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4.xml" ContentType="application/vnd.openxmlformats-officedocument.spreadsheetml.worksheet+xml"/>
  <Override PartName="/xl/worksheets/sheet12.xml" ContentType="application/vnd.openxmlformats-officedocument.spreadsheetml.worksheet+xml"/>
  <Override PartName="/xl/worksheets/sheet3.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10.xml" ContentType="application/vnd.openxmlformats-officedocument.spreadsheetml.worksheet+xml"/>
  <Override PartName="/xl/worksheets/sheet1.xml" ContentType="application/vnd.openxmlformats-officedocument.spreadsheetml.worksheet+xml"/>
  <Override PartName="/xl/worksheets/sheet14.xml" ContentType="application/vnd.openxmlformats-officedocument.spreadsheetml.worksheet+xml"/>
  <Override PartName="/xl/worksheets/sheet27.xml" ContentType="application/vnd.openxmlformats-officedocument.spreadsheetml.worksheet+xml"/>
  <Override PartName="/xl/worksheets/sheet15.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_rels/sheet26.xml.rels" ContentType="application/vnd.openxmlformats-package.relationships+xml"/>
  <Override PartName="/xl/worksheets/_rels/sheet13.xml.rels" ContentType="application/vnd.openxmlformats-package.relationships+xml"/>
  <Override PartName="/xl/worksheets/_rels/sheet24.xml.rels" ContentType="application/vnd.openxmlformats-package.relationships+xml"/>
  <Override PartName="/xl/worksheets/_rels/sheet11.xml.rels" ContentType="application/vnd.openxmlformats-package.relationships+xml"/>
  <Override PartName="/xl/worksheets/_rels/sheet19.xml.rels" ContentType="application/vnd.openxmlformats-package.relationships+xml"/>
  <Override PartName="/xl/worksheets/_rels/sheet20.xml.rels" ContentType="application/vnd.openxmlformats-package.relationships+xml"/>
  <Override PartName="/xl/worksheets/_rels/sheet17.xml.rels" ContentType="application/vnd.openxmlformats-package.relationships+xml"/>
  <Override PartName="/xl/worksheets/_rels/sheet7.xml.rels" ContentType="application/vnd.openxmlformats-package.relationships+xml"/>
  <Override PartName="/xl/worksheets/_rels/sheet15.xml.rels" ContentType="application/vnd.openxmlformats-package.relationships+xml"/>
  <Override PartName="/xl/worksheets/sheet21.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umul" sheetId="1" state="visible" r:id="rId2"/>
    <sheet name="Feuil1" sheetId="2" state="visible" r:id="rId3"/>
    <sheet name="Feuil2" sheetId="3" state="visible" r:id="rId4"/>
    <sheet name="Feuil3" sheetId="4" state="visible" r:id="rId5"/>
    <sheet name="Feuil4" sheetId="5" state="visible" r:id="rId6"/>
    <sheet name="Feuil5" sheetId="6" state="visible" r:id="rId7"/>
    <sheet name="Tour 1" sheetId="7" state="visible" r:id="rId8"/>
    <sheet name="Tableur_T1" sheetId="8" state="visible" r:id="rId9"/>
    <sheet name="Feuil6" sheetId="9" state="visible" r:id="rId10"/>
    <sheet name="Feuil7" sheetId="10" state="visible" r:id="rId11"/>
    <sheet name="Tour 2" sheetId="11" state="visible" r:id="rId12"/>
    <sheet name="Tableur_T2" sheetId="12" state="visible" r:id="rId13"/>
    <sheet name="Tour 3" sheetId="13" state="visible" r:id="rId14"/>
    <sheet name="Tableur_T3" sheetId="14" state="visible" r:id="rId15"/>
    <sheet name="Tour 4" sheetId="15" state="visible" r:id="rId16"/>
    <sheet name="Tableur_T4" sheetId="16" state="visible" r:id="rId17"/>
    <sheet name="Tour 5" sheetId="17" state="visible" r:id="rId18"/>
    <sheet name="Tableur_T5" sheetId="18" state="visible" r:id="rId19"/>
    <sheet name="Tour 6" sheetId="19" state="visible" r:id="rId20"/>
    <sheet name="Tour 7" sheetId="20" state="hidden" r:id="rId21"/>
    <sheet name="Tableur_T6" sheetId="21" state="visible" r:id="rId22"/>
    <sheet name="Pourcentage" sheetId="22" state="visible" r:id="rId23"/>
    <sheet name="Buteurs" sheetId="23" state="visible" r:id="rId24"/>
    <sheet name="Joueurs" sheetId="24" state="visible" r:id="rId25"/>
    <sheet name="Lisez-moi" sheetId="25" state="hidden" r:id="rId26"/>
    <sheet name="Contacts" sheetId="26" state="visible" r:id="rId27"/>
    <sheet name="Import D9" sheetId="27" state="visible" r:id="rId28"/>
  </sheets>
  <definedNames>
    <definedName function="false" hidden="true" localSheetId="23" name="_xlnm._FilterDatabase" vbProcedure="false">Joueurs!$A$1:$K$301</definedName>
    <definedName function="false" hidden="true" localSheetId="6" name="_xlnm._FilterDatabase" vbProcedure="false">'Tour 1'!$A$3:$AB$201</definedName>
    <definedName function="false" hidden="true" localSheetId="10" name="_xlnm._FilterDatabase" vbProcedure="false">'Tour 2'!$A$3:$AE$200</definedName>
    <definedName function="false" hidden="true" localSheetId="12" name="_xlnm._FilterDatabase" vbProcedure="false">'Tour 3'!$A$3:$AB$200</definedName>
    <definedName function="false" hidden="true" localSheetId="14" name="_xlnm._FilterDatabase" vbProcedure="false">'Tour 4'!$A$3:$AH$338</definedName>
    <definedName function="false" hidden="true" localSheetId="16" name="_xlnm._FilterDatabase" vbProcedure="false">'Tour 5'!$A$3:$AD$200</definedName>
    <definedName function="false" hidden="false" localSheetId="18" name="_xlnm.Print_Area" vbProcedure="false">'Tour 6'!$A$1:$L$118</definedName>
    <definedName function="false" hidden="false" localSheetId="18" name="_xlnm.Print_Titles" vbProcedure="false">'Tour 6'!$1:$1</definedName>
    <definedName function="false" hidden="true" localSheetId="18" name="_xlnm._FilterDatabase" vbProcedure="false">'Tour 6'!$A$3:$AD$165</definedName>
    <definedName function="false" hidden="true" localSheetId="19" name="_xlnm._FilterDatabase" vbProcedure="false">'Tour 7'!$A$3:$AK$154</definedName>
    <definedName function="false" hidden="false" name="buteurs" vbProcedure="false">Buteurs!$A$1:$J$334</definedName>
    <definedName function="false" hidden="false" name="JoueursT1" vbProcedure="false">'Tour 1'!$B$4:$L$200</definedName>
    <definedName function="false" hidden="false" name="JoueursT2" vbProcedure="false">'Tour 2'!$B$4:$L$200</definedName>
    <definedName function="false" hidden="false" name="JoueursT3" vbProcedure="false">'Tour 3'!$B$4:$L$200</definedName>
    <definedName function="false" hidden="false" name="JoueursT4" vbProcedure="false">'Tour 4'!$B$4:$L$199</definedName>
    <definedName function="false" hidden="false" name="JoueursT5" vbProcedure="false">'Tour 5'!$B$4:$L$200</definedName>
    <definedName function="false" hidden="false" name="JoueursT6" vbProcedure="false">'Tour 6'!$B$4:$L$200</definedName>
    <definedName function="false" hidden="false" name="ListeJoueurs" vbProcedure="false">Joueurs!$C$2:$C$274</definedName>
    <definedName function="false" hidden="false" name="PtsMax" vbProcedure="false">Cumul!$O$1</definedName>
    <definedName function="false" hidden="false" name="PtsMax1" vbProcedure="false">'Tour 1'!$C$1</definedName>
    <definedName function="false" hidden="false" name="PtsMax2" vbProcedure="false">'Tour 2'!$C$1</definedName>
    <definedName function="false" hidden="false" name="PtsMax3" vbProcedure="false">'Tour 3'!$C$1</definedName>
    <definedName function="false" hidden="false" name="PtsMax4" vbProcedure="false">'Tour 4'!$C$1</definedName>
    <definedName function="false" hidden="false" name="PtsMax5" vbProcedure="false">'Tour 5'!$C$1</definedName>
    <definedName function="false" hidden="false" name="PtsMax6" vbProcedure="false">'Tour 6'!$C$1</definedName>
    <definedName function="false" hidden="false" name="TabJoueurs" vbProcedure="false">Joueurs!$C$2:$I$275</definedName>
    <definedName function="false" hidden="false" name="TabPourcents" vbProcedure="false">Pourcentage!$A$3:$L$335</definedName>
    <definedName function="false" hidden="false" localSheetId="7" name="lapartie" vbProcedure="false">Tableur_T1!$A$158:$C$180</definedName>
    <definedName function="false" hidden="false" localSheetId="10" name="_FilterDatabase_0_0" vbProcedure="false">'Tour 2'!$A$3:$AG$200</definedName>
    <definedName function="false" hidden="false" localSheetId="11" name="lapartie4" vbProcedure="false">Tableur_T2!$A$130:$C$152</definedName>
    <definedName function="false" hidden="false" localSheetId="12" name="_FilterDatabase_0_0" vbProcedure="false">'Tour 3'!$A$1:$AF$200</definedName>
    <definedName function="false" hidden="false" localSheetId="12" name="_FilterDatabase_0_0_0" vbProcedure="false">'Tour 3'!$A$1:$AD$200</definedName>
    <definedName function="false" hidden="false" localSheetId="13" name="lapartie4" vbProcedure="false">Tableur_T3!$A$130:$C$152</definedName>
    <definedName function="false" hidden="false" localSheetId="14" name="_FilterDatabase_0_0" vbProcedure="false">'Tour 4'!$A$3:$AH$199</definedName>
    <definedName function="false" hidden="false" localSheetId="14" name="_FilterDatabase_0_0_0" vbProcedure="false">'Tour 4'!$A$3:$AJ$199</definedName>
    <definedName function="false" hidden="false" localSheetId="15" name="lapartie4" vbProcedure="false">Tableur_T4!$A$149:$C$171</definedName>
    <definedName function="false" hidden="false" localSheetId="16" name="_FilterDatabase_0_0" vbProcedure="false">'Tour 5'!$A$3:$AF$200</definedName>
    <definedName function="false" hidden="false" localSheetId="17" name="lapartie5" vbProcedure="false">Tableur_T5!$A$141:$C$163</definedName>
    <definedName function="false" hidden="false" localSheetId="18" name="_FilterDatabase_0_0" vbProcedure="false">'Tour 6'!$A$3:$AF$165</definedName>
    <definedName function="false" hidden="false" localSheetId="20" name="lapartie" vbProcedure="false">Tableur_T6!$A$141:$E$162</definedName>
    <definedName function="false" hidden="false" localSheetId="21" name="_xlnm._FilterDatabase" vbProcedure="false">Pourcentage!$A$2:$L$335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<sst xmlns="http://schemas.openxmlformats.org/spreadsheetml/2006/main" count="6307" uniqueCount="1527">
  <si>
    <t xml:space="preserve">Place</t>
  </si>
  <si>
    <t xml:space="preserve">Club</t>
  </si>
  <si>
    <t xml:space="preserve">T1</t>
  </si>
  <si>
    <t xml:space="preserve">T2</t>
  </si>
  <si>
    <t xml:space="preserve">T3</t>
  </si>
  <si>
    <t xml:space="preserve">T4</t>
  </si>
  <si>
    <t xml:space="preserve">T5</t>
  </si>
  <si>
    <t xml:space="preserve">T6</t>
  </si>
  <si>
    <t xml:space="preserve">Cumul</t>
  </si>
  <si>
    <t xml:space="preserve">Florennes</t>
  </si>
  <si>
    <t xml:space="preserve"> </t>
  </si>
  <si>
    <t xml:space="preserve">Luxembourg</t>
  </si>
  <si>
    <t xml:space="preserve">Ciney A</t>
  </si>
  <si>
    <t xml:space="preserve">Warcq</t>
  </si>
  <si>
    <t xml:space="preserve">Aywaille</t>
  </si>
  <si>
    <t xml:space="preserve">Libramont</t>
  </si>
  <si>
    <t xml:space="preserve">BastHouf</t>
  </si>
  <si>
    <t xml:space="preserve">Sault</t>
  </si>
  <si>
    <t xml:space="preserve">Chiny</t>
  </si>
  <si>
    <t xml:space="preserve">Douzy</t>
  </si>
  <si>
    <t xml:space="preserve">Gedinne</t>
  </si>
  <si>
    <t xml:space="preserve">Gérouville</t>
  </si>
  <si>
    <t xml:space="preserve">Ciney B</t>
  </si>
  <si>
    <t xml:space="preserve">Arlon</t>
  </si>
  <si>
    <t xml:space="preserve">Bertrix</t>
  </si>
  <si>
    <t xml:space="preserve">Top 10 buteurs au cumul</t>
  </si>
  <si>
    <t xml:space="preserve">Top 10 pourcentage au cumul</t>
  </si>
  <si>
    <t xml:space="preserve">Tot</t>
  </si>
  <si>
    <t xml:space="preserve">Moy</t>
  </si>
  <si>
    <t xml:space="preserve">ARL</t>
  </si>
  <si>
    <t xml:space="preserve">AYW</t>
  </si>
  <si>
    <t xml:space="preserve">BAH</t>
  </si>
  <si>
    <t xml:space="preserve">CHY</t>
  </si>
  <si>
    <t xml:space="preserve">CNA</t>
  </si>
  <si>
    <t xml:space="preserve">CNB</t>
  </si>
  <si>
    <t xml:space="preserve">DZY</t>
  </si>
  <si>
    <t xml:space="preserve">FLO</t>
  </si>
  <si>
    <t xml:space="preserve">GED</t>
  </si>
  <si>
    <t xml:space="preserve">GER</t>
  </si>
  <si>
    <t xml:space="preserve">LIB</t>
  </si>
  <si>
    <t xml:space="preserve">LUX</t>
  </si>
  <si>
    <t xml:space="preserve">SLR</t>
  </si>
  <si>
    <t xml:space="preserve">WAA</t>
  </si>
  <si>
    <t xml:space="preserve">Total</t>
  </si>
  <si>
    <t xml:space="preserve">TOP &gt;</t>
  </si>
  <si>
    <t xml:space="preserve">FLORENNES</t>
  </si>
  <si>
    <t xml:space="preserve">Warcq B</t>
  </si>
  <si>
    <t xml:space="preserve">Place
Equipe</t>
  </si>
  <si>
    <t xml:space="preserve">Place
classt</t>
  </si>
  <si>
    <t xml:space="preserve">Pts
source</t>
  </si>
  <si>
    <t xml:space="preserve">Pts
butteur</t>
  </si>
  <si>
    <t xml:space="preserve">BEX</t>
  </si>
  <si>
    <t xml:space="preserve">WAB</t>
  </si>
  <si>
    <t xml:space="preserve">Pl</t>
  </si>
  <si>
    <t xml:space="preserve">NOM</t>
  </si>
  <si>
    <t xml:space="preserve">Série</t>
  </si>
  <si>
    <t xml:space="preserve">Cat</t>
  </si>
  <si>
    <t xml:space="preserve">Saison</t>
  </si>
  <si>
    <t xml:space="preserve">Pts</t>
  </si>
  <si>
    <t xml:space="preserve">PtsCh</t>
  </si>
  <si>
    <t xml:space="preserve">%</t>
  </si>
  <si>
    <t xml:space="preserve">GILLET Jacques</t>
  </si>
  <si>
    <t xml:space="preserve">JACQUEMIN Luc</t>
  </si>
  <si>
    <t xml:space="preserve">HOUMENOU Steve</t>
  </si>
  <si>
    <t xml:space="preserve">GALLET Marie-Christine</t>
  </si>
  <si>
    <t xml:space="preserve">KRAI Catherine</t>
  </si>
  <si>
    <t xml:space="preserve">LEBER Didier</t>
  </si>
  <si>
    <t xml:space="preserve">MINET Florentin</t>
  </si>
  <si>
    <t xml:space="preserve">MINY Guy</t>
  </si>
  <si>
    <t xml:space="preserve">COGNIAUX Christiane</t>
  </si>
  <si>
    <t xml:space="preserve">BRUNET Betty</t>
  </si>
  <si>
    <t xml:space="preserve">WILEMME Jean</t>
  </si>
  <si>
    <t xml:space="preserve">HOUARD Yolande</t>
  </si>
  <si>
    <t xml:space="preserve">DUBOUT Annie</t>
  </si>
  <si>
    <t xml:space="preserve">MALJEAN Anne</t>
  </si>
  <si>
    <t xml:space="preserve">VINGTA Suzy</t>
  </si>
  <si>
    <t xml:space="preserve">SIMAR Pierre</t>
  </si>
  <si>
    <t xml:space="preserve">GOBLET Jocelyne</t>
  </si>
  <si>
    <t xml:space="preserve">SCHMITT Nelly</t>
  </si>
  <si>
    <t xml:space="preserve">BASTIEN Anita</t>
  </si>
  <si>
    <t xml:space="preserve">HOUET Françoise</t>
  </si>
  <si>
    <t xml:space="preserve">VAN DER PERRE Béatrice</t>
  </si>
  <si>
    <t xml:space="preserve">PIRSON Anne-Christine</t>
  </si>
  <si>
    <t xml:space="preserve">SLUSAREK Thierry</t>
  </si>
  <si>
    <t xml:space="preserve">PEETERS Robert</t>
  </si>
  <si>
    <t xml:space="preserve">VAN CANTFORT Jacques</t>
  </si>
  <si>
    <t xml:space="preserve">MERTENS Marie-Thérèse</t>
  </si>
  <si>
    <t xml:space="preserve">ROELS Françoise</t>
  </si>
  <si>
    <t xml:space="preserve">DEPRIT Monique</t>
  </si>
  <si>
    <t xml:space="preserve">ETIENNE Marie-Claire</t>
  </si>
  <si>
    <t xml:space="preserve">BARTOLI Christian</t>
  </si>
  <si>
    <t xml:space="preserve">ROSIERE Marie-Noëlle</t>
  </si>
  <si>
    <t xml:space="preserve">QUELENIS Guylène</t>
  </si>
  <si>
    <t xml:space="preserve">COOS Mieke</t>
  </si>
  <si>
    <t xml:space="preserve">ANDRY Anne-Marie</t>
  </si>
  <si>
    <t xml:space="preserve">ROSSI Martine</t>
  </si>
  <si>
    <t xml:space="preserve">DUBOIS Lily</t>
  </si>
  <si>
    <t xml:space="preserve">BERTRAND Georges</t>
  </si>
  <si>
    <t xml:space="preserve">RONVEAUX Anne</t>
  </si>
  <si>
    <t xml:space="preserve">SAINT-GUILLAIN Annie</t>
  </si>
  <si>
    <t xml:space="preserve">NOIRHOMME Joseph</t>
  </si>
  <si>
    <t xml:space="preserve">KOEUNE Bernadette</t>
  </si>
  <si>
    <t xml:space="preserve">HERY Denis</t>
  </si>
  <si>
    <t xml:space="preserve">TERWAGNE Gisèle</t>
  </si>
  <si>
    <t xml:space="preserve">NICOLAY Jeannine</t>
  </si>
  <si>
    <t xml:space="preserve">REBAUDENGO Elisabeth</t>
  </si>
  <si>
    <t xml:space="preserve">CLARINVAL Cindy</t>
  </si>
  <si>
    <t xml:space="preserve">DAX Marie-Blanche</t>
  </si>
  <si>
    <t xml:space="preserve">FOURNIRET Sabine</t>
  </si>
  <si>
    <t xml:space="preserve">LAZERGES Dominique</t>
  </si>
  <si>
    <t xml:space="preserve">LEDUC Béatrice</t>
  </si>
  <si>
    <t xml:space="preserve">GENGOUX Michel</t>
  </si>
  <si>
    <t xml:space="preserve">DAMIEN Paulette</t>
  </si>
  <si>
    <t xml:space="preserve">COCHET Irène</t>
  </si>
  <si>
    <t xml:space="preserve">MUYTERS Martine</t>
  </si>
  <si>
    <t xml:space="preserve">TINANT Michel</t>
  </si>
  <si>
    <t xml:space="preserve">COUTANT Mireille</t>
  </si>
  <si>
    <t xml:space="preserve">WARENNE Claudie</t>
  </si>
  <si>
    <t xml:space="preserve">PEETERS Simonne</t>
  </si>
  <si>
    <t xml:space="preserve">HEINESCH Agnès</t>
  </si>
  <si>
    <t xml:space="preserve">ROBERT Rita</t>
  </si>
  <si>
    <t xml:space="preserve">GOFFIN Veena</t>
  </si>
  <si>
    <t xml:space="preserve">COLLIN Rose-Marie</t>
  </si>
  <si>
    <t xml:space="preserve">TOUSSAINT Nadine</t>
  </si>
  <si>
    <t xml:space="preserve">MIELE Maria</t>
  </si>
  <si>
    <t xml:space="preserve">BIZIEUX Jean</t>
  </si>
  <si>
    <t xml:space="preserve">VANHACK Marguerite</t>
  </si>
  <si>
    <t xml:space="preserve">BRIOLAT Jean-Marie</t>
  </si>
  <si>
    <t xml:space="preserve">MATHY Christine</t>
  </si>
  <si>
    <t xml:space="preserve">FONTAINE Claudine</t>
  </si>
  <si>
    <t xml:space="preserve">SMETS Marie-Claude</t>
  </si>
  <si>
    <t xml:space="preserve">BRACONNIER Véronique</t>
  </si>
  <si>
    <t xml:space="preserve">ANDRE Liliane</t>
  </si>
  <si>
    <t xml:space="preserve">KAISER Jany</t>
  </si>
  <si>
    <t xml:space="preserve">BAIWIR Léon</t>
  </si>
  <si>
    <t xml:space="preserve">HUGET Sylvie</t>
  </si>
  <si>
    <t xml:space="preserve">TIERRIE Marie</t>
  </si>
  <si>
    <t xml:space="preserve">BERGH Nicole</t>
  </si>
  <si>
    <t xml:space="preserve">FOULON Jean</t>
  </si>
  <si>
    <t xml:space="preserve">PERDREAUX Odile</t>
  </si>
  <si>
    <t xml:space="preserve">GOFFINET Laurence</t>
  </si>
  <si>
    <t xml:space="preserve">DE RIDDER Pascale</t>
  </si>
  <si>
    <t xml:space="preserve">DEVOS Cathy</t>
  </si>
  <si>
    <t xml:space="preserve">BOURGOIN Pierre</t>
  </si>
  <si>
    <t xml:space="preserve">MUKANTAGARA Mimona</t>
  </si>
  <si>
    <t xml:space="preserve">BOMPARD Maryline</t>
  </si>
  <si>
    <t xml:space="preserve">GUSTIN Danielle</t>
  </si>
  <si>
    <t xml:space="preserve">WOUTERS Viviane</t>
  </si>
  <si>
    <t xml:space="preserve">GUILLAUME Nadine</t>
  </si>
  <si>
    <t xml:space="preserve">VAUTRIN Marie-Annic</t>
  </si>
  <si>
    <t xml:space="preserve">TURQUIN Line</t>
  </si>
  <si>
    <t xml:space="preserve">PEPIN Annick</t>
  </si>
  <si>
    <t xml:space="preserve">TURCHETTO Bruno</t>
  </si>
  <si>
    <t xml:space="preserve">TRIBOLET Jean-Claude</t>
  </si>
  <si>
    <t xml:space="preserve">ROBERT Jean</t>
  </si>
  <si>
    <t xml:space="preserve">THIRIFAYS Marthe</t>
  </si>
  <si>
    <t xml:space="preserve">JUCHEM Joan</t>
  </si>
  <si>
    <t xml:space="preserve">CAMUS Marie-Thérèse</t>
  </si>
  <si>
    <t xml:space="preserve">FONCK Agnès</t>
  </si>
  <si>
    <t xml:space="preserve">FONTAINE Martine</t>
  </si>
  <si>
    <t xml:space="preserve">LAUNOIS Colette</t>
  </si>
  <si>
    <t xml:space="preserve">ROSSION Francis</t>
  </si>
  <si>
    <t xml:space="preserve">BERLIER Jacqueline</t>
  </si>
  <si>
    <t xml:space="preserve">MOREAUX Rolande</t>
  </si>
  <si>
    <t xml:space="preserve">TROCHAIN Jocelyne</t>
  </si>
  <si>
    <t xml:space="preserve">GLESNER Martine</t>
  </si>
  <si>
    <t xml:space="preserve">LAMBERT Muriel</t>
  </si>
  <si>
    <t xml:space="preserve">GREGOIRE NATHALIE</t>
  </si>
  <si>
    <t xml:space="preserve">GIGI Jeanne-Marie</t>
  </si>
  <si>
    <t xml:space="preserve">TOTH Etelle</t>
  </si>
  <si>
    <t xml:space="preserve">DEBROAS Dominique</t>
  </si>
  <si>
    <t xml:space="preserve">PELTIER Renelde</t>
  </si>
  <si>
    <t xml:space="preserve">COLINET Mady</t>
  </si>
  <si>
    <t xml:space="preserve">D'ORCHYMONT Mady</t>
  </si>
  <si>
    <t xml:space="preserve">DRIES Elise</t>
  </si>
  <si>
    <t xml:space="preserve">GUILLAUME Hélène</t>
  </si>
  <si>
    <t xml:space="preserve">SACHS Martine</t>
  </si>
  <si>
    <t xml:space="preserve">RICHARD Agnès</t>
  </si>
  <si>
    <t xml:space="preserve">BELHOMME Mireille</t>
  </si>
  <si>
    <t xml:space="preserve">ROSSIGNON René</t>
  </si>
  <si>
    <t xml:space="preserve">TABLEUR TOUR 1</t>
  </si>
  <si>
    <t xml:space="preserve">Solution</t>
  </si>
  <si>
    <t xml:space="preserve">TOP</t>
  </si>
  <si>
    <t xml:space="preserve">Coup</t>
  </si>
  <si>
    <t xml:space="preserve">Nb Tops</t>
  </si>
  <si>
    <t xml:space="preserve">Table</t>
  </si>
  <si>
    <t xml:space="preserve">Nb Zéros</t>
  </si>
  <si>
    <t xml:space="preserve">         Leber</t>
  </si>
  <si>
    <t xml:space="preserve">              Didier</t>
  </si>
  <si>
    <t xml:space="preserve">          Miny</t>
  </si>
  <si>
    <t xml:space="preserve">                 Guy</t>
  </si>
  <si>
    <t xml:space="preserve">      Cogniaux</t>
  </si>
  <si>
    <t xml:space="preserve">          Christiane</t>
  </si>
  <si>
    <t xml:space="preserve">        Brunet</t>
  </si>
  <si>
    <t xml:space="preserve">               Betty</t>
  </si>
  <si>
    <t xml:space="preserve">        Houard</t>
  </si>
  <si>
    <t xml:space="preserve">             Yolande</t>
  </si>
  <si>
    <t xml:space="preserve">        Dubout</t>
  </si>
  <si>
    <t xml:space="preserve">               Annie</t>
  </si>
  <si>
    <t xml:space="preserve">         Simar</t>
  </si>
  <si>
    <t xml:space="preserve">              Pierre</t>
  </si>
  <si>
    <t xml:space="preserve">        Goblet</t>
  </si>
  <si>
    <t xml:space="preserve">            Jocelyne</t>
  </si>
  <si>
    <t xml:space="preserve">         Houet</t>
  </si>
  <si>
    <t xml:space="preserve">           Françoise</t>
  </si>
  <si>
    <t xml:space="preserve">      Slusarek</t>
  </si>
  <si>
    <t xml:space="preserve">             Thierry</t>
  </si>
  <si>
    <t xml:space="preserve">  Van Cantfort</t>
  </si>
  <si>
    <t xml:space="preserve">             Jacques</t>
  </si>
  <si>
    <t xml:space="preserve">        Deprit</t>
  </si>
  <si>
    <t xml:space="preserve">             Monique</t>
  </si>
  <si>
    <t xml:space="preserve">       Bartoli</t>
  </si>
  <si>
    <t xml:space="preserve">           Christian</t>
  </si>
  <si>
    <t xml:space="preserve">       Rosiere</t>
  </si>
  <si>
    <t xml:space="preserve">        Marie-Noelle</t>
  </si>
  <si>
    <t xml:space="preserve">        Dubois</t>
  </si>
  <si>
    <t xml:space="preserve">                Lily</t>
  </si>
  <si>
    <t xml:space="preserve">     RONVEAUX</t>
  </si>
  <si>
    <t xml:space="preserve">                Anne</t>
  </si>
  <si>
    <t xml:space="preserve">     Noirhomme</t>
  </si>
  <si>
    <t xml:space="preserve">              Joseph</t>
  </si>
  <si>
    <t xml:space="preserve">        Koeune</t>
  </si>
  <si>
    <t xml:space="preserve">          Bernadette</t>
  </si>
  <si>
    <t xml:space="preserve">          Hery</t>
  </si>
  <si>
    <t xml:space="preserve">               Denis</t>
  </si>
  <si>
    <t xml:space="preserve">     TERWAGNE</t>
  </si>
  <si>
    <t xml:space="preserve">              Gisèle</t>
  </si>
  <si>
    <t xml:space="preserve">    Rebaudengo</t>
  </si>
  <si>
    <t xml:space="preserve">           Elisabeth</t>
  </si>
  <si>
    <t xml:space="preserve">     Clarinval</t>
  </si>
  <si>
    <t xml:space="preserve">               Cindy</t>
  </si>
  <si>
    <t xml:space="preserve">           Dax</t>
  </si>
  <si>
    <t xml:space="preserve">       Marie-Blanche</t>
  </si>
  <si>
    <t xml:space="preserve">       Gengoux</t>
  </si>
  <si>
    <t xml:space="preserve">              Michel</t>
  </si>
  <si>
    <t xml:space="preserve">        Cochet</t>
  </si>
  <si>
    <t xml:space="preserve">               Irène</t>
  </si>
  <si>
    <t xml:space="preserve">       Coutant</t>
  </si>
  <si>
    <t xml:space="preserve">            Mireille</t>
  </si>
  <si>
    <t xml:space="preserve">       Warenne</t>
  </si>
  <si>
    <t xml:space="preserve">             Claudie</t>
  </si>
  <si>
    <t xml:space="preserve">      Heinesch</t>
  </si>
  <si>
    <t xml:space="preserve">               Agnès</t>
  </si>
  <si>
    <t xml:space="preserve">        Collin</t>
  </si>
  <si>
    <t xml:space="preserve">          Rose-Marie</t>
  </si>
  <si>
    <t xml:space="preserve">         Mathy</t>
  </si>
  <si>
    <t xml:space="preserve">           Christine</t>
  </si>
  <si>
    <t xml:space="preserve">         Smets</t>
  </si>
  <si>
    <t xml:space="preserve">        Marie-Claude</t>
  </si>
  <si>
    <t xml:space="preserve">         Andre</t>
  </si>
  <si>
    <t xml:space="preserve">             Liliane</t>
  </si>
  <si>
    <t xml:space="preserve">        Kaiser</t>
  </si>
  <si>
    <t xml:space="preserve">                Jany</t>
  </si>
  <si>
    <t xml:space="preserve">        Baiwir</t>
  </si>
  <si>
    <t xml:space="preserve">                Léon</t>
  </si>
  <si>
    <t xml:space="preserve">         Bergh</t>
  </si>
  <si>
    <t xml:space="preserve">              Nicole</t>
  </si>
  <si>
    <t xml:space="preserve">      Bourgoin</t>
  </si>
  <si>
    <t xml:space="preserve">       Bompard</t>
  </si>
  <si>
    <t xml:space="preserve">            Maryline</t>
  </si>
  <si>
    <t xml:space="preserve">        GUSTIN</t>
  </si>
  <si>
    <t xml:space="preserve">            Danielle</t>
  </si>
  <si>
    <t xml:space="preserve">       Wouters</t>
  </si>
  <si>
    <t xml:space="preserve">             Viviane</t>
  </si>
  <si>
    <t xml:space="preserve">      Tribolet</t>
  </si>
  <si>
    <t xml:space="preserve">         Jean-Claude</t>
  </si>
  <si>
    <t xml:space="preserve">      Fontaine</t>
  </si>
  <si>
    <t xml:space="preserve">             Martine</t>
  </si>
  <si>
    <t xml:space="preserve">       BERLIER</t>
  </si>
  <si>
    <t xml:space="preserve">          Jacqueline</t>
  </si>
  <si>
    <t xml:space="preserve">      GREGOIRE</t>
  </si>
  <si>
    <t xml:space="preserve">            NATHALIE</t>
  </si>
  <si>
    <t xml:space="preserve">      COLINET</t>
  </si>
  <si>
    <t xml:space="preserve">                Mady</t>
  </si>
  <si>
    <t xml:space="preserve">   D'Orchymont</t>
  </si>
  <si>
    <t xml:space="preserve">         Dries</t>
  </si>
  <si>
    <t xml:space="preserve">               Elise</t>
  </si>
  <si>
    <t xml:space="preserve">         SACHS</t>
  </si>
  <si>
    <t xml:space="preserve">      Belhomme</t>
  </si>
  <si>
    <t xml:space="preserve">     Fourniret</t>
  </si>
  <si>
    <t xml:space="preserve">              Sabine</t>
  </si>
  <si>
    <t xml:space="preserve">          Gigi</t>
  </si>
  <si>
    <t xml:space="preserve">        Jeanne-Marie</t>
  </si>
  <si>
    <t xml:space="preserve">       Glesner</t>
  </si>
  <si>
    <t xml:space="preserve">         Camus</t>
  </si>
  <si>
    <t xml:space="preserve">       Marie-Thérèse</t>
  </si>
  <si>
    <t xml:space="preserve">       LAMBERT</t>
  </si>
  <si>
    <t xml:space="preserve">              Muriel</t>
  </si>
  <si>
    <t xml:space="preserve">         Pepin</t>
  </si>
  <si>
    <t xml:space="preserve">              Annick</t>
  </si>
  <si>
    <t xml:space="preserve">       Nicolay</t>
  </si>
  <si>
    <t xml:space="preserve">            Jeannine</t>
  </si>
  <si>
    <t xml:space="preserve">       Rossion</t>
  </si>
  <si>
    <t xml:space="preserve">             Francis</t>
  </si>
  <si>
    <t xml:space="preserve">       Peltier</t>
  </si>
  <si>
    <t xml:space="preserve">             Renelde</t>
  </si>
  <si>
    <t xml:space="preserve">     Toussaint</t>
  </si>
  <si>
    <t xml:space="preserve">              Nadine</t>
  </si>
  <si>
    <t xml:space="preserve">       Richard</t>
  </si>
  <si>
    <t xml:space="preserve">          Toth</t>
  </si>
  <si>
    <t xml:space="preserve">              Etelle</t>
  </si>
  <si>
    <t xml:space="preserve">       Peeters</t>
  </si>
  <si>
    <t xml:space="preserve">              Robert</t>
  </si>
  <si>
    <t xml:space="preserve">        Juchem</t>
  </si>
  <si>
    <t xml:space="preserve">                Joan</t>
  </si>
  <si>
    <t xml:space="preserve">          Krai</t>
  </si>
  <si>
    <t xml:space="preserve">           Catherine</t>
  </si>
  <si>
    <t xml:space="preserve">      Houmenou</t>
  </si>
  <si>
    <t xml:space="preserve">               Steve</t>
  </si>
  <si>
    <t xml:space="preserve">         Rossi</t>
  </si>
  <si>
    <t xml:space="preserve">      Lazerges</t>
  </si>
  <si>
    <t xml:space="preserve">           Dominique</t>
  </si>
  <si>
    <t xml:space="preserve">          Coos</t>
  </si>
  <si>
    <t xml:space="preserve">               Mieke</t>
  </si>
  <si>
    <t xml:space="preserve">       Muyters</t>
  </si>
  <si>
    <t xml:space="preserve">       Etienne</t>
  </si>
  <si>
    <t xml:space="preserve">        Marie-Claire</t>
  </si>
  <si>
    <t xml:space="preserve">         DEVOS</t>
  </si>
  <si>
    <t xml:space="preserve">               Cathy</t>
  </si>
  <si>
    <t xml:space="preserve">             Simonne</t>
  </si>
  <si>
    <t xml:space="preserve">         Minet</t>
  </si>
  <si>
    <t xml:space="preserve">           Florentin</t>
  </si>
  <si>
    <t xml:space="preserve">     Turchetto</t>
  </si>
  <si>
    <t xml:space="preserve">               Bruno</t>
  </si>
  <si>
    <t xml:space="preserve">       MOREAUX</t>
  </si>
  <si>
    <t xml:space="preserve">             Rolande</t>
  </si>
  <si>
    <t xml:space="preserve">      Bertrand</t>
  </si>
  <si>
    <t xml:space="preserve">             Georges</t>
  </si>
  <si>
    <t xml:space="preserve">         Roels</t>
  </si>
  <si>
    <t xml:space="preserve">       Vanhack</t>
  </si>
  <si>
    <t xml:space="preserve">          Marguerite</t>
  </si>
  <si>
    <t xml:space="preserve">        Gillet</t>
  </si>
  <si>
    <t xml:space="preserve">        robert</t>
  </si>
  <si>
    <t xml:space="preserve">                Rita</t>
  </si>
  <si>
    <t xml:space="preserve">        Robert</t>
  </si>
  <si>
    <t xml:space="preserve">                Jean</t>
  </si>
  <si>
    <t xml:space="preserve">       Wilemme</t>
  </si>
  <si>
    <t xml:space="preserve">     GUILLAUME</t>
  </si>
  <si>
    <t xml:space="preserve">              Hélène</t>
  </si>
  <si>
    <t xml:space="preserve">        Damien</t>
  </si>
  <si>
    <t xml:space="preserve">            Paulette</t>
  </si>
  <si>
    <t xml:space="preserve">     Guillaume</t>
  </si>
  <si>
    <t xml:space="preserve">       Debroas</t>
  </si>
  <si>
    <t xml:space="preserve">    Braconnier</t>
  </si>
  <si>
    <t xml:space="preserve">           Véronique</t>
  </si>
  <si>
    <t xml:space="preserve">      Quelenis</t>
  </si>
  <si>
    <t xml:space="preserve">             Guylène</t>
  </si>
  <si>
    <t xml:space="preserve">       Mertens</t>
  </si>
  <si>
    <t xml:space="preserve">         Miele</t>
  </si>
  <si>
    <t xml:space="preserve">               Maria</t>
  </si>
  <si>
    <t xml:space="preserve"> Van Der Perre</t>
  </si>
  <si>
    <t xml:space="preserve">            Béatrice</t>
  </si>
  <si>
    <t xml:space="preserve">      Trochain</t>
  </si>
  <si>
    <t xml:space="preserve">       Bastien</t>
  </si>
  <si>
    <t xml:space="preserve">               Anita</t>
  </si>
  <si>
    <t xml:space="preserve">     Perdreaux</t>
  </si>
  <si>
    <t xml:space="preserve">               Odile</t>
  </si>
  <si>
    <t xml:space="preserve">       Launois</t>
  </si>
  <si>
    <t xml:space="preserve">             Colette</t>
  </si>
  <si>
    <t xml:space="preserve">       Vautrin</t>
  </si>
  <si>
    <t xml:space="preserve">         Marie-Annic</t>
  </si>
  <si>
    <t xml:space="preserve">        Gallet</t>
  </si>
  <si>
    <t xml:space="preserve">     Marie-Christine</t>
  </si>
  <si>
    <t xml:space="preserve">       Turquin</t>
  </si>
  <si>
    <t xml:space="preserve">                Line</t>
  </si>
  <si>
    <t xml:space="preserve">       Bizieux</t>
  </si>
  <si>
    <t xml:space="preserve">         Huget</t>
  </si>
  <si>
    <t xml:space="preserve">              Sylvie</t>
  </si>
  <si>
    <t xml:space="preserve">       Tierrie</t>
  </si>
  <si>
    <t xml:space="preserve">               Marie</t>
  </si>
  <si>
    <t xml:space="preserve">         Andry</t>
  </si>
  <si>
    <t xml:space="preserve">          Anne-Marie</t>
  </si>
  <si>
    <t xml:space="preserve">       Schmitt</t>
  </si>
  <si>
    <t xml:space="preserve">               Nelly</t>
  </si>
  <si>
    <t xml:space="preserve">     THIRIFAYS</t>
  </si>
  <si>
    <t xml:space="preserve">              Marthe</t>
  </si>
  <si>
    <t xml:space="preserve">            Claudine</t>
  </si>
  <si>
    <t xml:space="preserve">        Pirson</t>
  </si>
  <si>
    <t xml:space="preserve">      Anne-Christine</t>
  </si>
  <si>
    <t xml:space="preserve">     ROSSIGNON</t>
  </si>
  <si>
    <t xml:space="preserve">René</t>
  </si>
  <si>
    <t xml:space="preserve">   Mukantagara</t>
  </si>
  <si>
    <t xml:space="preserve">              Mimona</t>
  </si>
  <si>
    <t xml:space="preserve">         Leduc</t>
  </si>
  <si>
    <t xml:space="preserve">        Goffin</t>
  </si>
  <si>
    <t xml:space="preserve">               Veena</t>
  </si>
  <si>
    <t xml:space="preserve">       Maljean</t>
  </si>
  <si>
    <t xml:space="preserve">        TINANT</t>
  </si>
  <si>
    <t xml:space="preserve">Michel</t>
  </si>
  <si>
    <t xml:space="preserve">        Foulon</t>
  </si>
  <si>
    <t xml:space="preserve">Jacquemin</t>
  </si>
  <si>
    <t xml:space="preserve">Luc</t>
  </si>
  <si>
    <t xml:space="preserve">PARTIE</t>
  </si>
  <si>
    <t xml:space="preserve">UHFAITE</t>
  </si>
  <si>
    <t xml:space="preserve">HÂTIF </t>
  </si>
  <si>
    <t xml:space="preserve">H 4</t>
  </si>
  <si>
    <t xml:space="preserve">EU+STNMY</t>
  </si>
  <si>
    <t xml:space="preserve">THYMUS </t>
  </si>
  <si>
    <t xml:space="preserve"> 4G</t>
  </si>
  <si>
    <t xml:space="preserve">EN+IDEUI</t>
  </si>
  <si>
    <t xml:space="preserve">DIMINUÉE </t>
  </si>
  <si>
    <t xml:space="preserve">J 2</t>
  </si>
  <si>
    <t xml:space="preserve">DIBEOUE</t>
  </si>
  <si>
    <t xml:space="preserve">ÉBOUÉE </t>
  </si>
  <si>
    <t xml:space="preserve"> 8J</t>
  </si>
  <si>
    <t xml:space="preserve">DI+CEENM</t>
  </si>
  <si>
    <t xml:space="preserve">MÉDECINE </t>
  </si>
  <si>
    <t xml:space="preserve">O 1</t>
  </si>
  <si>
    <t xml:space="preserve">-SNVXEIR</t>
  </si>
  <si>
    <t xml:space="preserve">XIS*</t>
  </si>
  <si>
    <t xml:space="preserve">G 7</t>
  </si>
  <si>
    <t xml:space="preserve">ENRV+EIL</t>
  </si>
  <si>
    <t xml:space="preserve">VRENELI </t>
  </si>
  <si>
    <t xml:space="preserve">I 9</t>
  </si>
  <si>
    <t xml:space="preserve">RCAGUEE</t>
  </si>
  <si>
    <t xml:space="preserve">ÉCURAGE </t>
  </si>
  <si>
    <t xml:space="preserve"> 3A</t>
  </si>
  <si>
    <t xml:space="preserve">RITOOND</t>
  </si>
  <si>
    <t xml:space="preserve">OINDRONT </t>
  </si>
  <si>
    <t xml:space="preserve">12C</t>
  </si>
  <si>
    <t xml:space="preserve">TORAM?U</t>
  </si>
  <si>
    <t xml:space="preserve">TUR(C)OMAN </t>
  </si>
  <si>
    <t xml:space="preserve">E 5</t>
  </si>
  <si>
    <t xml:space="preserve">UHEOATE</t>
  </si>
  <si>
    <t xml:space="preserve">HÂTE </t>
  </si>
  <si>
    <t xml:space="preserve"> 4A</t>
  </si>
  <si>
    <t xml:space="preserve">EOU+LG?L</t>
  </si>
  <si>
    <t xml:space="preserve">GOU(P)ILLE </t>
  </si>
  <si>
    <t xml:space="preserve">15E</t>
  </si>
  <si>
    <t xml:space="preserve">AAONJVE</t>
  </si>
  <si>
    <t xml:space="preserve">JAVA </t>
  </si>
  <si>
    <t xml:space="preserve">B12</t>
  </si>
  <si>
    <t xml:space="preserve">ENO+WFPA</t>
  </si>
  <si>
    <t xml:space="preserve">WAP </t>
  </si>
  <si>
    <t xml:space="preserve">15A</t>
  </si>
  <si>
    <t xml:space="preserve">AEFNO+TL</t>
  </si>
  <si>
    <t xml:space="preserve">FOULANTE </t>
  </si>
  <si>
    <t xml:space="preserve">M 6</t>
  </si>
  <si>
    <t xml:space="preserve">KSPBNIA</t>
  </si>
  <si>
    <t xml:space="preserve">KAPOS </t>
  </si>
  <si>
    <t xml:space="preserve">C 9</t>
  </si>
  <si>
    <t xml:space="preserve">BIN+SERR</t>
  </si>
  <si>
    <t xml:space="preserve">BICARRÉS </t>
  </si>
  <si>
    <t xml:space="preserve">B 1</t>
  </si>
  <si>
    <t xml:space="preserve">N+SLZQAE</t>
  </si>
  <si>
    <t xml:space="preserve">LAZES </t>
  </si>
  <si>
    <t xml:space="preserve">A 7</t>
  </si>
  <si>
    <t xml:space="preserve">NomPrénom</t>
  </si>
  <si>
    <t xml:space="preserve">FRANSSEN Jacques</t>
  </si>
  <si>
    <t xml:space="preserve">THIEFAIN Christine</t>
  </si>
  <si>
    <t xml:space="preserve">THONUS Olivier</t>
  </si>
  <si>
    <t xml:space="preserve">ROUX Francine</t>
  </si>
  <si>
    <t xml:space="preserve">DELHASSE Pierre</t>
  </si>
  <si>
    <t xml:space="preserve">VANHACK Christine</t>
  </si>
  <si>
    <t xml:space="preserve">JACMIN Cécile</t>
  </si>
  <si>
    <t xml:space="preserve">PEDUZZI Bernadette</t>
  </si>
  <si>
    <t xml:space="preserve">DRIES eLISE</t>
  </si>
  <si>
    <t xml:space="preserve">BERTRAND Mireille</t>
  </si>
  <si>
    <t xml:space="preserve">FLECHET Françoise</t>
  </si>
  <si>
    <t xml:space="preserve">POZNANSKI Michel</t>
  </si>
  <si>
    <t xml:space="preserve">PIRENNE Danielle</t>
  </si>
  <si>
    <t xml:space="preserve">FABER Nicole</t>
  </si>
  <si>
    <t xml:space="preserve">CHAUDIER Paule</t>
  </si>
  <si>
    <t xml:space="preserve">DANHIEZ Monique</t>
  </si>
  <si>
    <t xml:space="preserve">GILLET Sophie</t>
  </si>
  <si>
    <t xml:space="preserve">JONET Françoise</t>
  </si>
  <si>
    <t xml:space="preserve">ABDELFEDIL Martine</t>
  </si>
  <si>
    <t xml:space="preserve">VUIBERT Annick</t>
  </si>
  <si>
    <t xml:space="preserve">HEYDE Marie-Aimée</t>
  </si>
  <si>
    <t xml:space="preserve">KOEUNE Robert</t>
  </si>
  <si>
    <t xml:space="preserve">WOILLARD Marcelle</t>
  </si>
  <si>
    <t xml:space="preserve">LEROY Jeannine</t>
  </si>
  <si>
    <t xml:space="preserve">LUNDY Claudette</t>
  </si>
  <si>
    <t xml:space="preserve">TOUSSAINT Michel</t>
  </si>
  <si>
    <t xml:space="preserve">FREITAG Henriette</t>
  </si>
  <si>
    <t xml:space="preserve">LAPLANCHE Théo</t>
  </si>
  <si>
    <t xml:space="preserve">TOUSSAINT Sylvie</t>
  </si>
  <si>
    <t xml:space="preserve">WOILLARD Françoise</t>
  </si>
  <si>
    <t xml:space="preserve">BOURCY Beatrice</t>
  </si>
  <si>
    <t xml:space="preserve">  </t>
  </si>
  <si>
    <t xml:space="preserve">TABLEUR TOUR 2</t>
  </si>
  <si>
    <t xml:space="preserve">     WOILLARD</t>
  </si>
  <si>
    <t xml:space="preserve">       Danhiez</t>
  </si>
  <si>
    <t xml:space="preserve">       Ronveau</t>
  </si>
  <si>
    <t xml:space="preserve">      TERWAGNE</t>
  </si>
  <si>
    <t xml:space="preserve">      WOILLARD</t>
  </si>
  <si>
    <t xml:space="preserve">            Marcelle</t>
  </si>
  <si>
    <t xml:space="preserve">              Sophie</t>
  </si>
  <si>
    <t xml:space="preserve">         DRIES</t>
  </si>
  <si>
    <t xml:space="preserve">               eLISE</t>
  </si>
  <si>
    <t xml:space="preserve">       Peduzzi</t>
  </si>
  <si>
    <t xml:space="preserve">       Vuibert</t>
  </si>
  <si>
    <t xml:space="preserve">      Thiefain</t>
  </si>
  <si>
    <t xml:space="preserve">          Roux</t>
  </si>
  <si>
    <t xml:space="preserve">            Francine</t>
  </si>
  <si>
    <t xml:space="preserve">         Jonet</t>
  </si>
  <si>
    <t xml:space="preserve">    Abdelfedil</t>
  </si>
  <si>
    <t xml:space="preserve">         Lundy</t>
  </si>
  <si>
    <t xml:space="preserve">           Claudette</t>
  </si>
  <si>
    <t xml:space="preserve">    GUILLAUME</t>
  </si>
  <si>
    <t xml:space="preserve">     LAPLANCHE</t>
  </si>
  <si>
    <t xml:space="preserve">                Théo</t>
  </si>
  <si>
    <t xml:space="preserve">        ROBERT</t>
  </si>
  <si>
    <t xml:space="preserve">         Heyde</t>
  </si>
  <si>
    <t xml:space="preserve">         Marie-Aimée</t>
  </si>
  <si>
    <t xml:space="preserve">       Flechet</t>
  </si>
  <si>
    <t xml:space="preserve">         Faber</t>
  </si>
  <si>
    <t xml:space="preserve">     Poznanski</t>
  </si>
  <si>
    <t xml:space="preserve">         Devos</t>
  </si>
  <si>
    <t xml:space="preserve">        BOURCY</t>
  </si>
  <si>
    <t xml:space="preserve">            Beatrice</t>
  </si>
  <si>
    <t xml:space="preserve">      Chaudier</t>
  </si>
  <si>
    <t xml:space="preserve">               Paule</t>
  </si>
  <si>
    <t xml:space="preserve">         LEROY</t>
  </si>
  <si>
    <t xml:space="preserve">       PIRENNE</t>
  </si>
  <si>
    <t xml:space="preserve">Marthe</t>
  </si>
  <si>
    <t xml:space="preserve">       FREITAG</t>
  </si>
  <si>
    <t xml:space="preserve">Henriette</t>
  </si>
  <si>
    <t xml:space="preserve">      Franssen</t>
  </si>
  <si>
    <t xml:space="preserve">UAKVTSP</t>
  </si>
  <si>
    <t xml:space="preserve">KVAS </t>
  </si>
  <si>
    <t xml:space="preserve">H 5</t>
  </si>
  <si>
    <t xml:space="preserve">PTU+TRSE</t>
  </si>
  <si>
    <t xml:space="preserve">SURPATTE </t>
  </si>
  <si>
    <t xml:space="preserve"> 7D</t>
  </si>
  <si>
    <t xml:space="preserve">ASREXOS</t>
  </si>
  <si>
    <t xml:space="preserve">SEXAS </t>
  </si>
  <si>
    <t xml:space="preserve"> 8A</t>
  </si>
  <si>
    <t xml:space="preserve">OR+ZEACS</t>
  </si>
  <si>
    <t xml:space="preserve">CROASSEZ </t>
  </si>
  <si>
    <t xml:space="preserve">A 4</t>
  </si>
  <si>
    <t xml:space="preserve">UNETAIH</t>
  </si>
  <si>
    <t xml:space="preserve">HUITANTE </t>
  </si>
  <si>
    <t xml:space="preserve">J 1</t>
  </si>
  <si>
    <t xml:space="preserve">IABENLA</t>
  </si>
  <si>
    <t xml:space="preserve">HABILE </t>
  </si>
  <si>
    <t xml:space="preserve"> 1J</t>
  </si>
  <si>
    <t xml:space="preserve">AN+RNEDO</t>
  </si>
  <si>
    <t xml:space="preserve">LARDONNE </t>
  </si>
  <si>
    <t xml:space="preserve">N 1</t>
  </si>
  <si>
    <t xml:space="preserve">YQIB?WO</t>
  </si>
  <si>
    <t xml:space="preserve">C(O)WBOY </t>
  </si>
  <si>
    <t xml:space="preserve">IQ+UTNME</t>
  </si>
  <si>
    <t xml:space="preserve">MUSIQUENT </t>
  </si>
  <si>
    <t xml:space="preserve">E 6</t>
  </si>
  <si>
    <t xml:space="preserve">HROVAFO</t>
  </si>
  <si>
    <t xml:space="preserve">HOVA </t>
  </si>
  <si>
    <t xml:space="preserve">O 8</t>
  </si>
  <si>
    <t xml:space="preserve">FOR+L?GE</t>
  </si>
  <si>
    <t xml:space="preserve">F(I)GNOLER </t>
  </si>
  <si>
    <t xml:space="preserve">13B</t>
  </si>
  <si>
    <t xml:space="preserve">RLTEJGI</t>
  </si>
  <si>
    <t xml:space="preserve">JETÉ </t>
  </si>
  <si>
    <t xml:space="preserve">H12</t>
  </si>
  <si>
    <t xml:space="preserve">GILR+UDA</t>
  </si>
  <si>
    <t xml:space="preserve">DAUW </t>
  </si>
  <si>
    <t xml:space="preserve">C 1</t>
  </si>
  <si>
    <t xml:space="preserve">GILR+EEU</t>
  </si>
  <si>
    <t xml:space="preserve">RÉDIGE </t>
  </si>
  <si>
    <t xml:space="preserve"> 1A</t>
  </si>
  <si>
    <t xml:space="preserve">LU+ICNAL</t>
  </si>
  <si>
    <t xml:space="preserve">INHABILE </t>
  </si>
  <si>
    <t xml:space="preserve"> 1H</t>
  </si>
  <si>
    <t xml:space="preserve">ACLLU+NE</t>
  </si>
  <si>
    <t xml:space="preserve">CÂLINEUR </t>
  </si>
  <si>
    <t xml:space="preserve"> 3G</t>
  </si>
  <si>
    <t xml:space="preserve">L+TFESEU</t>
  </si>
  <si>
    <t xml:space="preserve">TUFTÉES </t>
  </si>
  <si>
    <t xml:space="preserve">14H</t>
  </si>
  <si>
    <t xml:space="preserve">L+RMLIME</t>
  </si>
  <si>
    <t xml:space="preserve">MIL </t>
  </si>
  <si>
    <t xml:space="preserve">14A</t>
  </si>
  <si>
    <t xml:space="preserve">ELMR+POI</t>
  </si>
  <si>
    <t xml:space="preserve">IMPLORÉE </t>
  </si>
  <si>
    <t xml:space="preserve">L 8</t>
  </si>
  <si>
    <t xml:space="preserve">DI</t>
  </si>
  <si>
    <t xml:space="preserve">XI </t>
  </si>
  <si>
    <t xml:space="preserve">C 8</t>
  </si>
  <si>
    <t xml:space="preserve">MASSIN Francine</t>
  </si>
  <si>
    <t xml:space="preserve">DE GRAUX Francis</t>
  </si>
  <si>
    <t xml:space="preserve">KIELBASA Véronique</t>
  </si>
  <si>
    <t xml:space="preserve">LOWYS Isabelle</t>
  </si>
  <si>
    <t xml:space="preserve">TINANT MICHEL</t>
  </si>
  <si>
    <t xml:space="preserve">HAYOIS françoise</t>
  </si>
  <si>
    <t xml:space="preserve">DE JAEGER Alexandra</t>
  </si>
  <si>
    <t xml:space="preserve">CROSSET Jean-Marie</t>
  </si>
  <si>
    <t xml:space="preserve">MARTIN Patrick</t>
  </si>
  <si>
    <t xml:space="preserve">MACORS Nadine</t>
  </si>
  <si>
    <t xml:space="preserve">DEFOING Madeleine</t>
  </si>
  <si>
    <t xml:space="preserve">THIRIFAYS MARTHE</t>
  </si>
  <si>
    <t xml:space="preserve">HEREMANS Joséphine</t>
  </si>
  <si>
    <t xml:space="preserve">TEUGELS Jean-Luc</t>
  </si>
  <si>
    <t xml:space="preserve">DUPUIT Marie-Louise</t>
  </si>
  <si>
    <t xml:space="preserve">        Thonus</t>
  </si>
  <si>
    <t xml:space="preserve">             Olivier</t>
  </si>
  <si>
    <t xml:space="preserve">     Jacquemin</t>
  </si>
  <si>
    <t xml:space="preserve">                 Luc</t>
  </si>
  <si>
    <t xml:space="preserve">      Delhasse</t>
  </si>
  <si>
    <t xml:space="preserve">        Massin</t>
  </si>
  <si>
    <t xml:space="preserve">      De Graux</t>
  </si>
  <si>
    <t xml:space="preserve">      Kielbasa</t>
  </si>
  <si>
    <t xml:space="preserve">        Vingta</t>
  </si>
  <si>
    <t xml:space="preserve">                Suzy</t>
  </si>
  <si>
    <t xml:space="preserve">         Lowys</t>
  </si>
  <si>
    <t xml:space="preserve">            Isabelle</t>
  </si>
  <si>
    <t xml:space="preserve">        Jacmin</t>
  </si>
  <si>
    <t xml:space="preserve">              Cécile</t>
  </si>
  <si>
    <t xml:space="preserve">       Briolat</t>
  </si>
  <si>
    <t xml:space="preserve">          Jean-Marie</t>
  </si>
  <si>
    <t xml:space="preserve">        HAYOIS</t>
  </si>
  <si>
    <t xml:space="preserve">           françoise</t>
  </si>
  <si>
    <t xml:space="preserve">     De Jaeger</t>
  </si>
  <si>
    <t xml:space="preserve">           Alexandra</t>
  </si>
  <si>
    <t xml:space="preserve">     De Ridder</t>
  </si>
  <si>
    <t xml:space="preserve">             Pascale</t>
  </si>
  <si>
    <t xml:space="preserve">      Goffinet</t>
  </si>
  <si>
    <t xml:space="preserve">            Laurence</t>
  </si>
  <si>
    <t xml:space="preserve">       DANHIEZ</t>
  </si>
  <si>
    <t xml:space="preserve">       Crosset</t>
  </si>
  <si>
    <t xml:space="preserve">Saint-Guillain</t>
  </si>
  <si>
    <t xml:space="preserve">       Berlier</t>
  </si>
  <si>
    <t xml:space="preserve">       MARTIN</t>
  </si>
  <si>
    <t xml:space="preserve">             Patrick</t>
  </si>
  <si>
    <t xml:space="preserve">        Gustin</t>
  </si>
  <si>
    <t xml:space="preserve">       MACORS</t>
  </si>
  <si>
    <t xml:space="preserve">         Fonck</t>
  </si>
  <si>
    <t xml:space="preserve">       DEFOING</t>
  </si>
  <si>
    <t xml:space="preserve">           Madeleine</t>
  </si>
  <si>
    <t xml:space="preserve">       COLINET</t>
  </si>
  <si>
    <t xml:space="preserve">       Lambert</t>
  </si>
  <si>
    <t xml:space="preserve">            Muriel</t>
  </si>
  <si>
    <t xml:space="preserve">      Heremans</t>
  </si>
  <si>
    <t xml:space="preserve">           Joséphine</t>
  </si>
  <si>
    <t xml:space="preserve">       TEUGELS</t>
  </si>
  <si>
    <t xml:space="preserve">            Jean-Luc</t>
  </si>
  <si>
    <t xml:space="preserve">        DUPUIT</t>
  </si>
  <si>
    <t xml:space="preserve">        Marie-Louise</t>
  </si>
  <si>
    <t xml:space="preserve">              MARTHE</t>
  </si>
  <si>
    <t xml:space="preserve">              MICHEL</t>
  </si>
  <si>
    <t xml:space="preserve">                René</t>
  </si>
  <si>
    <t xml:space="preserve">           Henriette</t>
  </si>
  <si>
    <t xml:space="preserve">NEU?MDJ</t>
  </si>
  <si>
    <t xml:space="preserve">JUMEN(T) </t>
  </si>
  <si>
    <t xml:space="preserve"> (JUDÉeN, H 4, 42)</t>
  </si>
  <si>
    <t xml:space="preserve">D+AUTBET</t>
  </si>
  <si>
    <t xml:space="preserve">DÉBATTU </t>
  </si>
  <si>
    <t xml:space="preserve">10G</t>
  </si>
  <si>
    <t xml:space="preserve"> (DÉBUTÂT, 10G, 76)</t>
  </si>
  <si>
    <t xml:space="preserve">QPAUACV</t>
  </si>
  <si>
    <t xml:space="preserve">PACQUÂT </t>
  </si>
  <si>
    <t xml:space="preserve">L 4</t>
  </si>
  <si>
    <t xml:space="preserve"> (PACQUA, 11B, 37)</t>
  </si>
  <si>
    <t xml:space="preserve">V+IEOUNI</t>
  </si>
  <si>
    <t xml:space="preserve">ENVOI </t>
  </si>
  <si>
    <t xml:space="preserve">N10</t>
  </si>
  <si>
    <t xml:space="preserve"> (NOVE, G 5, 27)</t>
  </si>
  <si>
    <t xml:space="preserve">IU+ALRNT</t>
  </si>
  <si>
    <t xml:space="preserve">LUTINERA </t>
  </si>
  <si>
    <t xml:space="preserve"> 7C</t>
  </si>
  <si>
    <t xml:space="preserve"> (TUNAI, M 3, 32)</t>
  </si>
  <si>
    <t xml:space="preserve">OTDFASR</t>
  </si>
  <si>
    <t xml:space="preserve">DRAFTS </t>
  </si>
  <si>
    <t xml:space="preserve">O 5</t>
  </si>
  <si>
    <t xml:space="preserve"> (FADOS, O 6, 39)</t>
  </si>
  <si>
    <t xml:space="preserve">O+LRIGNI</t>
  </si>
  <si>
    <t xml:space="preserve">ORIGINAL </t>
  </si>
  <si>
    <t xml:space="preserve"> (LIMON,  6F, 22)</t>
  </si>
  <si>
    <t xml:space="preserve">ORECEAL</t>
  </si>
  <si>
    <t xml:space="preserve">ACÉROLE </t>
  </si>
  <si>
    <t xml:space="preserve">15H</t>
  </si>
  <si>
    <t xml:space="preserve"> (RACOLÉE, 15I, 89)</t>
  </si>
  <si>
    <t xml:space="preserve">IIKLGXY</t>
  </si>
  <si>
    <t xml:space="preserve">KYLIX </t>
  </si>
  <si>
    <t xml:space="preserve">C 5</t>
  </si>
  <si>
    <t xml:space="preserve"> (KILO,  1G, 39)</t>
  </si>
  <si>
    <t xml:space="preserve">GIL+AMBS</t>
  </si>
  <si>
    <t xml:space="preserve">ILOMBAS </t>
  </si>
  <si>
    <t xml:space="preserve"> (BIGLAS, 11C, 36)</t>
  </si>
  <si>
    <t xml:space="preserve">G+EPSEEA</t>
  </si>
  <si>
    <t xml:space="preserve">PÉTAGES </t>
  </si>
  <si>
    <t xml:space="preserve"> (PÉGASE, 11D, 40)</t>
  </si>
  <si>
    <t xml:space="preserve">E+EESZRL</t>
  </si>
  <si>
    <t xml:space="preserve">LÉSEREZ </t>
  </si>
  <si>
    <t xml:space="preserve">B 8</t>
  </si>
  <si>
    <t xml:space="preserve"> (LEZ, B 8, 45)</t>
  </si>
  <si>
    <t xml:space="preserve">TERUEEO</t>
  </si>
  <si>
    <t xml:space="preserve">UTERO*</t>
  </si>
  <si>
    <t xml:space="preserve">D 1</t>
  </si>
  <si>
    <t xml:space="preserve"> (EURO, D 2, 22)</t>
  </si>
  <si>
    <t xml:space="preserve">-TEVASID</t>
  </si>
  <si>
    <t xml:space="preserve">SÉDATIVE </t>
  </si>
  <si>
    <t xml:space="preserve">13A</t>
  </si>
  <si>
    <t xml:space="preserve"> (ÉVIDÂTES, 13B, 78)</t>
  </si>
  <si>
    <t xml:space="preserve">EEO?NHS</t>
  </si>
  <si>
    <t xml:space="preserve">N(A)SHI </t>
  </si>
  <si>
    <t xml:space="preserve">F 3</t>
  </si>
  <si>
    <t xml:space="preserve"> (PACQUÂTES, L 4, 40)</t>
  </si>
  <si>
    <t xml:space="preserve">EEO+EINW</t>
  </si>
  <si>
    <t xml:space="preserve">ÉWÉ </t>
  </si>
  <si>
    <t xml:space="preserve">J13</t>
  </si>
  <si>
    <t xml:space="preserve"> (ÉWÉE,  3A, 26)</t>
  </si>
  <si>
    <t xml:space="preserve">EEINO+OM</t>
  </si>
  <si>
    <t xml:space="preserve">REINE </t>
  </si>
  <si>
    <t xml:space="preserve"> 2J</t>
  </si>
  <si>
    <t xml:space="preserve"> (MINE, M 3, 20)</t>
  </si>
  <si>
    <t xml:space="preserve">MOO+FHU</t>
  </si>
  <si>
    <t xml:space="preserve">OUH </t>
  </si>
  <si>
    <t xml:space="preserve"> (HUMA, D10, 23)</t>
  </si>
  <si>
    <t xml:space="preserve">FMO</t>
  </si>
  <si>
    <t xml:space="preserve">FOUT </t>
  </si>
  <si>
    <t xml:space="preserve"> 2A</t>
  </si>
  <si>
    <t xml:space="preserve"> (IF, F13, 13)</t>
  </si>
  <si>
    <t xml:space="preserve">WAVREILLE Laurent</t>
  </si>
  <si>
    <t xml:space="preserve">VASSEUR Véronique</t>
  </si>
  <si>
    <t xml:space="preserve">VARIOT-COUTANT Christine</t>
  </si>
  <si>
    <t xml:space="preserve">PHILIPPOT Véronique</t>
  </si>
  <si>
    <t xml:space="preserve">VALET Thierry</t>
  </si>
  <si>
    <t xml:space="preserve">FAGE Marie-Odile</t>
  </si>
  <si>
    <t xml:space="preserve">ROBE Reine</t>
  </si>
  <si>
    <t xml:space="preserve">GREGOIRE Nathalie</t>
  </si>
  <si>
    <t xml:space="preserve">MASSART Marie-Catherine</t>
  </si>
  <si>
    <t xml:space="preserve">LUSSON Edouard</t>
  </si>
  <si>
    <t xml:space="preserve">LEROY JEANNINE</t>
  </si>
  <si>
    <t xml:space="preserve">LAPLANCHE THéo</t>
  </si>
  <si>
    <t xml:space="preserve">TABLEUR TOUR 4</t>
  </si>
  <si>
    <t xml:space="preserve">     WAVREILLE</t>
  </si>
  <si>
    <t xml:space="preserve">             Laurent</t>
  </si>
  <si>
    <t xml:space="preserve">       Georges</t>
  </si>
  <si>
    <t xml:space="preserve">             Gilbert</t>
  </si>
  <si>
    <t xml:space="preserve">       Vasseur</t>
  </si>
  <si>
    <t xml:space="preserve">         LEDUC</t>
  </si>
  <si>
    <t xml:space="preserve">        GOFFIN</t>
  </si>
  <si>
    <t xml:space="preserve">Variot-Coutant</t>
  </si>
  <si>
    <t xml:space="preserve">       MALJEAN</t>
  </si>
  <si>
    <t xml:space="preserve">        PIRSON</t>
  </si>
  <si>
    <t xml:space="preserve">     Philippot</t>
  </si>
  <si>
    <t xml:space="preserve">         Valet</t>
  </si>
  <si>
    <t xml:space="preserve">          Fage</t>
  </si>
  <si>
    <t xml:space="preserve">         Marie-Odile</t>
  </si>
  <si>
    <t xml:space="preserve">          Robe</t>
  </si>
  <si>
    <t xml:space="preserve">               Reine</t>
  </si>
  <si>
    <t xml:space="preserve">       DUFOING</t>
  </si>
  <si>
    <t xml:space="preserve">      Gregoire</t>
  </si>
  <si>
    <t xml:space="preserve">            Nathalie</t>
  </si>
  <si>
    <t xml:space="preserve">       MASSART</t>
  </si>
  <si>
    <t xml:space="preserve">     Marie Catherine</t>
  </si>
  <si>
    <t xml:space="preserve">   MUKANTAGARA</t>
  </si>
  <si>
    <t xml:space="preserve">        Lusson</t>
  </si>
  <si>
    <t xml:space="preserve">                Eddy</t>
  </si>
  <si>
    <t xml:space="preserve">      Terwagne</t>
  </si>
  <si>
    <t xml:space="preserve">            JEANNINE</t>
  </si>
  <si>
    <t xml:space="preserve">      WOILLART</t>
  </si>
  <si>
    <t xml:space="preserve">      FONTAINE</t>
  </si>
  <si>
    <t xml:space="preserve">                THéo</t>
  </si>
  <si>
    <t xml:space="preserve">        Macors</t>
  </si>
  <si>
    <t xml:space="preserve">            Murielle</t>
  </si>
  <si>
    <t xml:space="preserve">                Rene</t>
  </si>
  <si>
    <t xml:space="preserve">BNTEBEI</t>
  </si>
  <si>
    <t xml:space="preserve">BÉBITE </t>
  </si>
  <si>
    <t xml:space="preserve">N+IDERAA</t>
  </si>
  <si>
    <t xml:space="preserve">ARANÉIDE </t>
  </si>
  <si>
    <t xml:space="preserve"> 5D</t>
  </si>
  <si>
    <t xml:space="preserve">MAAELGI</t>
  </si>
  <si>
    <t xml:space="preserve">GLAM </t>
  </si>
  <si>
    <t xml:space="preserve">AEI+ERGJ</t>
  </si>
  <si>
    <t xml:space="preserve">GALÉJER </t>
  </si>
  <si>
    <t xml:space="preserve">B 2</t>
  </si>
  <si>
    <t xml:space="preserve">I+UTSIEN</t>
  </si>
  <si>
    <t xml:space="preserve">INUSITÉ </t>
  </si>
  <si>
    <t xml:space="preserve">L 2</t>
  </si>
  <si>
    <t xml:space="preserve">LDAEUHR</t>
  </si>
  <si>
    <t xml:space="preserve">HÂBLE </t>
  </si>
  <si>
    <t xml:space="preserve"> 6F</t>
  </si>
  <si>
    <t xml:space="preserve">-?AHDORS</t>
  </si>
  <si>
    <t xml:space="preserve">HO(M)ARDS </t>
  </si>
  <si>
    <t xml:space="preserve">VTULZEN</t>
  </si>
  <si>
    <t xml:space="preserve">LEVEZ </t>
  </si>
  <si>
    <t xml:space="preserve"> 8K</t>
  </si>
  <si>
    <t xml:space="preserve">-FISOOIR</t>
  </si>
  <si>
    <t xml:space="preserve">ROOFS </t>
  </si>
  <si>
    <t xml:space="preserve">II+SEELC</t>
  </si>
  <si>
    <t xml:space="preserve">CISELIEZ </t>
  </si>
  <si>
    <t xml:space="preserve">TUE?LNF</t>
  </si>
  <si>
    <t xml:space="preserve">E(F)FLUENT </t>
  </si>
  <si>
    <t xml:space="preserve">N 8</t>
  </si>
  <si>
    <t xml:space="preserve">XOWCUVP</t>
  </si>
  <si>
    <t xml:space="preserve">POUX </t>
  </si>
  <si>
    <t xml:space="preserve">12L</t>
  </si>
  <si>
    <t xml:space="preserve">CUVW+USA</t>
  </si>
  <si>
    <t xml:space="preserve">WUS </t>
  </si>
  <si>
    <t xml:space="preserve">10F</t>
  </si>
  <si>
    <t xml:space="preserve">ACUV+KEN</t>
  </si>
  <si>
    <t xml:space="preserve">ENCUVÂT </t>
  </si>
  <si>
    <t xml:space="preserve">K+IAMTQN</t>
  </si>
  <si>
    <t xml:space="preserve">QAT </t>
  </si>
  <si>
    <t xml:space="preserve">N 2</t>
  </si>
  <si>
    <t xml:space="preserve">IKMN+NYE</t>
  </si>
  <si>
    <t xml:space="preserve">DYKE </t>
  </si>
  <si>
    <t xml:space="preserve">12A</t>
  </si>
  <si>
    <t xml:space="preserve">IMNN+ESI</t>
  </si>
  <si>
    <t xml:space="preserve">INSÉMINE </t>
  </si>
  <si>
    <t xml:space="preserve">13G</t>
  </si>
  <si>
    <t xml:space="preserve">TRAEOTP</t>
  </si>
  <si>
    <t xml:space="preserve">POKER </t>
  </si>
  <si>
    <t xml:space="preserve">C10</t>
  </si>
  <si>
    <t xml:space="preserve">ATT+DRUO</t>
  </si>
  <si>
    <t xml:space="preserve">OUD </t>
  </si>
  <si>
    <t xml:space="preserve">11E</t>
  </si>
  <si>
    <t xml:space="preserve">ARTT+UM</t>
  </si>
  <si>
    <t xml:space="preserve">MAI </t>
  </si>
  <si>
    <t xml:space="preserve">RTTU</t>
  </si>
  <si>
    <t xml:space="preserve">FAUTE </t>
  </si>
  <si>
    <t xml:space="preserve">K 1</t>
  </si>
  <si>
    <t xml:space="preserve">Challenge Sud
Tour 5</t>
  </si>
  <si>
    <t xml:space="preserve">LAMY Frédérique</t>
  </si>
  <si>
    <t xml:space="preserve">ROZET Yvan</t>
  </si>
  <si>
    <t xml:space="preserve">PIERROT Jean-Luc</t>
  </si>
  <si>
    <t xml:space="preserve">COLINET mady</t>
  </si>
  <si>
    <t xml:space="preserve">LONNOY Monique</t>
  </si>
  <si>
    <t xml:space="preserve">DE POUHON José</t>
  </si>
  <si>
    <t xml:space="preserve">TABLEUR TOUR 5</t>
  </si>
  <si>
    <t xml:space="preserve">NB Zéros</t>
  </si>
  <si>
    <t xml:space="preserve">       Pierrot</t>
  </si>
  <si>
    <t xml:space="preserve">         Rozet</t>
  </si>
  <si>
    <t xml:space="preserve">                Yvan</t>
  </si>
  <si>
    <t xml:space="preserve">        LONNOY</t>
  </si>
  <si>
    <t xml:space="preserve">          Lamy</t>
  </si>
  <si>
    <t xml:space="preserve">          Frédérique</t>
  </si>
  <si>
    <t xml:space="preserve">      THIRIFAY</t>
  </si>
  <si>
    <t xml:space="preserve">                mady</t>
  </si>
  <si>
    <t xml:space="preserve">      DEPOUHON</t>
  </si>
  <si>
    <t xml:space="preserve">                José</t>
  </si>
  <si>
    <t xml:space="preserve">          SACH</t>
  </si>
  <si>
    <t xml:space="preserve">Madeleine</t>
  </si>
  <si>
    <t xml:space="preserve">        Dupuit</t>
  </si>
  <si>
    <t xml:space="preserve">Vingta</t>
  </si>
  <si>
    <t xml:space="preserve">Suzy</t>
  </si>
  <si>
    <t xml:space="preserve">Briolat</t>
  </si>
  <si>
    <t xml:space="preserve">Jean-Marie</t>
  </si>
  <si>
    <t xml:space="preserve">Goffinet</t>
  </si>
  <si>
    <t xml:space="preserve">Laurence</t>
  </si>
  <si>
    <t xml:space="preserve">Annie</t>
  </si>
  <si>
    <t xml:space="preserve">De Ridder</t>
  </si>
  <si>
    <t xml:space="preserve">Pascale</t>
  </si>
  <si>
    <t xml:space="preserve">Jacmin</t>
  </si>
  <si>
    <t xml:space="preserve">Cécile</t>
  </si>
  <si>
    <t xml:space="preserve">Fonck</t>
  </si>
  <si>
    <t xml:space="preserve">Agnès</t>
  </si>
  <si>
    <t xml:space="preserve">OPIUNXO</t>
  </si>
  <si>
    <t xml:space="preserve">INO+RDES</t>
  </si>
  <si>
    <t xml:space="preserve">RONDIES </t>
  </si>
  <si>
    <t xml:space="preserve"> 4C</t>
  </si>
  <si>
    <t xml:space="preserve">?NFSIUA</t>
  </si>
  <si>
    <t xml:space="preserve">UNIF(I)AS </t>
  </si>
  <si>
    <t xml:space="preserve">I 6</t>
  </si>
  <si>
    <t xml:space="preserve">NDSYDEA</t>
  </si>
  <si>
    <t xml:space="preserve">DANDY </t>
  </si>
  <si>
    <t xml:space="preserve">H11</t>
  </si>
  <si>
    <t xml:space="preserve">ES+TEERI</t>
  </si>
  <si>
    <t xml:space="preserve">DÉTIRÉES </t>
  </si>
  <si>
    <t xml:space="preserve">AVLEAMU</t>
  </si>
  <si>
    <t xml:space="preserve">LAVÂMES </t>
  </si>
  <si>
    <t xml:space="preserve">U+EKTACL</t>
  </si>
  <si>
    <t xml:space="preserve">CLARK </t>
  </si>
  <si>
    <t xml:space="preserve">L11</t>
  </si>
  <si>
    <t xml:space="preserve">ETU+RTIW</t>
  </si>
  <si>
    <t xml:space="preserve">TRITURE </t>
  </si>
  <si>
    <t xml:space="preserve">C 3</t>
  </si>
  <si>
    <t xml:space="preserve">W+QISOAA</t>
  </si>
  <si>
    <t xml:space="preserve">WADS </t>
  </si>
  <si>
    <t xml:space="preserve">F 2</t>
  </si>
  <si>
    <t xml:space="preserve">AIOQ+EHU</t>
  </si>
  <si>
    <t xml:space="preserve">HOUQUE </t>
  </si>
  <si>
    <t xml:space="preserve"> 6G</t>
  </si>
  <si>
    <t xml:space="preserve">AIO+EGZJ</t>
  </si>
  <si>
    <t xml:space="preserve">GARIEZ </t>
  </si>
  <si>
    <t xml:space="preserve">JO+CHEUM</t>
  </si>
  <si>
    <t xml:space="preserve">JUCHÉE </t>
  </si>
  <si>
    <t xml:space="preserve">L 1</t>
  </si>
  <si>
    <t xml:space="preserve">-OMENEAV</t>
  </si>
  <si>
    <t xml:space="preserve">AVOUÉE </t>
  </si>
  <si>
    <t xml:space="preserve"> 2I</t>
  </si>
  <si>
    <t xml:space="preserve">-UNEOLAB</t>
  </si>
  <si>
    <t xml:space="preserve">BOULANGE </t>
  </si>
  <si>
    <t xml:space="preserve">A 2</t>
  </si>
  <si>
    <t xml:space="preserve">SOR?MET</t>
  </si>
  <si>
    <t xml:space="preserve">ME(T)TRONS </t>
  </si>
  <si>
    <t xml:space="preserve">EOPGNTI</t>
  </si>
  <si>
    <t xml:space="preserve">POTE </t>
  </si>
  <si>
    <t xml:space="preserve">A12</t>
  </si>
  <si>
    <t xml:space="preserve">GIN+ERMS</t>
  </si>
  <si>
    <t xml:space="preserve">GRIMES </t>
  </si>
  <si>
    <t xml:space="preserve">B10</t>
  </si>
  <si>
    <t xml:space="preserve">MN+RBINT</t>
  </si>
  <si>
    <t xml:space="preserve">BANNE </t>
  </si>
  <si>
    <t xml:space="preserve">13K</t>
  </si>
  <si>
    <t xml:space="preserve">IMRT+ILF</t>
  </si>
  <si>
    <t xml:space="preserve">IF </t>
  </si>
  <si>
    <t xml:space="preserve">J 9</t>
  </si>
  <si>
    <t xml:space="preserve">ILMRT+L</t>
  </si>
  <si>
    <t xml:space="preserve">MÛRIT </t>
  </si>
  <si>
    <t xml:space="preserve">K 5</t>
  </si>
  <si>
    <t xml:space="preserve">Challenge Sud  - Tour 6</t>
  </si>
  <si>
    <t xml:space="preserve">INCOUL Gisèle</t>
  </si>
  <si>
    <t xml:space="preserve">FRANSSEN Jean-Louis</t>
  </si>
  <si>
    <t xml:space="preserve">SANZOT Christiane</t>
  </si>
  <si>
    <t xml:space="preserve">Challenge Sud_5 - Tour 7</t>
  </si>
  <si>
    <t xml:space="preserve">Bonsin</t>
  </si>
  <si>
    <t xml:space="preserve">Sault A</t>
  </si>
  <si>
    <t xml:space="preserve">Sault B</t>
  </si>
  <si>
    <t xml:space="preserve">Warcq A</t>
  </si>
  <si>
    <t xml:space="preserve">BON</t>
  </si>
  <si>
    <t xml:space="preserve">SRA</t>
  </si>
  <si>
    <t xml:space="preserve">SRB</t>
  </si>
  <si>
    <t xml:space="preserve">Prénom</t>
  </si>
  <si>
    <t xml:space="preserve">%age</t>
  </si>
  <si>
    <t xml:space="preserve"> </t>
  </si>
  <si>
    <t xml:space="preserve">          Jean-Louis</t>
  </si>
  <si>
    <t xml:space="preserve">        Incoul</t>
  </si>
  <si>
    <t xml:space="preserve">                RENE</t>
  </si>
  <si>
    <t xml:space="preserve">     Wavreille</t>
  </si>
  <si>
    <t xml:space="preserve">        SANZOT</t>
  </si>
  <si>
    <t xml:space="preserve">AVSBAPE</t>
  </si>
  <si>
    <t xml:space="preserve">VESPA </t>
  </si>
  <si>
    <t xml:space="preserve">AB+NCTID</t>
  </si>
  <si>
    <t xml:space="preserve">CABINET </t>
  </si>
  <si>
    <t xml:space="preserve"> 5C</t>
  </si>
  <si>
    <t xml:space="preserve">D+AIRLET</t>
  </si>
  <si>
    <t xml:space="preserve">ARALDITE </t>
  </si>
  <si>
    <t xml:space="preserve"> 8H</t>
  </si>
  <si>
    <t xml:space="preserve">RFURADE</t>
  </si>
  <si>
    <t xml:space="preserve">FRAUDERA </t>
  </si>
  <si>
    <t xml:space="preserve">D 3</t>
  </si>
  <si>
    <t xml:space="preserve">EYEIPAR</t>
  </si>
  <si>
    <t xml:space="preserve">TYPERAI </t>
  </si>
  <si>
    <t xml:space="preserve">E+WINRST</t>
  </si>
  <si>
    <t xml:space="preserve">TWINS </t>
  </si>
  <si>
    <t xml:space="preserve">ER+KU?ON</t>
  </si>
  <si>
    <t xml:space="preserve">KO(T)E </t>
  </si>
  <si>
    <t xml:space="preserve">15L</t>
  </si>
  <si>
    <t xml:space="preserve">NRU+SOHL</t>
  </si>
  <si>
    <t xml:space="preserve">HURLIONS </t>
  </si>
  <si>
    <t xml:space="preserve">F 1</t>
  </si>
  <si>
    <t xml:space="preserve">AINMHEE</t>
  </si>
  <si>
    <t xml:space="preserve">HIHAN </t>
  </si>
  <si>
    <t xml:space="preserve"> 1D</t>
  </si>
  <si>
    <t xml:space="preserve">EEM+IJNB</t>
  </si>
  <si>
    <t xml:space="preserve">DJEMBÉ </t>
  </si>
  <si>
    <t xml:space="preserve">IN+VDEOE</t>
  </si>
  <si>
    <t xml:space="preserve">ENVIDE </t>
  </si>
  <si>
    <t xml:space="preserve">11A</t>
  </si>
  <si>
    <t xml:space="preserve">O+EONAXI</t>
  </si>
  <si>
    <t xml:space="preserve">TOXINE </t>
  </si>
  <si>
    <t xml:space="preserve">AO+?IMGT</t>
  </si>
  <si>
    <t xml:space="preserve">MI(J)OTAGE </t>
  </si>
  <si>
    <t xml:space="preserve">QOULCSA</t>
  </si>
  <si>
    <t xml:space="preserve">CLOAQUE </t>
  </si>
  <si>
    <t xml:space="preserve">S+EEAGUS</t>
  </si>
  <si>
    <t xml:space="preserve">SUES </t>
  </si>
  <si>
    <t xml:space="preserve">AEG+TMSE</t>
  </si>
  <si>
    <t xml:space="preserve">VENTAGES </t>
  </si>
  <si>
    <t xml:space="preserve"> 4H</t>
  </si>
  <si>
    <t xml:space="preserve">M+ZUTEFL</t>
  </si>
  <si>
    <t xml:space="preserve">CELEZ </t>
  </si>
  <si>
    <t xml:space="preserve">F10</t>
  </si>
  <si>
    <t xml:space="preserve">FMTU+RUE</t>
  </si>
  <si>
    <t xml:space="preserve">FUMEZ </t>
  </si>
  <si>
    <t xml:space="preserve">14B</t>
  </si>
  <si>
    <t xml:space="preserve">RTU+LO</t>
  </si>
  <si>
    <t xml:space="preserve">TORVE </t>
  </si>
  <si>
    <t xml:space="preserve">LU</t>
  </si>
  <si>
    <t xml:space="preserve">OU </t>
  </si>
  <si>
    <t xml:space="preserve">TOPS</t>
  </si>
  <si>
    <t xml:space="preserve">Ligne</t>
  </si>
  <si>
    <t xml:space="preserve">Nom Prénom</t>
  </si>
  <si>
    <t xml:space="preserve">Présences</t>
  </si>
  <si>
    <t xml:space="preserve">Pourcent</t>
  </si>
  <si>
    <t xml:space="preserve">Nom</t>
  </si>
  <si>
    <t xml:space="preserve">Lic</t>
  </si>
  <si>
    <t xml:space="preserve">ClubFédé</t>
  </si>
  <si>
    <t xml:space="preserve">Remarque</t>
  </si>
  <si>
    <t xml:space="preserve">F/M</t>
  </si>
  <si>
    <t xml:space="preserve">Dernier N°</t>
  </si>
  <si>
    <t xml:space="preserve">DE CONINCK</t>
  </si>
  <si>
    <t xml:space="preserve">Thomas</t>
  </si>
  <si>
    <t xml:space="preserve">NC</t>
  </si>
  <si>
    <t xml:space="preserve">S</t>
  </si>
  <si>
    <t xml:space="preserve">DEVILLET</t>
  </si>
  <si>
    <t xml:space="preserve">HEINEN</t>
  </si>
  <si>
    <t xml:space="preserve">Olivier</t>
  </si>
  <si>
    <t xml:space="preserve">5D</t>
  </si>
  <si>
    <t xml:space="preserve">STU</t>
  </si>
  <si>
    <t xml:space="preserve">JUCHEM</t>
  </si>
  <si>
    <t xml:space="preserve">Joan</t>
  </si>
  <si>
    <t xml:space="preserve">6D</t>
  </si>
  <si>
    <t xml:space="preserve">LAURENT</t>
  </si>
  <si>
    <t xml:space="preserve">Marie-Christine</t>
  </si>
  <si>
    <t xml:space="preserve">LUSSON</t>
  </si>
  <si>
    <t xml:space="preserve">Claude</t>
  </si>
  <si>
    <t xml:space="preserve">MATTERN</t>
  </si>
  <si>
    <t xml:space="preserve">Sophie</t>
  </si>
  <si>
    <t xml:space="preserve">6B</t>
  </si>
  <si>
    <t xml:space="preserve">MOREAU</t>
  </si>
  <si>
    <t xml:space="preserve">Sylvie</t>
  </si>
  <si>
    <t xml:space="preserve">MOREAUX</t>
  </si>
  <si>
    <t xml:space="preserve">Alice</t>
  </si>
  <si>
    <t xml:space="preserve">D</t>
  </si>
  <si>
    <t xml:space="preserve">PAGE</t>
  </si>
  <si>
    <t xml:space="preserve">Véronique</t>
  </si>
  <si>
    <t xml:space="preserve">4A</t>
  </si>
  <si>
    <t xml:space="preserve">TAIEB</t>
  </si>
  <si>
    <t xml:space="preserve">Samir</t>
  </si>
  <si>
    <t xml:space="preserve">5A</t>
  </si>
  <si>
    <t xml:space="preserve">TOUL</t>
  </si>
  <si>
    <t xml:space="preserve">Claudine</t>
  </si>
  <si>
    <t xml:space="preserve">4D</t>
  </si>
  <si>
    <t xml:space="preserve">WALLERAND</t>
  </si>
  <si>
    <t xml:space="preserve">Patrick</t>
  </si>
  <si>
    <t xml:space="preserve">BERGH</t>
  </si>
  <si>
    <t xml:space="preserve">Nicole</t>
  </si>
  <si>
    <t xml:space="preserve">tstss1111</t>
  </si>
  <si>
    <t xml:space="preserve">COCHET</t>
  </si>
  <si>
    <t xml:space="preserve">Irène</t>
  </si>
  <si>
    <t xml:space="preserve">5C</t>
  </si>
  <si>
    <t xml:space="preserve">R</t>
  </si>
  <si>
    <t xml:space="preserve">stts</t>
  </si>
  <si>
    <t xml:space="preserve">QUA</t>
  </si>
  <si>
    <t xml:space="preserve">CROSSET</t>
  </si>
  <si>
    <t xml:space="preserve">6A</t>
  </si>
  <si>
    <t xml:space="preserve">GRANDRY</t>
  </si>
  <si>
    <t xml:space="preserve">Chantal</t>
  </si>
  <si>
    <t xml:space="preserve">HEINESCH</t>
  </si>
  <si>
    <t xml:space="preserve">HOUARD</t>
  </si>
  <si>
    <t xml:space="preserve">Yolande</t>
  </si>
  <si>
    <t xml:space="preserve">LEBER</t>
  </si>
  <si>
    <t xml:space="preserve">Didier</t>
  </si>
  <si>
    <t xml:space="preserve">V</t>
  </si>
  <si>
    <t xml:space="preserve">MINY</t>
  </si>
  <si>
    <t xml:space="preserve">Guy</t>
  </si>
  <si>
    <t xml:space="preserve">5B</t>
  </si>
  <si>
    <t xml:space="preserve">OEYEN</t>
  </si>
  <si>
    <t xml:space="preserve">Etienne</t>
  </si>
  <si>
    <t xml:space="preserve">PETITJEAN</t>
  </si>
  <si>
    <t xml:space="preserve">Marcelle</t>
  </si>
  <si>
    <t xml:space="preserve">YOD</t>
  </si>
  <si>
    <t xml:space="preserve">SIMAR</t>
  </si>
  <si>
    <t xml:space="preserve">Pierre</t>
  </si>
  <si>
    <t xml:space="preserve">SMETS</t>
  </si>
  <si>
    <t xml:space="preserve">Marie-Claude</t>
  </si>
  <si>
    <t xml:space="preserve">ANDRE</t>
  </si>
  <si>
    <t xml:space="preserve">Liliane</t>
  </si>
  <si>
    <t xml:space="preserve">6C</t>
  </si>
  <si>
    <t xml:space="preserve">CSH</t>
  </si>
  <si>
    <t xml:space="preserve">BAIWIR</t>
  </si>
  <si>
    <t xml:space="preserve">Léon</t>
  </si>
  <si>
    <t xml:space="preserve">MDS</t>
  </si>
  <si>
    <t xml:space="preserve">BELHOMME</t>
  </si>
  <si>
    <t xml:space="preserve">Mireille</t>
  </si>
  <si>
    <t xml:space="preserve">BOURCY</t>
  </si>
  <si>
    <t xml:space="preserve">Beatrice</t>
  </si>
  <si>
    <t xml:space="preserve">CHAUDIER</t>
  </si>
  <si>
    <t xml:space="preserve">Paule</t>
  </si>
  <si>
    <t xml:space="preserve">COLLA</t>
  </si>
  <si>
    <t xml:space="preserve">Sabine</t>
  </si>
  <si>
    <t xml:space="preserve">DEMARTEAU</t>
  </si>
  <si>
    <t xml:space="preserve">Monique</t>
  </si>
  <si>
    <t xml:space="preserve">DEMOUSTIER</t>
  </si>
  <si>
    <t xml:space="preserve">Jean-Michel</t>
  </si>
  <si>
    <t xml:space="preserve">DOCQUIER</t>
  </si>
  <si>
    <t xml:space="preserve">DUBOIS</t>
  </si>
  <si>
    <t xml:space="preserve">Lily</t>
  </si>
  <si>
    <t xml:space="preserve">FONTAINE</t>
  </si>
  <si>
    <t xml:space="preserve">Martine</t>
  </si>
  <si>
    <t xml:space="preserve">FRANSSEN</t>
  </si>
  <si>
    <t xml:space="preserve">Jean-Louis</t>
  </si>
  <si>
    <t xml:space="preserve">GREGOIRE</t>
  </si>
  <si>
    <t xml:space="preserve">Nathalie</t>
  </si>
  <si>
    <t xml:space="preserve">HEREMANS</t>
  </si>
  <si>
    <t xml:space="preserve">Joséphine</t>
  </si>
  <si>
    <t xml:space="preserve">KAISER</t>
  </si>
  <si>
    <t xml:space="preserve">Jany</t>
  </si>
  <si>
    <t xml:space="preserve">KOEUNE</t>
  </si>
  <si>
    <t xml:space="preserve">Bernadette</t>
  </si>
  <si>
    <t xml:space="preserve">Robert</t>
  </si>
  <si>
    <t xml:space="preserve">KRACK</t>
  </si>
  <si>
    <t xml:space="preserve">Alain</t>
  </si>
  <si>
    <t xml:space="preserve">LAHAYE</t>
  </si>
  <si>
    <t xml:space="preserve">José</t>
  </si>
  <si>
    <t xml:space="preserve">LEROY</t>
  </si>
  <si>
    <t xml:space="preserve">Jeannine</t>
  </si>
  <si>
    <t xml:space="preserve">LOWYS</t>
  </si>
  <si>
    <t xml:space="preserve">Isabelle</t>
  </si>
  <si>
    <t xml:space="preserve">MARECHAL</t>
  </si>
  <si>
    <t xml:space="preserve">Marie-Claire</t>
  </si>
  <si>
    <t xml:space="preserve">MASSART</t>
  </si>
  <si>
    <t xml:space="preserve">Marie-Catherine</t>
  </si>
  <si>
    <t xml:space="preserve">WOUTERS</t>
  </si>
  <si>
    <t xml:space="preserve">Viviane</t>
  </si>
  <si>
    <t xml:space="preserve">MUKANTAGARA</t>
  </si>
  <si>
    <t xml:space="preserve">Mimona</t>
  </si>
  <si>
    <t xml:space="preserve">NOIRHOMME</t>
  </si>
  <si>
    <t xml:space="preserve">Joseph</t>
  </si>
  <si>
    <t xml:space="preserve">PIRENNE</t>
  </si>
  <si>
    <t xml:space="preserve">Danielle</t>
  </si>
  <si>
    <t xml:space="preserve">ROSIERE</t>
  </si>
  <si>
    <t xml:space="preserve">Marie-Noëlle</t>
  </si>
  <si>
    <t xml:space="preserve">SARLERNI</t>
  </si>
  <si>
    <t xml:space="preserve">Fabio</t>
  </si>
  <si>
    <t xml:space="preserve">TEUGELS</t>
  </si>
  <si>
    <t xml:space="preserve">Jean-Luc</t>
  </si>
  <si>
    <t xml:space="preserve">TRIBOLET</t>
  </si>
  <si>
    <t xml:space="preserve">Jean-Claude</t>
  </si>
  <si>
    <t xml:space="preserve">VAN CANTFORT</t>
  </si>
  <si>
    <t xml:space="preserve">Jacques</t>
  </si>
  <si>
    <t xml:space="preserve">WAUTERS</t>
  </si>
  <si>
    <t xml:space="preserve">Doris</t>
  </si>
  <si>
    <t xml:space="preserve">BOURGEOIS</t>
  </si>
  <si>
    <t xml:space="preserve">Gisèle</t>
  </si>
  <si>
    <t xml:space="preserve">BRACONNIER</t>
  </si>
  <si>
    <t xml:space="preserve">Josette</t>
  </si>
  <si>
    <t xml:space="preserve">DAUM</t>
  </si>
  <si>
    <t xml:space="preserve">Edith</t>
  </si>
  <si>
    <t xml:space="preserve">FROGNET</t>
  </si>
  <si>
    <t xml:space="preserve">Evelyne</t>
  </si>
  <si>
    <t xml:space="preserve">BAU</t>
  </si>
  <si>
    <t xml:space="preserve">GONTY</t>
  </si>
  <si>
    <t xml:space="preserve">Marius</t>
  </si>
  <si>
    <t xml:space="preserve">GRAISSE</t>
  </si>
  <si>
    <t xml:space="preserve">Jean-Pierre</t>
  </si>
  <si>
    <t xml:space="preserve">GRANDJEAN</t>
  </si>
  <si>
    <t xml:space="preserve">François</t>
  </si>
  <si>
    <t xml:space="preserve">HAYOIS</t>
  </si>
  <si>
    <t xml:space="preserve">Françoise</t>
  </si>
  <si>
    <t xml:space="preserve">LACROIX</t>
  </si>
  <si>
    <t xml:space="preserve">MUKATANGARA</t>
  </si>
  <si>
    <t xml:space="preserve">PIERRET</t>
  </si>
  <si>
    <t xml:space="preserve">Serge</t>
  </si>
  <si>
    <t xml:space="preserve">POCHET</t>
  </si>
  <si>
    <t xml:space="preserve">PRIGNON</t>
  </si>
  <si>
    <t xml:space="preserve">Sacha</t>
  </si>
  <si>
    <t xml:space="preserve">RULMONT</t>
  </si>
  <si>
    <t xml:space="preserve">WAGNER</t>
  </si>
  <si>
    <t xml:space="preserve">BRIOLAT</t>
  </si>
  <si>
    <t xml:space="preserve">VES</t>
  </si>
  <si>
    <t xml:space="preserve">DE RIDDER</t>
  </si>
  <si>
    <t xml:space="preserve">FONCK</t>
  </si>
  <si>
    <t xml:space="preserve">GOFFINET</t>
  </si>
  <si>
    <t xml:space="preserve">INCOUL</t>
  </si>
  <si>
    <t xml:space="preserve">JACMIN</t>
  </si>
  <si>
    <t xml:space="preserve">SAINT-GUILLAIN</t>
  </si>
  <si>
    <t xml:space="preserve">SOLFA</t>
  </si>
  <si>
    <t xml:space="preserve">Anne</t>
  </si>
  <si>
    <t xml:space="preserve">THONUS</t>
  </si>
  <si>
    <t xml:space="preserve">VINGTA</t>
  </si>
  <si>
    <t xml:space="preserve">4B</t>
  </si>
  <si>
    <t xml:space="preserve">CLOSSET</t>
  </si>
  <si>
    <t xml:space="preserve">Richard</t>
  </si>
  <si>
    <t xml:space="preserve">CIN</t>
  </si>
  <si>
    <t xml:space="preserve">COGNIAUX</t>
  </si>
  <si>
    <t xml:space="preserve">Christiane</t>
  </si>
  <si>
    <t xml:space="preserve">COLINET</t>
  </si>
  <si>
    <t xml:space="preserve">Mady</t>
  </si>
  <si>
    <t xml:space="preserve">DEPRIT</t>
  </si>
  <si>
    <t xml:space="preserve">GENGOUX</t>
  </si>
  <si>
    <t xml:space="preserve">HOUET</t>
  </si>
  <si>
    <t xml:space="preserve">JACQUEMIN</t>
  </si>
  <si>
    <t xml:space="preserve">MATHY</t>
  </si>
  <si>
    <t xml:space="preserve">Christine</t>
  </si>
  <si>
    <t xml:space="preserve">PEDUZZI</t>
  </si>
  <si>
    <t xml:space="preserve">RENIER</t>
  </si>
  <si>
    <t xml:space="preserve">Francis</t>
  </si>
  <si>
    <t xml:space="preserve">4C</t>
  </si>
  <si>
    <t xml:space="preserve">TOMBOY</t>
  </si>
  <si>
    <t xml:space="preserve">BERLIER</t>
  </si>
  <si>
    <t xml:space="preserve">Jacqueline</t>
  </si>
  <si>
    <t xml:space="preserve">COLSON</t>
  </si>
  <si>
    <t xml:space="preserve">Louis</t>
  </si>
  <si>
    <t xml:space="preserve">DAEMS</t>
  </si>
  <si>
    <t xml:space="preserve">DANHIEZ</t>
  </si>
  <si>
    <t xml:space="preserve">DEBLANDER</t>
  </si>
  <si>
    <t xml:space="preserve">Ginette</t>
  </si>
  <si>
    <t xml:space="preserve">DEFOING</t>
  </si>
  <si>
    <t xml:space="preserve">DE POUHON</t>
  </si>
  <si>
    <t xml:space="preserve">DREMIERE</t>
  </si>
  <si>
    <t xml:space="preserve">Béatrice</t>
  </si>
  <si>
    <t xml:space="preserve">DRIES</t>
  </si>
  <si>
    <t xml:space="preserve">Elise</t>
  </si>
  <si>
    <t xml:space="preserve">GILLET</t>
  </si>
  <si>
    <t xml:space="preserve">GUSTIN</t>
  </si>
  <si>
    <t xml:space="preserve">LAMBINET</t>
  </si>
  <si>
    <t xml:space="preserve">Yves</t>
  </si>
  <si>
    <t xml:space="preserve">MACORS</t>
  </si>
  <si>
    <t xml:space="preserve">Nadine</t>
  </si>
  <si>
    <t xml:space="preserve">MATHIEU </t>
  </si>
  <si>
    <t xml:space="preserve">MINET</t>
  </si>
  <si>
    <t xml:space="preserve">Bernard</t>
  </si>
  <si>
    <t xml:space="preserve">RONVEAUX</t>
  </si>
  <si>
    <t xml:space="preserve">SACHS</t>
  </si>
  <si>
    <t xml:space="preserve">SANZOT</t>
  </si>
  <si>
    <t xml:space="preserve">TERWAGNE</t>
  </si>
  <si>
    <t xml:space="preserve">VYNCKE</t>
  </si>
  <si>
    <t xml:space="preserve">Hector</t>
  </si>
  <si>
    <t xml:space="preserve">WOILLARD</t>
  </si>
  <si>
    <t xml:space="preserve">BONNEFOY</t>
  </si>
  <si>
    <t xml:space="preserve">Marie-Line</t>
  </si>
  <si>
    <t xml:space="preserve">E08</t>
  </si>
  <si>
    <t xml:space="preserve">BROCARD</t>
  </si>
  <si>
    <t xml:space="preserve">Patricia</t>
  </si>
  <si>
    <t xml:space="preserve">COLLARD</t>
  </si>
  <si>
    <t xml:space="preserve">Denis</t>
  </si>
  <si>
    <t xml:space="preserve">3B</t>
  </si>
  <si>
    <t xml:space="preserve">DAMIEN</t>
  </si>
  <si>
    <t xml:space="preserve">Paulette</t>
  </si>
  <si>
    <t xml:space="preserve">DAX</t>
  </si>
  <si>
    <t xml:space="preserve">Marie-Blanche</t>
  </si>
  <si>
    <t xml:space="preserve">DEBROAS</t>
  </si>
  <si>
    <t xml:space="preserve">Dominique</t>
  </si>
  <si>
    <t xml:space="preserve">GUILLAUME</t>
  </si>
  <si>
    <t xml:space="preserve">Hélène</t>
  </si>
  <si>
    <t xml:space="preserve">MERTENS</t>
  </si>
  <si>
    <t xml:space="preserve">Marie-Thérèse</t>
  </si>
  <si>
    <t xml:space="preserve">MIELE</t>
  </si>
  <si>
    <t xml:space="preserve">Maria</t>
  </si>
  <si>
    <t xml:space="preserve">QUELENIS</t>
  </si>
  <si>
    <t xml:space="preserve">Guylène</t>
  </si>
  <si>
    <t xml:space="preserve">TROCHAIN</t>
  </si>
  <si>
    <t xml:space="preserve">Jocelyne</t>
  </si>
  <si>
    <t xml:space="preserve">VAN DER PERRE</t>
  </si>
  <si>
    <t xml:space="preserve">VARIOT</t>
  </si>
  <si>
    <t xml:space="preserve">VAXELAIRE</t>
  </si>
  <si>
    <t xml:space="preserve">VARIOT-COUTANT</t>
  </si>
  <si>
    <t xml:space="preserve">WILEMME</t>
  </si>
  <si>
    <t xml:space="preserve">Jean</t>
  </si>
  <si>
    <t xml:space="preserve">BERTRAND</t>
  </si>
  <si>
    <t xml:space="preserve">Georges</t>
  </si>
  <si>
    <t xml:space="preserve">DE GRAUX</t>
  </si>
  <si>
    <t xml:space="preserve">DE JAEGER</t>
  </si>
  <si>
    <t xml:space="preserve">Alexandra</t>
  </si>
  <si>
    <t xml:space="preserve">JAQ</t>
  </si>
  <si>
    <t xml:space="preserve">3A</t>
  </si>
  <si>
    <t xml:space="preserve">LAPLANCHE</t>
  </si>
  <si>
    <t xml:space="preserve">Théo</t>
  </si>
  <si>
    <t xml:space="preserve">LONNOY</t>
  </si>
  <si>
    <t xml:space="preserve">Florentin</t>
  </si>
  <si>
    <t xml:space="preserve">C</t>
  </si>
  <si>
    <t xml:space="preserve">Rolande</t>
  </si>
  <si>
    <t xml:space="preserve">ROBERT</t>
  </si>
  <si>
    <t xml:space="preserve">Marie-Madelaine</t>
  </si>
  <si>
    <t xml:space="preserve">Rita</t>
  </si>
  <si>
    <t xml:space="preserve">ROELS</t>
  </si>
  <si>
    <t xml:space="preserve">TOURNEUR</t>
  </si>
  <si>
    <t xml:space="preserve">TURCHETTO</t>
  </si>
  <si>
    <t xml:space="preserve">Bruno</t>
  </si>
  <si>
    <t xml:space="preserve">VANHACK</t>
  </si>
  <si>
    <t xml:space="preserve">Marguerite</t>
  </si>
  <si>
    <t xml:space="preserve">CLARINVAL</t>
  </si>
  <si>
    <t xml:space="preserve">Cindy</t>
  </si>
  <si>
    <t xml:space="preserve">BOU</t>
  </si>
  <si>
    <t xml:space="preserve">COLIN</t>
  </si>
  <si>
    <t xml:space="preserve">COLLIN</t>
  </si>
  <si>
    <t xml:space="preserve">Rose-Marie</t>
  </si>
  <si>
    <t xml:space="preserve">D'ORCHYMONT</t>
  </si>
  <si>
    <t xml:space="preserve">DELHASSE</t>
  </si>
  <si>
    <t xml:space="preserve">DUBOUT</t>
  </si>
  <si>
    <t xml:space="preserve">GOBLET</t>
  </si>
  <si>
    <t xml:space="preserve">GOOSSE</t>
  </si>
  <si>
    <t xml:space="preserve">KIELBASA</t>
  </si>
  <si>
    <t xml:space="preserve">MASSINON</t>
  </si>
  <si>
    <t xml:space="preserve">Fabienne</t>
  </si>
  <si>
    <t xml:space="preserve">PIERROT</t>
  </si>
  <si>
    <t xml:space="preserve">POUPPEZ</t>
  </si>
  <si>
    <t xml:space="preserve">Bénédicte</t>
  </si>
  <si>
    <t xml:space="preserve">MJA</t>
  </si>
  <si>
    <t xml:space="preserve">ROBE</t>
  </si>
  <si>
    <t xml:space="preserve">Reine</t>
  </si>
  <si>
    <t xml:space="preserve">ARNOULD</t>
  </si>
  <si>
    <t xml:space="preserve">Yvette</t>
  </si>
  <si>
    <t xml:space="preserve">CAMUS</t>
  </si>
  <si>
    <t xml:space="preserve">FOURNIRET</t>
  </si>
  <si>
    <t xml:space="preserve">GIGI</t>
  </si>
  <si>
    <t xml:space="preserve">Jeanne-Marie</t>
  </si>
  <si>
    <t xml:space="preserve">GLESNER</t>
  </si>
  <si>
    <t xml:space="preserve">HEYDE</t>
  </si>
  <si>
    <t xml:space="preserve">Marie-Aimée</t>
  </si>
  <si>
    <t xml:space="preserve">LAMBERT</t>
  </si>
  <si>
    <t xml:space="preserve">Muriel</t>
  </si>
  <si>
    <t xml:space="preserve">NICOLAY</t>
  </si>
  <si>
    <t xml:space="preserve">PELTIER</t>
  </si>
  <si>
    <t xml:space="preserve">Renelde</t>
  </si>
  <si>
    <t xml:space="preserve">PEPIN</t>
  </si>
  <si>
    <t xml:space="preserve">Annick</t>
  </si>
  <si>
    <t xml:space="preserve">RICHARD</t>
  </si>
  <si>
    <t xml:space="preserve">ROSSION</t>
  </si>
  <si>
    <t xml:space="preserve">ROZET</t>
  </si>
  <si>
    <t xml:space="preserve">Yvan</t>
  </si>
  <si>
    <t xml:space="preserve">TOTH</t>
  </si>
  <si>
    <t xml:space="preserve">Etelle</t>
  </si>
  <si>
    <t xml:space="preserve">TOUSSAINT</t>
  </si>
  <si>
    <t xml:space="preserve">CHARPENTIER</t>
  </si>
  <si>
    <t xml:space="preserve">BLO</t>
  </si>
  <si>
    <t xml:space="preserve">FOULON</t>
  </si>
  <si>
    <t xml:space="preserve">FREITAG</t>
  </si>
  <si>
    <t xml:space="preserve">GOFFIN</t>
  </si>
  <si>
    <t xml:space="preserve">Veena</t>
  </si>
  <si>
    <t xml:space="preserve">KOBS</t>
  </si>
  <si>
    <t xml:space="preserve">Christel</t>
  </si>
  <si>
    <t xml:space="preserve">LEBRUN</t>
  </si>
  <si>
    <t xml:space="preserve">ADUP</t>
  </si>
  <si>
    <t xml:space="preserve">LEDUC</t>
  </si>
  <si>
    <t xml:space="preserve">MALJEAN</t>
  </si>
  <si>
    <t xml:space="preserve">PIRSON</t>
  </si>
  <si>
    <t xml:space="preserve">Anne-Christine</t>
  </si>
  <si>
    <t xml:space="preserve">ROSSIGNON</t>
  </si>
  <si>
    <t xml:space="preserve">THIRIFAYS</t>
  </si>
  <si>
    <t xml:space="preserve">TINANT</t>
  </si>
  <si>
    <t xml:space="preserve">WAVREILLE</t>
  </si>
  <si>
    <t xml:space="preserve">Laurent</t>
  </si>
  <si>
    <t xml:space="preserve">WIJNS</t>
  </si>
  <si>
    <t xml:space="preserve">BOMSTEIN</t>
  </si>
  <si>
    <t xml:space="preserve">Frédérique</t>
  </si>
  <si>
    <t xml:space="preserve">COOS</t>
  </si>
  <si>
    <t xml:space="preserve">Mieke</t>
  </si>
  <si>
    <t xml:space="preserve">D'HUART</t>
  </si>
  <si>
    <t xml:space="preserve">DE BUYST</t>
  </si>
  <si>
    <t xml:space="preserve">K11</t>
  </si>
  <si>
    <t xml:space="preserve">DEVOS</t>
  </si>
  <si>
    <t xml:space="preserve">Cathy</t>
  </si>
  <si>
    <t xml:space="preserve">DIESCHBOURG</t>
  </si>
  <si>
    <t xml:space="preserve">Michelle</t>
  </si>
  <si>
    <t xml:space="preserve">ETIENNE</t>
  </si>
  <si>
    <t xml:space="preserve">FABER</t>
  </si>
  <si>
    <t xml:space="preserve">FLECHET</t>
  </si>
  <si>
    <t xml:space="preserve">HOUMENOU</t>
  </si>
  <si>
    <t xml:space="preserve">Steve</t>
  </si>
  <si>
    <t xml:space="preserve">KARAGUILLA</t>
  </si>
  <si>
    <t xml:space="preserve">Eliane</t>
  </si>
  <si>
    <t xml:space="preserve">KRAI</t>
  </si>
  <si>
    <t xml:space="preserve">Catherine</t>
  </si>
  <si>
    <t xml:space="preserve">LABATE</t>
  </si>
  <si>
    <t xml:space="preserve">Carole</t>
  </si>
  <si>
    <t xml:space="preserve">LAMY</t>
  </si>
  <si>
    <t xml:space="preserve">LAZERGES</t>
  </si>
  <si>
    <t xml:space="preserve">Edouard</t>
  </si>
  <si>
    <t xml:space="preserve">MEYER</t>
  </si>
  <si>
    <t xml:space="preserve">Marilyn</t>
  </si>
  <si>
    <t xml:space="preserve">MUYTERS</t>
  </si>
  <si>
    <t xml:space="preserve">NDUNGA</t>
  </si>
  <si>
    <t xml:space="preserve">Garcia</t>
  </si>
  <si>
    <t xml:space="preserve">PEETERS</t>
  </si>
  <si>
    <t xml:space="preserve">Simonne</t>
  </si>
  <si>
    <t xml:space="preserve">POZNANSKI</t>
  </si>
  <si>
    <t xml:space="preserve">RIETH</t>
  </si>
  <si>
    <t xml:space="preserve">ROSSI</t>
  </si>
  <si>
    <t xml:space="preserve">SALVAT</t>
  </si>
  <si>
    <t xml:space="preserve">Suzanne</t>
  </si>
  <si>
    <t xml:space="preserve">STRATMANN</t>
  </si>
  <si>
    <t xml:space="preserve">BARTOLI</t>
  </si>
  <si>
    <t xml:space="preserve">Christian</t>
  </si>
  <si>
    <t xml:space="preserve">E21</t>
  </si>
  <si>
    <t xml:space="preserve">BOMPARD</t>
  </si>
  <si>
    <t xml:space="preserve">Maryline</t>
  </si>
  <si>
    <t xml:space="preserve">BOUCHE</t>
  </si>
  <si>
    <t xml:space="preserve">Marie-Annette</t>
  </si>
  <si>
    <t xml:space="preserve">BOURGOIN</t>
  </si>
  <si>
    <t xml:space="preserve">BRUNET</t>
  </si>
  <si>
    <t xml:space="preserve">Betty</t>
  </si>
  <si>
    <t xml:space="preserve">COUTANT</t>
  </si>
  <si>
    <t xml:space="preserve">DONY</t>
  </si>
  <si>
    <t xml:space="preserve">DUPUIT</t>
  </si>
  <si>
    <t xml:space="preserve">Marie-Louise</t>
  </si>
  <si>
    <t xml:space="preserve">DUTHURON</t>
  </si>
  <si>
    <t xml:space="preserve">FAGE</t>
  </si>
  <si>
    <t xml:space="preserve">Marie-Odile</t>
  </si>
  <si>
    <t xml:space="preserve">GAUDARD</t>
  </si>
  <si>
    <t xml:space="preserve">GOHIEZ</t>
  </si>
  <si>
    <t xml:space="preserve">GREMONT</t>
  </si>
  <si>
    <t xml:space="preserve">Renée</t>
  </si>
  <si>
    <t xml:space="preserve">HENRIET</t>
  </si>
  <si>
    <t xml:space="preserve">HERY</t>
  </si>
  <si>
    <t xml:space="preserve">MARTIN</t>
  </si>
  <si>
    <t xml:space="preserve">MASSIN</t>
  </si>
  <si>
    <t xml:space="preserve">Francine</t>
  </si>
  <si>
    <t xml:space="preserve">PHILIPPOT</t>
  </si>
  <si>
    <t xml:space="preserve">REBAUDENGO</t>
  </si>
  <si>
    <t xml:space="preserve">Elisabeth</t>
  </si>
  <si>
    <t xml:space="preserve">ROZUMEK</t>
  </si>
  <si>
    <t xml:space="preserve">Maxime</t>
  </si>
  <si>
    <t xml:space="preserve">SLUSAREK</t>
  </si>
  <si>
    <t xml:space="preserve">Thierry</t>
  </si>
  <si>
    <t xml:space="preserve">THIEFAIN</t>
  </si>
  <si>
    <t xml:space="preserve">VALET</t>
  </si>
  <si>
    <t xml:space="preserve">VUIBERT</t>
  </si>
  <si>
    <t xml:space="preserve">WARENNE</t>
  </si>
  <si>
    <t xml:space="preserve">Claudie</t>
  </si>
  <si>
    <t xml:space="preserve">ANDRY</t>
  </si>
  <si>
    <t xml:space="preserve">Anne-Marie</t>
  </si>
  <si>
    <t xml:space="preserve">E18</t>
  </si>
  <si>
    <t xml:space="preserve">BASTIEN</t>
  </si>
  <si>
    <t xml:space="preserve">Anita</t>
  </si>
  <si>
    <t xml:space="preserve">BIZIEUX</t>
  </si>
  <si>
    <t xml:space="preserve">GALLET</t>
  </si>
  <si>
    <t xml:space="preserve">HUGET</t>
  </si>
  <si>
    <t xml:space="preserve">PILARDEAUX</t>
  </si>
  <si>
    <t xml:space="preserve">ROUX</t>
  </si>
  <si>
    <t xml:space="preserve">SCHMITT</t>
  </si>
  <si>
    <t xml:space="preserve">Nelly</t>
  </si>
  <si>
    <t xml:space="preserve">TURQUIN</t>
  </si>
  <si>
    <t xml:space="preserve">Line</t>
  </si>
  <si>
    <t xml:space="preserve">ABDELFEDIL</t>
  </si>
  <si>
    <t xml:space="preserve">BERQUIN</t>
  </si>
  <si>
    <t xml:space="preserve">Philippe</t>
  </si>
  <si>
    <t xml:space="preserve">Micheline</t>
  </si>
  <si>
    <t xml:space="preserve">HUART</t>
  </si>
  <si>
    <t xml:space="preserve">JONET</t>
  </si>
  <si>
    <t xml:space="preserve">LAUNOIS</t>
  </si>
  <si>
    <t xml:space="preserve">Colette</t>
  </si>
  <si>
    <t xml:space="preserve">LUNDY</t>
  </si>
  <si>
    <t xml:space="preserve">Claudette</t>
  </si>
  <si>
    <t xml:space="preserve">PERDREAUX</t>
  </si>
  <si>
    <t xml:space="preserve">Odile</t>
  </si>
  <si>
    <t xml:space="preserve">TIERRIE</t>
  </si>
  <si>
    <t xml:space="preserve">Marie</t>
  </si>
  <si>
    <t xml:space="preserve">VASSEUR</t>
  </si>
  <si>
    <t xml:space="preserve">S29</t>
  </si>
  <si>
    <t xml:space="preserve">VAUTRIN</t>
  </si>
  <si>
    <t xml:space="preserve">Marie-Annic</t>
  </si>
  <si>
    <t xml:space="preserve">VINCENT</t>
  </si>
  <si>
    <t xml:space="preserve">Valentine</t>
  </si>
  <si>
    <t xml:space="preserve">ZERO POINTE</t>
  </si>
  <si>
    <t xml:space="preserve">POUR AJOUTER UN JOUEUR INSERER UNE LIGNE AVANT CELLE-CI !!!</t>
  </si>
  <si>
    <t xml:space="preserve">Petit mode d'emploi</t>
  </si>
  <si>
    <t xml:space="preserve">Avant l'encodage veillez à ce que les joueurs participants soient bien repris dans la feuille joueurs avec leurs informations Série / Catégorie / Club, ils sont classés alphabétiquement et regroupés par club.
Pour ajouter un joueur, il est recommandé d'insérer une ligne dans le groupe du club dont fait partie le joueur et ensuite d'y encoder ses données.</t>
  </si>
  <si>
    <t xml:space="preserve">Pour l'encodage des résultats, il suffit d'encoder les nom et prénom du joueur et ses points après avoir encoder le top de la partie.
Les informations Série / Catégorie / Club seront affichées automatiquement.</t>
  </si>
  <si>
    <r>
      <rPr>
        <sz val="11"/>
        <color rgb="FF000000"/>
        <rFont val="Calibri"/>
        <family val="2"/>
        <charset val="1"/>
      </rPr>
      <t xml:space="preserve">Après avoir fait un tri par ordre décroissant des points, le classement sera affiché avec un signe ° pour les ex aequo. Ce qui facilitera alors l</t>
    </r>
    <r>
      <rPr>
        <u val="single"/>
        <sz val="11"/>
        <color rgb="FF000000"/>
        <rFont val="Calibri"/>
        <family val="2"/>
        <charset val="1"/>
      </rPr>
      <t xml:space="preserve">'adaptation individuelle des points de Challenge pour les joueurs à égalité</t>
    </r>
    <r>
      <rPr>
        <sz val="11"/>
        <color rgb="FF000000"/>
        <rFont val="Calibri"/>
        <family val="2"/>
        <charset val="1"/>
      </rPr>
      <t xml:space="preserve">.</t>
    </r>
  </si>
  <si>
    <t xml:space="preserve">Saison 4 : ajout des statistiques butteurs et pourcentage (en calcul automatique dès encodage des résultats).</t>
  </si>
  <si>
    <t xml:space="preserve">Challenge Sud 8</t>
  </si>
  <si>
    <t xml:space="preserve">Liste des clubs avec leur sigle pour formules !</t>
  </si>
  <si>
    <t xml:space="preserve">Argeliers</t>
  </si>
  <si>
    <t xml:space="preserve">ARG</t>
  </si>
  <si>
    <t xml:space="preserve">Bastogne-Houffalize</t>
  </si>
  <si>
    <t xml:space="preserve">Esneux</t>
  </si>
  <si>
    <t xml:space="preserve">ESN</t>
  </si>
  <si>
    <t xml:space="preserve">Sault-lès-Réthel</t>
  </si>
  <si>
    <t xml:space="preserve">Warcq 1</t>
  </si>
  <si>
    <t xml:space="preserve">Warcq 2</t>
  </si>
  <si>
    <t xml:space="preserve">Mail</t>
  </si>
  <si>
    <t xml:space="preserve">Tables</t>
  </si>
  <si>
    <t xml:space="preserve">INFO</t>
  </si>
  <si>
    <t xml:space="preserve">CHALLENGE SUD 10</t>
  </si>
  <si>
    <t xml:space="preserve">Luc Thomas</t>
  </si>
  <si>
    <t xml:space="preserve">calmsouth@msn.com</t>
  </si>
  <si>
    <t xml:space="preserve">Didier Leber</t>
  </si>
  <si>
    <t xml:space="preserve">aqualia88@gmail.com</t>
  </si>
  <si>
    <t xml:space="preserve">Bastogne – Houffalize</t>
  </si>
  <si>
    <t xml:space="preserve">Bernadette Koeune</t>
  </si>
  <si>
    <t xml:space="preserve">bernadette.koeune@hotmail.com</t>
  </si>
  <si>
    <t xml:space="preserve">José Lahaye</t>
  </si>
  <si>
    <t xml:space="preserve">joselahaye@skynet.be</t>
  </si>
  <si>
    <t xml:space="preserve">mardascrabble@gmail.com</t>
  </si>
  <si>
    <t xml:space="preserve">gisele25129@proton.me</t>
  </si>
  <si>
    <t xml:space="preserve">Ciney A &amp; B</t>
  </si>
  <si>
    <t xml:space="preserve">Marc Noël</t>
  </si>
  <si>
    <t xml:space="preserve">marc.noel.ciney4@gmail.com</t>
  </si>
  <si>
    <t xml:space="preserve">Michel Gengoux</t>
  </si>
  <si>
    <t xml:space="preserve">michel.gengoux@volontaires.croix-rouge.be</t>
  </si>
  <si>
    <t xml:space="preserve">Jules Burnay</t>
  </si>
  <si>
    <t xml:space="preserve">gibet@skynet.be</t>
  </si>
  <si>
    <t xml:space="preserve">Luc Jacquemin</t>
  </si>
  <si>
    <t xml:space="preserve">luc_jacquemin@yahoo.fr</t>
  </si>
  <si>
    <t xml:space="preserve">Anne Bonhomme</t>
  </si>
  <si>
    <t xml:space="preserve">anne.bonhomme08@orange.fr</t>
  </si>
  <si>
    <t xml:space="preserve">Guy Dessard</t>
  </si>
  <si>
    <t xml:space="preserve">guy.dessard@wanadoo.fr</t>
  </si>
  <si>
    <t xml:space="preserve">Paulette Damien</t>
  </si>
  <si>
    <t xml:space="preserve">damien.paulette@orange.fr</t>
  </si>
  <si>
    <t xml:space="preserve">Bernard Minet</t>
  </si>
  <si>
    <t xml:space="preserve">club@florn-scrabble.be</t>
  </si>
  <si>
    <t xml:space="preserve">Michel Crespin</t>
  </si>
  <si>
    <t xml:space="preserve">michelcrespin50@gmail.com</t>
  </si>
  <si>
    <t xml:space="preserve">Nadine Toussaint</t>
  </si>
  <si>
    <t xml:space="preserve">nad.toussaint@yahoo.fr</t>
  </si>
  <si>
    <t xml:space="preserve">Laurent Wavreille</t>
  </si>
  <si>
    <t xml:space="preserve">Laurent.Wavreille@libramont.be</t>
  </si>
  <si>
    <t xml:space="preserve">Robert Peeters</t>
  </si>
  <si>
    <t xml:space="preserve">robert.peeters.scr@gmail.com</t>
  </si>
  <si>
    <t xml:space="preserve">Marie-Claire Etienne</t>
  </si>
  <si>
    <t xml:space="preserve">eric_ernster@yahoo.fr</t>
  </si>
  <si>
    <t xml:space="preserve">Michel Poznanski</t>
  </si>
  <si>
    <t xml:space="preserve">mpoznan@pt.lu</t>
  </si>
  <si>
    <t xml:space="preserve">Sault-lès-Rethel</t>
  </si>
  <si>
    <t xml:space="preserve">Denis Hery</t>
  </si>
  <si>
    <t xml:space="preserve">scrabble.rethelois@gmail.com</t>
  </si>
  <si>
    <t xml:space="preserve">Warcq A &amp; B</t>
  </si>
  <si>
    <t xml:space="preserve">Francine Roux</t>
  </si>
  <si>
    <t xml:space="preserve">francineroux@hotmail.fr</t>
  </si>
  <si>
    <t xml:space="preserve">Claudine Toul</t>
  </si>
  <si>
    <t xml:space="preserve">toul.claudine@hotmail.be</t>
  </si>
  <si>
    <t xml:space="preserve">Jean-Pierre Graisse</t>
  </si>
  <si>
    <t xml:space="preserve">jean-pierre.graisse@ecolo.be</t>
  </si>
  <si>
    <t xml:space="preserve">     Table</t>
  </si>
  <si>
    <t xml:space="preserve">           Nom</t>
  </si>
  <si>
    <t xml:space="preserve">              Prénom</t>
  </si>
  <si>
    <t xml:space="preserve">     Cumul</t>
  </si>
  <si>
    <t xml:space="preserve">   Négatif</t>
  </si>
  <si>
    <t xml:space="preserve">Cp</t>
  </si>
  <si>
    <t xml:space="preserve">Top</t>
  </si>
  <si>
    <t xml:space="preserve"> 1.</t>
  </si>
  <si>
    <t xml:space="preserve"> 2.</t>
  </si>
  <si>
    <t xml:space="preserve"> 3.</t>
  </si>
  <si>
    <t xml:space="preserve"> 4.</t>
  </si>
  <si>
    <t xml:space="preserve"> 5.</t>
  </si>
  <si>
    <t xml:space="preserve"> 6.</t>
  </si>
  <si>
    <t xml:space="preserve"> 7.</t>
  </si>
  <si>
    <t xml:space="preserve"> 8.</t>
  </si>
  <si>
    <t xml:space="preserve"> 9.</t>
  </si>
  <si>
    <t xml:space="preserve">10.</t>
  </si>
  <si>
    <t xml:space="preserve">11.</t>
  </si>
  <si>
    <t xml:space="preserve">12.</t>
  </si>
  <si>
    <t xml:space="preserve">13.</t>
  </si>
  <si>
    <t xml:space="preserve">14.</t>
  </si>
  <si>
    <t xml:space="preserve">15.</t>
  </si>
  <si>
    <t xml:space="preserve">16.</t>
  </si>
  <si>
    <t xml:space="preserve">17.</t>
  </si>
  <si>
    <t xml:space="preserve">18.</t>
  </si>
  <si>
    <t xml:space="preserve">19.</t>
  </si>
  <si>
    <t xml:space="preserve">20.</t>
  </si>
  <si>
    <t xml:space="preserve">21.</t>
  </si>
</sst>
</file>

<file path=xl/styles.xml><?xml version="1.0" encoding="utf-8"?>
<styleSheet xmlns="http://schemas.openxmlformats.org/spreadsheetml/2006/main">
  <numFmts count="6">
    <numFmt numFmtId="164" formatCode="General"/>
    <numFmt numFmtId="165" formatCode="General"/>
    <numFmt numFmtId="166" formatCode="0.0%"/>
    <numFmt numFmtId="167" formatCode="0"/>
    <numFmt numFmtId="168" formatCode="0\ %"/>
    <numFmt numFmtId="169" formatCode="0.00\ %"/>
  </numFmts>
  <fonts count="51">
    <font>
      <sz val="11"/>
      <color rgb="FF000000"/>
      <name val="Calibri"/>
      <family val="2"/>
      <charset val="1"/>
    </font>
    <font>
      <sz val="10"/>
      <name val="Arial"/>
      <family val="0"/>
    </font>
    <font>
      <sz val="10"/>
      <name val="Arial"/>
      <family val="0"/>
    </font>
    <font>
      <sz val="10"/>
      <name val="Arial"/>
      <family val="0"/>
    </font>
    <font>
      <b val="true"/>
      <i val="true"/>
      <sz val="11"/>
      <color rgb="FF0070C0"/>
      <name val="Calibri"/>
      <family val="2"/>
      <charset val="1"/>
    </font>
    <font>
      <sz val="11"/>
      <color rgb="FFFFFFFF"/>
      <name val="Calibri"/>
      <family val="2"/>
      <charset val="1"/>
    </font>
    <font>
      <b val="true"/>
      <i val="true"/>
      <sz val="12"/>
      <color rgb="FF000000"/>
      <name val="Calibri"/>
      <family val="2"/>
      <charset val="1"/>
    </font>
    <font>
      <b val="true"/>
      <sz val="11"/>
      <color rgb="FF000000"/>
      <name val="Calibri"/>
      <family val="2"/>
      <charset val="1"/>
    </font>
    <font>
      <i val="true"/>
      <sz val="10"/>
      <color rgb="FF000000"/>
      <name val="Calibri"/>
      <family val="2"/>
      <charset val="1"/>
    </font>
    <font>
      <b val="true"/>
      <sz val="11"/>
      <color rgb="FF00B050"/>
      <name val="Calibri"/>
      <family val="2"/>
      <charset val="1"/>
    </font>
    <font>
      <sz val="10"/>
      <color rgb="FF000000"/>
      <name val="Calibri"/>
      <family val="2"/>
      <charset val="1"/>
    </font>
    <font>
      <sz val="10"/>
      <color rgb="FF000000"/>
      <name val="Verdana"/>
      <family val="2"/>
      <charset val="1"/>
    </font>
    <font>
      <sz val="10"/>
      <name val="Verdana"/>
      <family val="2"/>
      <charset val="1"/>
    </font>
    <font>
      <b val="true"/>
      <sz val="14"/>
      <color rgb="FF000000"/>
      <name val="Calibri"/>
      <family val="2"/>
      <charset val="1"/>
    </font>
    <font>
      <b val="true"/>
      <sz val="11"/>
      <name val="Verdana"/>
      <family val="2"/>
      <charset val="1"/>
    </font>
    <font>
      <b val="true"/>
      <sz val="11"/>
      <color rgb="FF000000"/>
      <name val="Verdana"/>
      <family val="2"/>
      <charset val="1"/>
    </font>
    <font>
      <sz val="11"/>
      <color rgb="FF000000"/>
      <name val="Verdana"/>
      <family val="2"/>
      <charset val="1"/>
    </font>
    <font>
      <sz val="11"/>
      <name val="Verdana"/>
      <family val="2"/>
      <charset val="1"/>
    </font>
    <font>
      <sz val="8"/>
      <color rgb="FF000000"/>
      <name val="Calibri"/>
      <family val="2"/>
      <charset val="1"/>
    </font>
    <font>
      <i val="true"/>
      <sz val="11"/>
      <color rgb="FF000000"/>
      <name val="Calibri"/>
      <family val="2"/>
      <charset val="1"/>
    </font>
    <font>
      <i val="true"/>
      <sz val="11"/>
      <name val="Verdana"/>
      <family val="2"/>
      <charset val="1"/>
    </font>
    <font>
      <b val="true"/>
      <i val="true"/>
      <sz val="11"/>
      <color rgb="FF00864B"/>
      <name val="Calibri"/>
      <family val="2"/>
      <charset val="1"/>
    </font>
    <font>
      <i val="true"/>
      <sz val="11"/>
      <color rgb="FF000000"/>
      <name val="Verdana"/>
      <family val="2"/>
      <charset val="1"/>
    </font>
    <font>
      <b val="true"/>
      <i val="true"/>
      <sz val="10"/>
      <color rgb="FF0066CC"/>
      <name val="Verdana"/>
      <family val="2"/>
      <charset val="1"/>
    </font>
    <font>
      <b val="true"/>
      <sz val="11"/>
      <color rgb="FF00864B"/>
      <name val="Verdana"/>
      <family val="2"/>
      <charset val="1"/>
    </font>
    <font>
      <sz val="9"/>
      <color rgb="FF212121"/>
      <name val="Cambria"/>
      <family val="1"/>
      <charset val="1"/>
    </font>
    <font>
      <b val="true"/>
      <sz val="11"/>
      <color rgb="FF00C462"/>
      <name val="Calibri"/>
      <family val="2"/>
      <charset val="1"/>
    </font>
    <font>
      <b val="true"/>
      <sz val="11"/>
      <color rgb="FFA5A5A5"/>
      <name val="Calibri"/>
      <family val="2"/>
      <charset val="1"/>
    </font>
    <font>
      <sz val="11"/>
      <color rgb="FF0000FF"/>
      <name val="Calibri"/>
      <family val="2"/>
      <charset val="1"/>
    </font>
    <font>
      <sz val="11"/>
      <color rgb="FFC9211E"/>
      <name val="Calibri"/>
      <family val="2"/>
      <charset val="1"/>
    </font>
    <font>
      <b val="true"/>
      <i val="true"/>
      <sz val="11"/>
      <color rgb="FF000000"/>
      <name val="Calibri"/>
      <family val="2"/>
      <charset val="1"/>
    </font>
    <font>
      <b val="true"/>
      <sz val="11"/>
      <color rgb="FFC9211E"/>
      <name val="Calibri"/>
      <family val="2"/>
      <charset val="1"/>
    </font>
    <font>
      <b val="true"/>
      <sz val="11"/>
      <color rgb="FFEC9A9A"/>
      <name val="Calibri"/>
      <family val="2"/>
      <charset val="1"/>
    </font>
    <font>
      <b val="true"/>
      <i val="true"/>
      <sz val="11"/>
      <name val="Verdana"/>
      <family val="2"/>
      <charset val="1"/>
    </font>
    <font>
      <b val="true"/>
      <i val="true"/>
      <sz val="11"/>
      <color rgb="FF0066CC"/>
      <name val="Verdana"/>
      <family val="2"/>
      <charset val="1"/>
    </font>
    <font>
      <sz val="11"/>
      <color rgb="FF000000"/>
      <name val="Segoe UI"/>
      <family val="2"/>
      <charset val="1"/>
    </font>
    <font>
      <sz val="10"/>
      <color rgb="FF212121"/>
      <name val="Arial"/>
      <family val="2"/>
      <charset val="1"/>
    </font>
    <font>
      <sz val="11.5"/>
      <color rgb="FF212121"/>
      <name val="Times New Roman"/>
      <family val="1"/>
      <charset val="1"/>
    </font>
    <font>
      <sz val="6"/>
      <color rgb="FF212121"/>
      <name val="&amp;quot"/>
      <family val="0"/>
      <charset val="1"/>
    </font>
    <font>
      <sz val="9"/>
      <color rgb="FF212121"/>
      <name val="&amp;quot"/>
      <family val="0"/>
      <charset val="1"/>
    </font>
    <font>
      <sz val="10"/>
      <color rgb="FF1F497D"/>
      <name val="&amp;quot"/>
      <family val="0"/>
      <charset val="1"/>
    </font>
    <font>
      <sz val="9"/>
      <color rgb="FF4B4F56"/>
      <name val="Arial"/>
      <family val="2"/>
      <charset val="1"/>
    </font>
    <font>
      <sz val="11"/>
      <color rgb="FF000000"/>
      <name val="Arial"/>
      <family val="2"/>
      <charset val="1"/>
    </font>
    <font>
      <b val="true"/>
      <i val="true"/>
      <sz val="11"/>
      <color rgb="FF000000"/>
      <name val="Arial"/>
      <family val="2"/>
      <charset val="1"/>
    </font>
    <font>
      <sz val="11"/>
      <color rgb="FF000000"/>
      <name val="arial"/>
      <family val="2"/>
      <charset val="1"/>
    </font>
    <font>
      <sz val="11"/>
      <name val="arial"/>
      <family val="2"/>
      <charset val="1"/>
    </font>
    <font>
      <sz val="11"/>
      <color rgb="FF333333"/>
      <name val="arial"/>
      <family val="2"/>
      <charset val="1"/>
    </font>
    <font>
      <b val="true"/>
      <sz val="11"/>
      <color rgb="FFFF0000"/>
      <name val="Arial"/>
      <family val="2"/>
      <charset val="1"/>
    </font>
    <font>
      <b val="true"/>
      <sz val="14"/>
      <color rgb="FFFF0000"/>
      <name val="Arial"/>
      <family val="2"/>
      <charset val="1"/>
    </font>
    <font>
      <b val="true"/>
      <u val="single"/>
      <sz val="11"/>
      <color rgb="FF000000"/>
      <name val="Calibri"/>
      <family val="2"/>
      <charset val="1"/>
    </font>
    <font>
      <u val="single"/>
      <sz val="11"/>
      <color rgb="FF000000"/>
      <name val="Calibri"/>
      <family val="2"/>
      <charset val="1"/>
    </font>
  </fonts>
  <fills count="12">
    <fill>
      <patternFill patternType="none"/>
    </fill>
    <fill>
      <patternFill patternType="gray125"/>
    </fill>
    <fill>
      <patternFill patternType="solid">
        <fgColor rgb="FFFFF200"/>
        <bgColor rgb="FFFFFF00"/>
      </patternFill>
    </fill>
    <fill>
      <patternFill patternType="solid">
        <fgColor rgb="FFFFFF00"/>
        <bgColor rgb="FFFFF200"/>
      </patternFill>
    </fill>
    <fill>
      <patternFill patternType="solid">
        <fgColor rgb="FF4472C4"/>
        <bgColor rgb="FF0070C0"/>
      </patternFill>
    </fill>
    <fill>
      <patternFill patternType="solid">
        <fgColor rgb="FFFF0000"/>
        <bgColor rgb="FFCC0000"/>
      </patternFill>
    </fill>
    <fill>
      <patternFill patternType="solid">
        <fgColor rgb="FFF2F2F2"/>
        <bgColor rgb="FFE8E8E8"/>
      </patternFill>
    </fill>
    <fill>
      <patternFill patternType="solid">
        <fgColor rgb="FFE8E8E8"/>
        <bgColor rgb="FFF2F2F2"/>
      </patternFill>
    </fill>
    <fill>
      <patternFill patternType="solid">
        <fgColor rgb="FFC2E0AE"/>
        <bgColor rgb="FFAFD095"/>
      </patternFill>
    </fill>
    <fill>
      <patternFill patternType="solid">
        <fgColor rgb="FFFFC000"/>
        <bgColor rgb="FFFF9900"/>
      </patternFill>
    </fill>
    <fill>
      <patternFill patternType="solid">
        <fgColor rgb="FFDDDDDD"/>
        <bgColor rgb="FFE8E8E8"/>
      </patternFill>
    </fill>
    <fill>
      <patternFill patternType="solid">
        <fgColor rgb="FFAFD095"/>
        <bgColor rgb="FFC2E0AE"/>
      </patternFill>
    </fill>
  </fills>
  <borders count="15">
    <border diagonalUp="false" diagonalDown="false">
      <left/>
      <right/>
      <top/>
      <bottom/>
      <diagonal/>
    </border>
    <border diagonalUp="false" diagonalDown="false">
      <left style="thin"/>
      <right/>
      <top style="thin"/>
      <bottom/>
      <diagonal/>
    </border>
    <border diagonalUp="false" diagonalDown="false">
      <left/>
      <right/>
      <top style="hair"/>
      <bottom style="hair"/>
      <diagonal/>
    </border>
    <border diagonalUp="false" diagonalDown="false">
      <left style="thin"/>
      <right/>
      <top style="hair"/>
      <bottom style="hair"/>
      <diagonal/>
    </border>
    <border diagonalUp="false" diagonalDown="false">
      <left style="hair"/>
      <right style="hair"/>
      <top style="hair"/>
      <bottom style="hair"/>
      <diagonal/>
    </border>
    <border diagonalUp="false" diagonalDown="false">
      <left style="thin"/>
      <right/>
      <top style="thin"/>
      <bottom style="thin"/>
      <diagonal/>
    </border>
    <border diagonalUp="false" diagonalDown="false">
      <left style="hair"/>
      <right/>
      <top style="hair"/>
      <bottom style="hair"/>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cellStyleXfs>
  <cellXfs count="16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4" fillId="2"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right" vertical="bottom" textRotation="0" wrapText="false" indent="0" shrinkToFit="false"/>
      <protection locked="true" hidden="false"/>
    </xf>
    <xf numFmtId="164" fontId="6" fillId="0" borderId="0" xfId="0" applyFont="true" applyBorder="fals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5" fontId="7" fillId="0" borderId="1" xfId="0" applyFont="true" applyBorder="true" applyAlignment="true" applyProtection="true">
      <alignment horizontal="right" vertical="bottom" textRotation="0" wrapText="fals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5" fontId="0" fillId="0" borderId="3" xfId="0" applyFont="true" applyBorder="true" applyAlignment="true" applyProtection="true">
      <alignment horizontal="center" vertical="bottom" textRotation="0" wrapText="false" indent="0" shrinkToFit="false"/>
      <protection locked="true" hidden="false"/>
    </xf>
    <xf numFmtId="165" fontId="8" fillId="0" borderId="2" xfId="0" applyFont="true" applyBorder="true" applyAlignment="true" applyProtection="true">
      <alignment horizontal="center" vertical="bottom" textRotation="0" wrapText="false" indent="0" shrinkToFit="false"/>
      <protection locked="true" hidden="false"/>
    </xf>
    <xf numFmtId="165" fontId="9" fillId="0" borderId="4" xfId="0" applyFont="true" applyBorder="true" applyAlignment="true" applyProtection="true">
      <alignment horizontal="center" vertical="bottom" textRotation="0" wrapText="false" indent="0" shrinkToFit="false"/>
      <protection locked="true" hidden="false"/>
    </xf>
    <xf numFmtId="165" fontId="7" fillId="3" borderId="1" xfId="0" applyFont="true" applyBorder="true" applyAlignment="true" applyProtection="true">
      <alignment horizontal="right" vertical="bottom" textRotation="0" wrapText="false" indent="0" shrinkToFit="false"/>
      <protection locked="true" hidden="false"/>
    </xf>
    <xf numFmtId="164" fontId="4" fillId="3" borderId="2" xfId="0" applyFont="true" applyBorder="true" applyAlignment="true" applyProtection="true">
      <alignment horizontal="general" vertical="bottom" textRotation="0" wrapText="false" indent="0" shrinkToFit="false"/>
      <protection locked="true" hidden="false"/>
    </xf>
    <xf numFmtId="165" fontId="0" fillId="3" borderId="3" xfId="0" applyFont="true" applyBorder="true" applyAlignment="true" applyProtection="true">
      <alignment horizontal="center" vertical="bottom" textRotation="0" wrapText="false" indent="0" shrinkToFit="false"/>
      <protection locked="true" hidden="false"/>
    </xf>
    <xf numFmtId="165" fontId="8" fillId="3" borderId="2" xfId="0" applyFont="true" applyBorder="true" applyAlignment="true" applyProtection="true">
      <alignment horizontal="center" vertical="bottom" textRotation="0" wrapText="false" indent="0" shrinkToFit="false"/>
      <protection locked="true" hidden="false"/>
    </xf>
    <xf numFmtId="165" fontId="9" fillId="3" borderId="4" xfId="0" applyFont="true" applyBorder="true" applyAlignment="true" applyProtection="true">
      <alignment horizontal="center" vertical="bottom" textRotation="0" wrapText="false" indent="0" shrinkToFit="false"/>
      <protection locked="true" hidden="false"/>
    </xf>
    <xf numFmtId="165" fontId="7" fillId="4" borderId="1" xfId="0" applyFont="true" applyBorder="true" applyAlignment="true" applyProtection="true">
      <alignment horizontal="right" vertical="bottom" textRotation="0" wrapText="false" indent="0" shrinkToFit="false"/>
      <protection locked="true" hidden="false"/>
    </xf>
    <xf numFmtId="164" fontId="4" fillId="4" borderId="2" xfId="0" applyFont="true" applyBorder="true" applyAlignment="true" applyProtection="true">
      <alignment horizontal="general" vertical="bottom" textRotation="0" wrapText="false" indent="0" shrinkToFit="false"/>
      <protection locked="true" hidden="false"/>
    </xf>
    <xf numFmtId="165" fontId="0" fillId="4" borderId="3" xfId="0" applyFont="true" applyBorder="true" applyAlignment="true" applyProtection="true">
      <alignment horizontal="center" vertical="bottom" textRotation="0" wrapText="false" indent="0" shrinkToFit="false"/>
      <protection locked="true" hidden="false"/>
    </xf>
    <xf numFmtId="165" fontId="8" fillId="4" borderId="2" xfId="0" applyFont="true" applyBorder="true" applyAlignment="true" applyProtection="true">
      <alignment horizontal="center" vertical="bottom" textRotation="0" wrapText="false" indent="0" shrinkToFit="false"/>
      <protection locked="true" hidden="false"/>
    </xf>
    <xf numFmtId="165" fontId="9" fillId="4" borderId="4" xfId="0" applyFont="true" applyBorder="true" applyAlignment="true" applyProtection="true">
      <alignment horizontal="center" vertical="bottom" textRotation="0" wrapText="false" indent="0" shrinkToFit="false"/>
      <protection locked="true" hidden="false"/>
    </xf>
    <xf numFmtId="165" fontId="7" fillId="5" borderId="1" xfId="0" applyFont="true" applyBorder="true" applyAlignment="true" applyProtection="true">
      <alignment horizontal="right" vertical="bottom" textRotation="0" wrapText="false" indent="0" shrinkToFit="false"/>
      <protection locked="true" hidden="false"/>
    </xf>
    <xf numFmtId="164" fontId="4" fillId="5" borderId="2" xfId="0" applyFont="true" applyBorder="true" applyAlignment="true" applyProtection="true">
      <alignment horizontal="general" vertical="bottom" textRotation="0" wrapText="false" indent="0" shrinkToFit="false"/>
      <protection locked="true" hidden="false"/>
    </xf>
    <xf numFmtId="165" fontId="0" fillId="5" borderId="3" xfId="0" applyFont="true" applyBorder="true" applyAlignment="true" applyProtection="true">
      <alignment horizontal="center" vertical="bottom" textRotation="0" wrapText="false" indent="0" shrinkToFit="false"/>
      <protection locked="true" hidden="false"/>
    </xf>
    <xf numFmtId="165" fontId="8" fillId="5" borderId="2" xfId="0" applyFont="true" applyBorder="true" applyAlignment="true" applyProtection="true">
      <alignment horizontal="center" vertical="bottom" textRotation="0" wrapText="false" indent="0" shrinkToFit="false"/>
      <protection locked="true" hidden="false"/>
    </xf>
    <xf numFmtId="165" fontId="9" fillId="5" borderId="4" xfId="0" applyFont="true" applyBorder="true" applyAlignment="true" applyProtection="true">
      <alignment horizontal="center" vertical="bottom" textRotation="0" wrapText="false" indent="0" shrinkToFit="false"/>
      <protection locked="true" hidden="false"/>
    </xf>
    <xf numFmtId="165" fontId="7" fillId="0" borderId="5" xfId="0" applyFont="true" applyBorder="true" applyAlignment="true" applyProtection="true">
      <alignment horizontal="right" vertical="bottom" textRotation="0" wrapText="false" indent="0" shrinkToFit="false"/>
      <protection locked="true" hidden="false"/>
    </xf>
    <xf numFmtId="165" fontId="9" fillId="0" borderId="6" xfId="0" applyFont="true" applyBorder="true" applyAlignment="true" applyProtection="true">
      <alignment horizontal="center" vertical="bottom" textRotation="0" wrapText="false" indent="0" shrinkToFit="false"/>
      <protection locked="true" hidden="false"/>
    </xf>
    <xf numFmtId="165" fontId="0" fillId="0" borderId="2" xfId="0" applyFont="true" applyBorder="true" applyAlignment="true" applyProtection="true">
      <alignment horizontal="center" vertical="bottom" textRotation="0" wrapText="false" indent="0" shrinkToFit="false"/>
      <protection locked="true" hidden="false"/>
    </xf>
    <xf numFmtId="165" fontId="9" fillId="0" borderId="2"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true" applyProtection="true">
      <alignment horizontal="center" vertical="bottom" textRotation="0" wrapText="false" indent="0" shrinkToFit="false"/>
      <protection locked="true" hidden="false"/>
    </xf>
    <xf numFmtId="164" fontId="4" fillId="2" borderId="0"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5" fontId="0" fillId="0" borderId="7" xfId="0" applyFont="true" applyBorder="true" applyAlignment="true" applyProtection="true">
      <alignment horizontal="left" vertical="center" textRotation="0" wrapText="false" indent="0" shrinkToFit="false"/>
      <protection locked="true" hidden="false"/>
    </xf>
    <xf numFmtId="165" fontId="9" fillId="0" borderId="8" xfId="0" applyFont="true" applyBorder="true" applyAlignment="true" applyProtection="true">
      <alignment horizontal="center" vertical="bottom" textRotation="0" wrapText="false" indent="0" shrinkToFit="false"/>
      <protection locked="true" hidden="false"/>
    </xf>
    <xf numFmtId="166" fontId="9" fillId="0" borderId="8" xfId="0" applyFont="true" applyBorder="true" applyAlignment="true" applyProtection="true">
      <alignment horizontal="center" vertical="bottom" textRotation="0" wrapText="false" indent="0" shrinkToFit="false"/>
      <protection locked="true" hidden="false"/>
    </xf>
    <xf numFmtId="164" fontId="0" fillId="0" borderId="9" xfId="0" applyFont="true" applyBorder="true" applyAlignment="true" applyProtection="true">
      <alignment horizontal="center" vertical="bottom" textRotation="0" wrapText="false" indent="0" shrinkToFit="false"/>
      <protection locked="true" hidden="false"/>
    </xf>
    <xf numFmtId="165" fontId="0" fillId="0" borderId="0" xfId="0" applyFont="true" applyBorder="true" applyAlignment="true" applyProtection="true">
      <alignment horizontal="left" vertical="center" textRotation="0" wrapText="false" indent="0" shrinkToFit="false"/>
      <protection locked="true" hidden="false"/>
    </xf>
    <xf numFmtId="165" fontId="9" fillId="0" borderId="10" xfId="0" applyFont="true" applyBorder="true" applyAlignment="true" applyProtection="true">
      <alignment horizontal="center" vertical="bottom" textRotation="0" wrapText="false" indent="0" shrinkToFit="false"/>
      <protection locked="true" hidden="false"/>
    </xf>
    <xf numFmtId="166" fontId="9" fillId="0" borderId="10" xfId="0" applyFont="true" applyBorder="true" applyAlignment="true" applyProtection="true">
      <alignment horizontal="center" vertical="bottom" textRotation="0" wrapText="false" indent="0" shrinkToFit="false"/>
      <protection locked="true" hidden="false"/>
    </xf>
    <xf numFmtId="164" fontId="0" fillId="3" borderId="9" xfId="0" applyFont="true" applyBorder="true" applyAlignment="true" applyProtection="true">
      <alignment horizontal="center" vertical="bottom" textRotation="0" wrapText="false" indent="0" shrinkToFit="false"/>
      <protection locked="true" hidden="false"/>
    </xf>
    <xf numFmtId="165" fontId="0" fillId="3" borderId="0" xfId="0" applyFont="true" applyBorder="true" applyAlignment="true" applyProtection="true">
      <alignment horizontal="left" vertical="center" textRotation="0" wrapText="false" indent="0" shrinkToFit="false"/>
      <protection locked="true" hidden="false"/>
    </xf>
    <xf numFmtId="165" fontId="9" fillId="3" borderId="10" xfId="0" applyFont="true" applyBorder="true" applyAlignment="true" applyProtection="true">
      <alignment horizontal="center" vertical="bottom" textRotation="0" wrapText="false" indent="0" shrinkToFit="false"/>
      <protection locked="true" hidden="false"/>
    </xf>
    <xf numFmtId="166" fontId="9" fillId="3" borderId="10" xfId="0" applyFont="true" applyBorder="true" applyAlignment="true" applyProtection="true">
      <alignment horizontal="center" vertical="bottom" textRotation="0" wrapText="false" indent="0" shrinkToFit="false"/>
      <protection locked="true" hidden="false"/>
    </xf>
    <xf numFmtId="164" fontId="0" fillId="4" borderId="9" xfId="0" applyFont="true" applyBorder="true" applyAlignment="true" applyProtection="true">
      <alignment horizontal="center" vertical="bottom" textRotation="0" wrapText="false" indent="0" shrinkToFit="false"/>
      <protection locked="true" hidden="false"/>
    </xf>
    <xf numFmtId="165" fontId="0" fillId="4" borderId="0" xfId="0" applyFont="true" applyBorder="true" applyAlignment="true" applyProtection="true">
      <alignment horizontal="left" vertical="center" textRotation="0" wrapText="false" indent="0" shrinkToFit="false"/>
      <protection locked="true" hidden="false"/>
    </xf>
    <xf numFmtId="165" fontId="9" fillId="4" borderId="10" xfId="0" applyFont="true" applyBorder="true" applyAlignment="true" applyProtection="true">
      <alignment horizontal="center" vertical="bottom" textRotation="0" wrapText="false" indent="0" shrinkToFit="false"/>
      <protection locked="true" hidden="false"/>
    </xf>
    <xf numFmtId="164" fontId="0" fillId="0" borderId="11" xfId="0" applyFont="true" applyBorder="true" applyAlignment="true" applyProtection="true">
      <alignment horizontal="center" vertical="bottom" textRotation="0" wrapText="false" indent="0" shrinkToFit="false"/>
      <protection locked="true" hidden="false"/>
    </xf>
    <xf numFmtId="165" fontId="0" fillId="0" borderId="12" xfId="0" applyFont="true" applyBorder="true" applyAlignment="true" applyProtection="true">
      <alignment horizontal="left" vertical="center" textRotation="0" wrapText="false" indent="0" shrinkToFit="false"/>
      <protection locked="true" hidden="false"/>
    </xf>
    <xf numFmtId="165" fontId="9" fillId="0" borderId="13" xfId="0" applyFont="true" applyBorder="true" applyAlignment="true" applyProtection="true">
      <alignment horizontal="center" vertical="bottom" textRotation="0" wrapText="false" indent="0" shrinkToFit="false"/>
      <protection locked="true" hidden="false"/>
    </xf>
    <xf numFmtId="166" fontId="9" fillId="0" borderId="13" xfId="0" applyFont="true" applyBorder="true" applyAlignment="true" applyProtection="true">
      <alignment horizontal="center" vertical="bottom" textRotation="0" wrapText="false" indent="0" shrinkToFit="false"/>
      <protection locked="true" hidden="false"/>
    </xf>
    <xf numFmtId="165" fontId="4" fillId="2" borderId="0" xfId="0" applyFont="true" applyBorder="true" applyAlignment="true" applyProtection="true">
      <alignment horizontal="center" vertical="bottom" textRotation="0" wrapText="false" indent="0" shrinkToFit="false"/>
      <protection locked="true" hidden="false"/>
    </xf>
    <xf numFmtId="164" fontId="10" fillId="0" borderId="0" xfId="0" applyFont="true" applyBorder="fals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center" vertical="bottom" textRotation="0" wrapText="false" indent="0" shrinkToFit="false"/>
      <protection locked="true" hidden="false"/>
    </xf>
    <xf numFmtId="165" fontId="7" fillId="0" borderId="2" xfId="0" applyFont="true" applyBorder="true" applyAlignment="true" applyProtection="true">
      <alignment horizontal="general" vertical="bottom" textRotation="0" wrapText="false" indent="0" shrinkToFit="false"/>
      <protection locked="true" hidden="false"/>
    </xf>
    <xf numFmtId="167" fontId="0" fillId="0" borderId="2" xfId="0" applyFont="true" applyBorder="true" applyAlignment="true" applyProtection="true">
      <alignment horizontal="general" vertical="bottom" textRotation="0" wrapText="false" indent="0" shrinkToFit="false"/>
      <protection locked="true" hidden="false"/>
    </xf>
    <xf numFmtId="165" fontId="7" fillId="0" borderId="2" xfId="0" applyFont="true" applyBorder="true" applyAlignment="true" applyProtection="true">
      <alignment horizontal="center" vertical="bottom" textRotation="0" wrapText="false" indent="0" shrinkToFit="false"/>
      <protection locked="true" hidden="false"/>
    </xf>
    <xf numFmtId="167" fontId="0" fillId="0" borderId="2" xfId="0" applyFont="true" applyBorder="true" applyAlignment="true" applyProtection="true">
      <alignment horizontal="center" vertical="bottom" textRotation="0" wrapText="false" indent="0" shrinkToFit="false"/>
      <protection locked="true" hidden="false"/>
    </xf>
    <xf numFmtId="164" fontId="11" fillId="5" borderId="2" xfId="0" applyFont="true" applyBorder="true" applyAlignment="true" applyProtection="true">
      <alignment horizontal="center" vertical="bottom" textRotation="0" wrapText="false" indent="0" shrinkToFit="false"/>
      <protection locked="true" hidden="false"/>
    </xf>
    <xf numFmtId="165" fontId="0" fillId="5" borderId="2" xfId="0" applyFont="true" applyBorder="true" applyAlignment="true" applyProtection="true">
      <alignment horizontal="center" vertical="bottom" textRotation="0" wrapText="false" indent="0" shrinkToFit="false"/>
      <protection locked="true" hidden="false"/>
    </xf>
    <xf numFmtId="165" fontId="7" fillId="5" borderId="2" xfId="0" applyFont="true" applyBorder="true" applyAlignment="true" applyProtection="true">
      <alignment horizontal="center" vertical="bottom" textRotation="0" wrapText="false" indent="0" shrinkToFit="false"/>
      <protection locked="true" hidden="false"/>
    </xf>
    <xf numFmtId="167" fontId="0" fillId="5" borderId="2" xfId="0" applyFont="true" applyBorder="true" applyAlignment="true" applyProtection="true">
      <alignment horizontal="center" vertical="bottom" textRotation="0" wrapText="false" indent="0" shrinkToFit="false"/>
      <protection locked="true" hidden="false"/>
    </xf>
    <xf numFmtId="164" fontId="10" fillId="0" borderId="2" xfId="0" applyFont="true" applyBorder="true" applyAlignment="true" applyProtection="true">
      <alignment horizontal="center" vertical="bottom" textRotation="0" wrapText="false" indent="0" shrinkToFit="false"/>
      <protection locked="true" hidden="false"/>
    </xf>
    <xf numFmtId="164" fontId="11" fillId="4" borderId="2" xfId="0" applyFont="true" applyBorder="true" applyAlignment="true" applyProtection="true">
      <alignment horizontal="center" vertical="bottom" textRotation="0" wrapText="false" indent="0" shrinkToFit="false"/>
      <protection locked="true" hidden="false"/>
    </xf>
    <xf numFmtId="165" fontId="0" fillId="4" borderId="2" xfId="0" applyFont="true" applyBorder="true" applyAlignment="true" applyProtection="true">
      <alignment horizontal="center" vertical="bottom" textRotation="0" wrapText="false" indent="0" shrinkToFit="false"/>
      <protection locked="true" hidden="false"/>
    </xf>
    <xf numFmtId="165" fontId="7" fillId="4" borderId="2" xfId="0" applyFont="true" applyBorder="true" applyAlignment="true" applyProtection="true">
      <alignment horizontal="center" vertical="bottom" textRotation="0" wrapText="false" indent="0" shrinkToFit="false"/>
      <protection locked="true" hidden="false"/>
    </xf>
    <xf numFmtId="167" fontId="0" fillId="4" borderId="2" xfId="0" applyFont="true" applyBorder="true" applyAlignment="true" applyProtection="true">
      <alignment horizontal="center" vertical="bottom" textRotation="0" wrapText="false" indent="0" shrinkToFit="false"/>
      <protection locked="true" hidden="false"/>
    </xf>
    <xf numFmtId="164" fontId="12" fillId="3" borderId="2" xfId="0" applyFont="true" applyBorder="true" applyAlignment="true" applyProtection="true">
      <alignment horizontal="center" vertical="bottom" textRotation="0" wrapText="false" indent="0" shrinkToFit="false"/>
      <protection locked="true" hidden="false"/>
    </xf>
    <xf numFmtId="165" fontId="0" fillId="3" borderId="2" xfId="0" applyFont="true" applyBorder="true" applyAlignment="true" applyProtection="true">
      <alignment horizontal="center" vertical="bottom" textRotation="0" wrapText="false" indent="0" shrinkToFit="false"/>
      <protection locked="true" hidden="false"/>
    </xf>
    <xf numFmtId="165" fontId="7" fillId="3" borderId="2" xfId="0" applyFont="true" applyBorder="true" applyAlignment="true" applyProtection="true">
      <alignment horizontal="center" vertical="bottom" textRotation="0" wrapText="false" indent="0" shrinkToFit="false"/>
      <protection locked="true" hidden="false"/>
    </xf>
    <xf numFmtId="167" fontId="0" fillId="3" borderId="2" xfId="0" applyFont="true" applyBorder="true" applyAlignment="true" applyProtection="true">
      <alignment horizontal="center" vertical="bottom" textRotation="0" wrapText="false" indent="0" shrinkToFit="false"/>
      <protection locked="true" hidden="false"/>
    </xf>
    <xf numFmtId="164" fontId="0" fillId="3" borderId="0" xfId="0" applyFont="true" applyBorder="false" applyAlignment="true" applyProtection="tru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right"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13"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right" vertical="bottom" textRotation="0" wrapText="false" indent="0" shrinkToFit="false"/>
      <protection locked="true" hidden="false"/>
    </xf>
    <xf numFmtId="164" fontId="15" fillId="0" borderId="0" xfId="0" applyFont="true" applyBorder="false" applyAlignment="true" applyProtection="true">
      <alignment horizontal="center" vertical="bottom" textRotation="0" wrapText="false" indent="0" shrinkToFit="false"/>
      <protection locked="true" hidden="false"/>
    </xf>
    <xf numFmtId="164" fontId="16" fillId="0" borderId="0" xfId="0" applyFont="true" applyBorder="false" applyAlignment="true" applyProtection="true">
      <alignment horizontal="center"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6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true" indent="0" shrinkToFit="false"/>
      <protection locked="true" hidden="false"/>
    </xf>
    <xf numFmtId="164" fontId="18" fillId="0" borderId="0" xfId="0" applyFont="true" applyBorder="false" applyAlignment="true" applyProtection="true">
      <alignment horizontal="center" vertical="bottom" textRotation="0" wrapText="tru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20" fillId="0" borderId="0" xfId="0" applyFont="true" applyBorder="false" applyAlignment="true" applyProtection="true">
      <alignment horizontal="center" vertical="bottom" textRotation="0" wrapText="false" indent="0" shrinkToFit="false"/>
      <protection locked="true" hidden="false"/>
    </xf>
    <xf numFmtId="164" fontId="19" fillId="0" borderId="0" xfId="0" applyFont="true" applyBorder="false" applyAlignment="true" applyProtection="true">
      <alignment horizontal="center" vertical="bottom" textRotation="0" wrapText="false" indent="0" shrinkToFit="false"/>
      <protection locked="true" hidden="false"/>
    </xf>
    <xf numFmtId="164" fontId="21" fillId="0" borderId="0" xfId="0" applyFont="true" applyBorder="false" applyAlignment="true" applyProtection="true">
      <alignment horizontal="center" vertical="bottom" textRotation="0" wrapText="false" indent="0" shrinkToFit="false"/>
      <protection locked="true" hidden="false"/>
    </xf>
    <xf numFmtId="164" fontId="22" fillId="0" borderId="0" xfId="0" applyFont="true" applyBorder="false" applyAlignment="true" applyProtection="true">
      <alignment horizontal="center" vertical="bottom" textRotation="0" wrapText="false" indent="0" shrinkToFit="false"/>
      <protection locked="true" hidden="false"/>
    </xf>
    <xf numFmtId="165" fontId="23" fillId="0" borderId="0" xfId="0" applyFont="true" applyBorder="false" applyAlignment="true" applyProtection="true">
      <alignment horizontal="center" vertical="bottom" textRotation="0" wrapText="fals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5" fontId="24" fillId="0" borderId="0" xfId="0" applyFont="true" applyBorder="false" applyAlignment="true" applyProtection="true">
      <alignment horizontal="center" vertical="bottom" textRotation="0" wrapText="false" indent="0" shrinkToFit="false"/>
      <protection locked="true" hidden="false"/>
    </xf>
    <xf numFmtId="166" fontId="16" fillId="0" borderId="0" xfId="19" applyFont="true" applyBorder="true" applyAlignment="true" applyProtection="true">
      <alignment horizontal="general" vertical="bottom" textRotation="0" wrapText="false" indent="0" shrinkToFit="false"/>
      <protection locked="true" hidden="false"/>
    </xf>
    <xf numFmtId="164" fontId="17" fillId="6"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25" fillId="0" borderId="0" xfId="0" applyFont="true" applyBorder="false" applyAlignment="true" applyProtection="true">
      <alignment horizontal="left" vertical="center"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true">
      <alignment horizontal="right" vertical="bottom"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5" fontId="7" fillId="0" borderId="0" xfId="0" applyFont="true" applyBorder="false" applyAlignment="true" applyProtection="false">
      <alignment horizontal="center" vertical="bottom" textRotation="255"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5" fontId="7" fillId="7" borderId="0" xfId="0" applyFont="true" applyBorder="false" applyAlignment="true" applyProtection="false">
      <alignment horizontal="center" vertical="bottom" textRotation="0" wrapText="false" indent="0" shrinkToFit="false"/>
      <protection locked="true" hidden="false"/>
    </xf>
    <xf numFmtId="164" fontId="26" fillId="7" borderId="0" xfId="0" applyFont="true" applyBorder="false" applyAlignment="false" applyProtection="false">
      <alignment horizontal="general" vertical="bottom" textRotation="0" wrapText="false" indent="0" shrinkToFit="false"/>
      <protection locked="true" hidden="false"/>
    </xf>
    <xf numFmtId="164" fontId="27" fillId="0" borderId="0" xfId="0" applyFont="true" applyBorder="false" applyAlignment="true" applyProtection="false">
      <alignment horizontal="center" vertical="bottom" textRotation="0" wrapText="false" indent="0" shrinkToFit="false"/>
      <protection locked="true" hidden="false"/>
    </xf>
    <xf numFmtId="165" fontId="28" fillId="7" borderId="0" xfId="0" applyFont="true" applyBorder="false" applyAlignment="true" applyProtection="false">
      <alignment horizontal="center" vertical="bottom" textRotation="0" wrapText="false" indent="0" shrinkToFit="false"/>
      <protection locked="true" hidden="false"/>
    </xf>
    <xf numFmtId="165" fontId="29" fillId="7"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3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31" fillId="0" borderId="0" xfId="0" applyFont="true" applyBorder="false" applyAlignment="true" applyProtection="false">
      <alignment horizontal="center" vertical="bottom" textRotation="0" wrapText="false" indent="0" shrinkToFit="false"/>
      <protection locked="true" hidden="false"/>
    </xf>
    <xf numFmtId="165" fontId="32" fillId="0" borderId="0" xfId="0" applyFont="true" applyBorder="false" applyAlignment="true" applyProtection="false">
      <alignment horizontal="center" vertical="bottom" textRotation="0" wrapText="false" indent="0" shrinkToFit="false"/>
      <protection locked="true" hidden="false"/>
    </xf>
    <xf numFmtId="164" fontId="33"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true" applyProtection="true">
      <alignment horizontal="center"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false" hidden="false"/>
    </xf>
    <xf numFmtId="164" fontId="0" fillId="0" borderId="0" xfId="0" applyFont="true" applyBorder="false" applyAlignment="true" applyProtection="true">
      <alignment horizontal="center" vertical="bottom" textRotation="75" wrapText="fals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5" fontId="34" fillId="0" borderId="0" xfId="0" applyFont="true" applyBorder="false" applyAlignment="true" applyProtection="true">
      <alignment horizontal="center"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false" hidden="false"/>
    </xf>
    <xf numFmtId="164" fontId="16" fillId="0" borderId="0" xfId="0" applyFont="true" applyBorder="false" applyAlignment="true" applyProtection="true">
      <alignment horizontal="left" vertical="bottom" textRotation="0" wrapText="false" indent="0" shrinkToFit="false"/>
      <protection locked="true" hidden="false"/>
    </xf>
    <xf numFmtId="164" fontId="17" fillId="6" borderId="0" xfId="0" applyFont="true" applyBorder="false" applyAlignment="true" applyProtection="true">
      <alignment horizontal="center" vertical="bottom" textRotation="0" wrapText="false" indent="0" shrinkToFit="false"/>
      <protection locked="false" hidden="false"/>
    </xf>
    <xf numFmtId="164" fontId="17" fillId="0" borderId="0" xfId="0" applyFont="true" applyBorder="false" applyAlignment="true" applyProtection="true">
      <alignment horizontal="center" vertical="bottom" textRotation="0" wrapText="false" indent="0" shrinkToFit="false"/>
      <protection locked="fals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16" fillId="0" borderId="0" xfId="0" applyFont="true" applyBorder="false" applyAlignment="true" applyProtection="true">
      <alignment horizontal="general" vertical="bottom" textRotation="0" wrapText="true" indent="0" shrinkToFit="false"/>
      <protection locked="true" hidden="false"/>
    </xf>
    <xf numFmtId="164" fontId="35" fillId="0" borderId="0" xfId="0" applyFont="true" applyBorder="false" applyAlignment="true" applyProtection="true">
      <alignment horizontal="general" vertical="bottom" textRotation="0" wrapText="false" indent="0" shrinkToFit="false"/>
      <protection locked="true" hidden="false"/>
    </xf>
    <xf numFmtId="164" fontId="36" fillId="0" borderId="0" xfId="0" applyFont="true" applyBorder="false" applyAlignment="true" applyProtection="true">
      <alignment horizontal="general" vertical="center" textRotation="0" wrapText="false" indent="0" shrinkToFit="false"/>
      <protection locked="true" hidden="false"/>
    </xf>
    <xf numFmtId="164" fontId="37" fillId="0" borderId="0" xfId="0" applyFont="true" applyBorder="false" applyAlignment="true" applyProtection="true">
      <alignment horizontal="general" vertical="center" textRotation="0" wrapText="false" indent="0" shrinkToFit="false"/>
      <protection locked="true" hidden="false"/>
    </xf>
    <xf numFmtId="164" fontId="38" fillId="0" borderId="14" xfId="0" applyFont="true" applyBorder="true" applyAlignment="true" applyProtection="true">
      <alignment horizontal="general" vertical="center" textRotation="0" wrapText="true" indent="0" shrinkToFit="false"/>
      <protection locked="true" hidden="false"/>
    </xf>
    <xf numFmtId="164" fontId="39" fillId="0" borderId="0" xfId="0" applyFont="true" applyBorder="false" applyAlignment="true" applyProtection="true">
      <alignment horizontal="left" vertical="center" textRotation="0" wrapText="true" indent="0" shrinkToFit="false"/>
      <protection locked="true" hidden="false"/>
    </xf>
    <xf numFmtId="164" fontId="40" fillId="0" borderId="0" xfId="0" applyFont="true" applyBorder="false" applyAlignment="true" applyProtection="true">
      <alignment horizontal="left" vertical="center" textRotation="0" wrapText="true" indent="0" shrinkToFit="false"/>
      <protection locked="true" hidden="false"/>
    </xf>
    <xf numFmtId="164" fontId="41" fillId="0" borderId="0" xfId="0" applyFont="true" applyBorder="false" applyAlignment="true" applyProtection="true">
      <alignment horizontal="general" vertical="bottom" textRotation="0" wrapText="false" indent="0" shrinkToFit="false"/>
      <protection locked="true" hidden="false"/>
    </xf>
    <xf numFmtId="164" fontId="30" fillId="0" borderId="0" xfId="0" applyFont="true" applyBorder="false" applyAlignment="true" applyProtection="true">
      <alignment horizontal="center" vertical="bottom" textRotation="0" wrapText="false" indent="0" shrinkToFit="false"/>
      <protection locked="true" hidden="false"/>
    </xf>
    <xf numFmtId="169" fontId="0" fillId="0" borderId="0" xfId="0" applyFont="false" applyBorder="false" applyAlignment="true" applyProtection="true">
      <alignment horizontal="center" vertical="bottom" textRotation="0" wrapText="false" indent="0" shrinkToFit="false"/>
      <protection locked="tru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42" fillId="0" borderId="0" xfId="0" applyFont="true" applyBorder="false" applyAlignment="true" applyProtection="true">
      <alignment horizontal="center" vertical="bottom" textRotation="0" wrapText="false" indent="0" shrinkToFit="false"/>
      <protection locked="true" hidden="false"/>
    </xf>
    <xf numFmtId="164" fontId="43" fillId="0" borderId="0" xfId="0" applyFont="true" applyBorder="false" applyAlignment="true" applyProtection="true">
      <alignment horizontal="center" vertical="bottom" textRotation="0" wrapText="false" indent="0" shrinkToFit="false"/>
      <protection locked="true" hidden="false"/>
    </xf>
    <xf numFmtId="164" fontId="42" fillId="2" borderId="0" xfId="0" applyFont="true" applyBorder="false" applyAlignment="true" applyProtection="true">
      <alignment horizontal="general" vertical="bottom" textRotation="0" wrapText="false" indent="0" shrinkToFit="false"/>
      <protection locked="true" hidden="false"/>
    </xf>
    <xf numFmtId="164" fontId="44" fillId="0" borderId="0" xfId="0" applyFont="true" applyBorder="false" applyAlignment="true" applyProtection="true">
      <alignment horizontal="general" vertical="bottom" textRotation="0" wrapText="false" indent="0" shrinkToFit="false"/>
      <protection locked="true" hidden="false"/>
    </xf>
    <xf numFmtId="164" fontId="44" fillId="0" borderId="0" xfId="0" applyFont="true" applyBorder="false" applyAlignment="true" applyProtection="true">
      <alignment horizontal="center" vertical="bottom" textRotation="0" wrapText="false" indent="0" shrinkToFit="false"/>
      <protection locked="true" hidden="false"/>
    </xf>
    <xf numFmtId="164" fontId="44" fillId="8" borderId="0" xfId="0" applyFont="true" applyBorder="false" applyAlignment="true" applyProtection="true">
      <alignment horizontal="center" vertical="bottom" textRotation="0" wrapText="false" indent="0" shrinkToFit="false"/>
      <protection locked="true" hidden="false"/>
    </xf>
    <xf numFmtId="164" fontId="44" fillId="0" borderId="0" xfId="0" applyFont="true" applyBorder="false" applyAlignment="true" applyProtection="true">
      <alignment horizontal="left" vertical="bottom" textRotation="0" wrapText="false" indent="0" shrinkToFit="false"/>
      <protection locked="true" hidden="false"/>
    </xf>
    <xf numFmtId="164" fontId="45" fillId="0" borderId="0" xfId="0" applyFont="true" applyBorder="false" applyAlignment="true" applyProtection="true">
      <alignment horizontal="center" vertical="bottom" textRotation="0" wrapText="false" indent="0" shrinkToFit="false"/>
      <protection locked="true" hidden="false"/>
    </xf>
    <xf numFmtId="164" fontId="46" fillId="0" borderId="0" xfId="0" applyFont="true" applyBorder="false" applyAlignment="true" applyProtection="true">
      <alignment horizontal="center" vertical="bottom" textRotation="0" wrapText="false" indent="0" shrinkToFit="false"/>
      <protection locked="true" hidden="false"/>
    </xf>
    <xf numFmtId="164" fontId="44" fillId="0" borderId="0" xfId="0" applyFont="true" applyBorder="false" applyAlignment="true" applyProtection="true">
      <alignment horizontal="center" vertical="center" textRotation="0" wrapText="false" indent="0" shrinkToFit="false"/>
      <protection locked="true" hidden="false"/>
    </xf>
    <xf numFmtId="164" fontId="47" fillId="9" borderId="0" xfId="0" applyFont="true" applyBorder="false" applyAlignment="true" applyProtection="true">
      <alignment horizontal="general" vertical="center" textRotation="0" wrapText="false" indent="0" shrinkToFit="false"/>
      <protection locked="true" hidden="false"/>
    </xf>
    <xf numFmtId="164" fontId="48" fillId="9" borderId="0" xfId="0" applyFont="true" applyBorder="true" applyAlignment="true" applyProtection="true">
      <alignment horizontal="center" vertical="center" textRotation="0" wrapText="false" indent="0" shrinkToFit="false"/>
      <protection locked="true" hidden="false"/>
    </xf>
    <xf numFmtId="164" fontId="49"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true" applyAlignment="true" applyProtection="true">
      <alignment horizontal="left" vertical="center" textRotation="0" wrapText="tru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16" fillId="8" borderId="0" xfId="0" applyFont="true" applyBorder="false" applyAlignment="true" applyProtection="true">
      <alignment horizontal="left" vertical="bottom" textRotation="0" wrapText="false" indent="0" shrinkToFit="false"/>
      <protection locked="true" hidden="false"/>
    </xf>
    <xf numFmtId="164" fontId="17" fillId="8" borderId="0" xfId="0" applyFont="true" applyBorder="false" applyAlignment="true" applyProtection="true">
      <alignment horizontal="left" vertical="bottom" textRotation="0" wrapText="false" indent="0" shrinkToFit="false"/>
      <protection locked="true" hidden="false"/>
    </xf>
    <xf numFmtId="164" fontId="0" fillId="8" borderId="0" xfId="0" applyFont="true" applyBorder="false" applyAlignment="true" applyProtection="true">
      <alignment horizontal="general" vertical="bottom" textRotation="0" wrapText="false" indent="0" shrinkToFit="false"/>
      <protection locked="true" hidden="false"/>
    </xf>
    <xf numFmtId="164" fontId="30" fillId="1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30" fillId="11"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39">
    <dxf>
      <font>
        <name val="Calibri"/>
        <charset val="1"/>
        <family val="2"/>
        <color rgb="FF000000"/>
        <sz val="11"/>
      </font>
      <alignment horizontal="general" vertical="bottom" textRotation="0" wrapText="false" indent="0" shrinkToFit="false"/>
    </dxf>
    <dxf>
      <fill>
        <patternFill patternType="solid">
          <fgColor rgb="00FFFFFF"/>
        </patternFill>
      </fill>
    </dxf>
    <dxf>
      <fill>
        <patternFill patternType="solid">
          <fgColor rgb="FF4C4C4C"/>
          <bgColor rgb="FFFFFFFF"/>
        </patternFill>
      </fill>
    </dxf>
    <dxf>
      <fill>
        <patternFill patternType="solid">
          <fgColor rgb="FFFFCCCC"/>
        </patternFill>
      </fill>
    </dxf>
    <dxf>
      <fill>
        <patternFill patternType="solid">
          <fgColor rgb="FFCC0000"/>
        </patternFill>
      </fill>
    </dxf>
    <dxf>
      <fill>
        <patternFill patternType="solid">
          <fgColor rgb="FF00864B"/>
        </patternFill>
      </fill>
    </dxf>
    <dxf>
      <fill>
        <patternFill patternType="solid">
          <fgColor rgb="FFF2F2F2"/>
        </patternFill>
      </fill>
    </dxf>
    <dxf>
      <fill>
        <patternFill patternType="solid">
          <fgColor rgb="FF0066CC"/>
        </patternFill>
      </fill>
    </dxf>
    <dxf>
      <font>
        <name val="Calibri"/>
        <charset val="1"/>
        <family val="2"/>
        <b val="0"/>
        <i val="0"/>
        <color rgb="FFCC0000"/>
        <sz val="10"/>
      </font>
      <fill>
        <patternFill>
          <bgColor rgb="FFFFCCCC"/>
        </patternFill>
      </fill>
    </dxf>
    <dxf>
      <font>
        <name val="Calibri"/>
        <charset val="1"/>
        <family val="2"/>
        <b val="1"/>
        <i val="0"/>
        <color rgb="FFFFFFFF"/>
        <sz val="10"/>
      </font>
      <fill>
        <patternFill>
          <bgColor rgb="FFCC0000"/>
        </patternFill>
      </fill>
    </dxf>
    <dxf>
      <font>
        <name val="Calibri"/>
        <charset val="1"/>
        <family val="2"/>
        <b val="0"/>
        <i val="0"/>
        <color rgb="FF006600"/>
        <sz val="10"/>
      </font>
      <fill>
        <patternFill>
          <bgColor rgb="FFCCFFCC"/>
        </patternFill>
      </fill>
    </dxf>
    <dxf>
      <font>
        <name val="Calibri"/>
        <charset val="1"/>
        <family val="2"/>
        <b val="0"/>
        <i val="0"/>
        <color rgb="FFCC0000"/>
        <sz val="10"/>
      </font>
      <fill>
        <patternFill>
          <bgColor rgb="FFFFCCCC"/>
        </patternFill>
      </fill>
    </dxf>
    <dxf>
      <font>
        <name val="Calibri"/>
        <charset val="1"/>
        <family val="2"/>
        <b val="0"/>
        <i val="0"/>
        <color rgb="FFCC0000"/>
        <sz val="10"/>
      </font>
      <fill>
        <patternFill>
          <bgColor rgb="FFFFCCCC"/>
        </patternFill>
      </fill>
    </dxf>
    <dxf>
      <font>
        <name val="Calibri"/>
        <charset val="1"/>
        <family val="2"/>
        <b val="1"/>
        <i val="0"/>
        <color rgb="FFFFFFFF"/>
        <sz val="10"/>
      </font>
      <fill>
        <patternFill>
          <bgColor rgb="FFCC0000"/>
        </patternFill>
      </fill>
    </dxf>
    <dxf>
      <font>
        <name val="Calibri"/>
        <charset val="1"/>
        <family val="2"/>
        <b val="0"/>
        <i val="0"/>
        <color rgb="FF006600"/>
        <sz val="10"/>
      </font>
      <fill>
        <patternFill>
          <bgColor rgb="FFCCFFCC"/>
        </patternFill>
      </fill>
    </dxf>
    <dxf>
      <font>
        <name val="Calibri"/>
        <charset val="1"/>
        <family val="2"/>
        <b val="0"/>
        <i val="0"/>
        <color rgb="FFCC0000"/>
        <sz val="10"/>
      </font>
      <fill>
        <patternFill>
          <bgColor rgb="FFFFCCCC"/>
        </patternFill>
      </fill>
    </dxf>
    <dxf>
      <font>
        <name val="Calibri"/>
        <charset val="1"/>
        <family val="2"/>
        <b val="0"/>
        <i val="0"/>
        <color rgb="FFCC0000"/>
        <sz val="10"/>
      </font>
      <fill>
        <patternFill>
          <bgColor rgb="FFFFCCCC"/>
        </patternFill>
      </fill>
    </dxf>
    <dxf>
      <font>
        <name val="Calibri"/>
        <charset val="1"/>
        <family val="2"/>
        <b val="1"/>
        <i val="0"/>
        <color rgb="FFFFFFFF"/>
        <sz val="10"/>
      </font>
      <fill>
        <patternFill>
          <bgColor rgb="FFCC0000"/>
        </patternFill>
      </fill>
    </dxf>
    <dxf>
      <font>
        <name val="Calibri"/>
        <charset val="1"/>
        <family val="2"/>
        <b val="0"/>
        <i val="0"/>
        <color rgb="FF006600"/>
        <sz val="10"/>
      </font>
      <fill>
        <patternFill>
          <bgColor rgb="FFCCFFCC"/>
        </patternFill>
      </fill>
    </dxf>
    <dxf>
      <font>
        <name val="Calibri"/>
        <charset val="1"/>
        <family val="2"/>
        <b val="0"/>
        <i val="0"/>
        <color rgb="FFCC0000"/>
        <sz val="10"/>
      </font>
      <fill>
        <patternFill>
          <bgColor rgb="FFFFCCCC"/>
        </patternFill>
      </fill>
    </dxf>
    <dxf>
      <fill>
        <patternFill patternType="solid">
          <fgColor rgb="FF212121"/>
        </patternFill>
      </fill>
    </dxf>
    <dxf>
      <font>
        <name val="Calibri"/>
        <charset val="1"/>
        <family val="2"/>
        <b val="0"/>
        <i val="0"/>
        <color rgb="FFCC0000"/>
        <sz val="10"/>
      </font>
      <fill>
        <patternFill>
          <bgColor rgb="FFFFCCCC"/>
        </patternFill>
      </fill>
    </dxf>
    <dxf>
      <font>
        <name val="Calibri"/>
        <charset val="1"/>
        <family val="2"/>
        <b val="1"/>
        <i val="0"/>
        <color rgb="FFFFFFFF"/>
        <sz val="10"/>
      </font>
      <fill>
        <patternFill>
          <bgColor rgb="FFCC0000"/>
        </patternFill>
      </fill>
    </dxf>
    <dxf>
      <font>
        <name val="Calibri"/>
        <charset val="1"/>
        <family val="2"/>
        <b val="0"/>
        <i val="0"/>
        <color rgb="FF006600"/>
        <sz val="10"/>
      </font>
      <fill>
        <patternFill>
          <bgColor rgb="FFCCFFCC"/>
        </patternFill>
      </fill>
    </dxf>
    <dxf>
      <font>
        <name val="Calibri"/>
        <charset val="1"/>
        <family val="2"/>
        <b val="0"/>
        <i val="0"/>
        <color rgb="FFCC0000"/>
        <sz val="10"/>
      </font>
      <fill>
        <patternFill>
          <bgColor rgb="FFFFCCCC"/>
        </patternFill>
      </fill>
    </dxf>
    <dxf>
      <font>
        <name val="Calibri"/>
        <charset val="1"/>
        <family val="2"/>
        <color rgb="FFCC0000"/>
        <sz val="11"/>
      </font>
      <fill>
        <patternFill>
          <bgColor rgb="FFFFCCCC"/>
        </patternFill>
      </fill>
    </dxf>
    <dxf>
      <font>
        <name val="Calibri"/>
        <charset val="1"/>
        <family val="2"/>
        <b val="1"/>
        <i val="0"/>
        <color rgb="FFFFFFFF"/>
        <sz val="10"/>
      </font>
      <fill>
        <patternFill>
          <bgColor rgb="FFCC0000"/>
        </patternFill>
      </fill>
    </dxf>
    <dxf>
      <font>
        <name val="Calibri"/>
        <charset val="1"/>
        <family val="2"/>
        <b val="0"/>
        <i val="0"/>
        <color rgb="FF006600"/>
        <sz val="10"/>
      </font>
      <fill>
        <patternFill>
          <bgColor rgb="FFCCFFCC"/>
        </patternFill>
      </fill>
    </dxf>
    <dxf>
      <font>
        <name val="Calibri"/>
        <charset val="1"/>
        <family val="2"/>
        <b val="0"/>
        <i val="0"/>
        <color rgb="FFCC0000"/>
        <sz val="10"/>
      </font>
      <fill>
        <patternFill>
          <bgColor rgb="FFFFCCCC"/>
        </patternFill>
      </fill>
    </dxf>
    <dxf>
      <font>
        <name val="Calibri"/>
        <charset val="1"/>
        <family val="2"/>
        <b val="0"/>
        <i val="0"/>
        <color rgb="FFCC0000"/>
        <sz val="10"/>
      </font>
      <fill>
        <patternFill>
          <bgColor rgb="FFFFCCCC"/>
        </patternFill>
      </fill>
    </dxf>
    <dxf>
      <fill>
        <patternFill patternType="solid">
          <fgColor rgb="FF1F497D"/>
        </patternFill>
      </fill>
    </dxf>
    <dxf>
      <fill>
        <patternFill patternType="solid">
          <fgColor rgb="FF4B4F56"/>
        </patternFill>
      </fill>
    </dxf>
    <dxf>
      <font>
        <name val="Calibri"/>
        <charset val="1"/>
        <family val="2"/>
        <b val="1"/>
        <i val="0"/>
        <color rgb="FFFFFFFF"/>
        <sz val="10"/>
      </font>
      <fill>
        <patternFill>
          <bgColor rgb="FFCC0000"/>
        </patternFill>
      </fill>
    </dxf>
    <dxf>
      <font>
        <name val="Calibri"/>
        <charset val="1"/>
        <family val="2"/>
        <b val="0"/>
        <i val="0"/>
        <color rgb="FF006600"/>
        <sz val="10"/>
      </font>
      <fill>
        <patternFill>
          <bgColor rgb="FFCCFFCC"/>
        </patternFill>
      </fill>
    </dxf>
    <dxf>
      <font>
        <name val="Calibri"/>
        <charset val="1"/>
        <family val="2"/>
        <b val="0"/>
        <i val="0"/>
        <color rgb="FFCC0000"/>
        <sz val="10"/>
      </font>
      <fill>
        <patternFill>
          <bgColor rgb="FFFFCCCC"/>
        </patternFill>
      </fill>
    </dxf>
    <dxf>
      <fill>
        <patternFill patternType="solid">
          <fgColor rgb="FFFFC000"/>
        </patternFill>
      </fill>
    </dxf>
    <dxf>
      <fill>
        <patternFill patternType="solid">
          <fgColor rgb="FFFF0000"/>
        </patternFill>
      </fill>
    </dxf>
    <dxf>
      <fill>
        <patternFill patternType="solid">
          <fgColor rgb="FFC2E0AE"/>
        </patternFill>
      </fill>
    </dxf>
    <dxf>
      <fill>
        <patternFill patternType="solid">
          <fgColor rgb="FF333333"/>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808000"/>
      <rgbColor rgb="FF800080"/>
      <rgbColor rgb="FF00864B"/>
      <rgbColor rgb="FFAFD095"/>
      <rgbColor rgb="FF808080"/>
      <rgbColor rgb="FF9999FF"/>
      <rgbColor rgb="FF993366"/>
      <rgbColor rgb="FFF2F2F2"/>
      <rgbColor rgb="FFE8E8E8"/>
      <rgbColor rgb="FF660066"/>
      <rgbColor rgb="FFFF8080"/>
      <rgbColor rgb="FF0066CC"/>
      <rgbColor rgb="FFDDDDDD"/>
      <rgbColor rgb="FF000080"/>
      <rgbColor rgb="FFFF00FF"/>
      <rgbColor rgb="FFFFF200"/>
      <rgbColor rgb="FF00FFFF"/>
      <rgbColor rgb="FF800080"/>
      <rgbColor rgb="FF800000"/>
      <rgbColor rgb="FF0070C0"/>
      <rgbColor rgb="FF0000FF"/>
      <rgbColor rgb="FF00CCFF"/>
      <rgbColor rgb="FFC2E0AE"/>
      <rgbColor rgb="FFCCFFCC"/>
      <rgbColor rgb="FFFFFF99"/>
      <rgbColor rgb="FF99CCFF"/>
      <rgbColor rgb="FFEC9A9A"/>
      <rgbColor rgb="FFCC99FF"/>
      <rgbColor rgb="FFFFCCCC"/>
      <rgbColor rgb="FF4472C4"/>
      <rgbColor rgb="FF00C462"/>
      <rgbColor rgb="FFE3E300"/>
      <rgbColor rgb="FFFFC000"/>
      <rgbColor rgb="FFFF9900"/>
      <rgbColor rgb="FFFF6600"/>
      <rgbColor rgb="FF4B4F56"/>
      <rgbColor rgb="FFA5A5A5"/>
      <rgbColor rgb="FF003366"/>
      <rgbColor rgb="FF00B050"/>
      <rgbColor rgb="FF003300"/>
      <rgbColor rgb="FF212121"/>
      <rgbColor rgb="FFC9211E"/>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file>

<file path=xl/drawings/drawing7.xml><?xml version="1.0" encoding="utf-8"?>
<xdr:wsDr xmlns:xdr="http://schemas.openxmlformats.org/drawingml/2006/spreadsheetDrawing" xmlns:a="http://schemas.openxmlformats.org/drawingml/2006/main" xmlns:r="http://schemas.openxmlformats.org/officeDocument/2006/relationships"/>
</file>

<file path=xl/drawings/drawing8.xml><?xml version="1.0" encoding="utf-8"?>
<xdr:wsDr xmlns:xdr="http://schemas.openxmlformats.org/drawingml/2006/spreadsheetDrawing" xmlns:a="http://schemas.openxmlformats.org/drawingml/2006/main" xmlns:r="http://schemas.openxmlformats.org/officeDocument/2006/relationships"/>
</file>

<file path=xl/worksheets/_rels/sheet11.xml.rels><?xml version="1.0" encoding="UTF-8"?>
<Relationships xmlns="http://schemas.openxmlformats.org/package/2006/relationships"><Relationship Id="rId1" Type="http://schemas.openxmlformats.org/officeDocument/2006/relationships/drawing" Target="../drawings/drawing2.xml"/>
</Relationships>
</file>

<file path=xl/worksheets/_rels/sheet13.xml.rels><?xml version="1.0" encoding="UTF-8"?>
<Relationships xmlns="http://schemas.openxmlformats.org/package/2006/relationships"><Relationship Id="rId1" Type="http://schemas.openxmlformats.org/officeDocument/2006/relationships/drawing" Target="../drawings/drawing3.xml"/>
</Relationships>
</file>

<file path=xl/worksheets/_rels/sheet15.xml.rels><?xml version="1.0" encoding="UTF-8"?>
<Relationships xmlns="http://schemas.openxmlformats.org/package/2006/relationships"><Relationship Id="rId1" Type="http://schemas.openxmlformats.org/officeDocument/2006/relationships/drawing" Target="../drawings/drawing4.xml"/>
</Relationships>
</file>

<file path=xl/worksheets/_rels/sheet17.xml.rels><?xml version="1.0" encoding="UTF-8"?>
<Relationships xmlns="http://schemas.openxmlformats.org/package/2006/relationships"><Relationship Id="rId1" Type="http://schemas.openxmlformats.org/officeDocument/2006/relationships/drawing" Target="../drawings/drawing5.xml"/>
</Relationships>
</file>

<file path=xl/worksheets/_rels/sheet19.xml.rels><?xml version="1.0" encoding="UTF-8"?>
<Relationships xmlns="http://schemas.openxmlformats.org/package/2006/relationships"><Relationship Id="rId1" Type="http://schemas.openxmlformats.org/officeDocument/2006/relationships/drawing" Target="../drawings/drawing6.xml"/>
</Relationships>
</file>

<file path=xl/worksheets/_rels/sheet20.xml.rels><?xml version="1.0" encoding="UTF-8"?>
<Relationships xmlns="http://schemas.openxmlformats.org/package/2006/relationships"><Relationship Id="rId1" Type="http://schemas.openxmlformats.org/officeDocument/2006/relationships/drawing" Target="../drawings/drawing7.xml"/>
</Relationships>
</file>

<file path=xl/worksheets/_rels/sheet24.xml.rels><?xml version="1.0" encoding="UTF-8"?>
<Relationships xmlns="http://schemas.openxmlformats.org/package/2006/relationships"><Relationship Id="rId1" Type="http://schemas.openxmlformats.org/officeDocument/2006/relationships/drawing" Target="../drawings/drawing8.xml"/>
</Relationships>
</file>

<file path=xl/worksheets/_rels/sheet26.xml.rels><?xml version="1.0" encoding="UTF-8"?>
<Relationships xmlns="http://schemas.openxmlformats.org/package/2006/relationships"><Relationship Id="rId1" Type="http://schemas.openxmlformats.org/officeDocument/2006/relationships/hyperlink" Target="mailto:mpoznan@pt.lu" TargetMode="External"/>
</Relationships>
</file>

<file path=xl/worksheets/_rels/sheet7.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FF00"/>
    <pageSetUpPr fitToPage="false"/>
  </sheetPr>
  <dimension ref="A1:AMJ48"/>
  <sheetViews>
    <sheetView showFormulas="false" showGridLines="true" showRowColHeaders="true" showZeros="false" rightToLeft="false" tabSelected="true" showOutlineSymbols="true" defaultGridColor="true" view="normal" topLeftCell="A1" colorId="64" zoomScale="100" zoomScaleNormal="100" zoomScalePageLayoutView="100" workbookViewId="0">
      <selection pane="topLeft" activeCell="J39" activeCellId="0" sqref="J39"/>
    </sheetView>
  </sheetViews>
  <sheetFormatPr defaultColWidth="9.1171875" defaultRowHeight="14.25" zeroHeight="false" outlineLevelRow="0" outlineLevelCol="0"/>
  <cols>
    <col collapsed="false" customWidth="true" hidden="false" outlineLevel="0" max="1" min="1" style="1" width="11.89"/>
    <col collapsed="false" customWidth="true" hidden="false" outlineLevel="0" max="2" min="2" style="1" width="11.44"/>
    <col collapsed="false" customWidth="true" hidden="false" outlineLevel="0" max="3" min="3" style="1" width="6.11"/>
    <col collapsed="false" customWidth="true" hidden="false" outlineLevel="0" max="4" min="4" style="1" width="5.11"/>
    <col collapsed="false" customWidth="true" hidden="false" outlineLevel="0" max="5" min="5" style="1" width="6.11"/>
    <col collapsed="false" customWidth="true" hidden="false" outlineLevel="0" max="6" min="6" style="1" width="6.34"/>
    <col collapsed="false" customWidth="true" hidden="false" outlineLevel="0" max="7" min="7" style="1" width="6.11"/>
    <col collapsed="false" customWidth="true" hidden="false" outlineLevel="0" max="8" min="8" style="1" width="5.11"/>
    <col collapsed="false" customWidth="true" hidden="false" outlineLevel="0" max="9" min="9" style="1" width="6.11"/>
    <col collapsed="false" customWidth="true" hidden="false" outlineLevel="0" max="10" min="10" style="1" width="5.11"/>
    <col collapsed="false" customWidth="true" hidden="false" outlineLevel="0" max="11" min="11" style="1" width="6.11"/>
    <col collapsed="false" customWidth="true" hidden="false" outlineLevel="0" max="12" min="12" style="1" width="5.11"/>
    <col collapsed="false" customWidth="true" hidden="false" outlineLevel="0" max="13" min="13" style="1" width="6.88"/>
    <col collapsed="false" customWidth="true" hidden="false" outlineLevel="0" max="14" min="14" style="1" width="5.11"/>
    <col collapsed="false" customWidth="true" hidden="false" outlineLevel="0" max="15" min="15" style="1" width="10.11"/>
    <col collapsed="false" customWidth="true" hidden="false" outlineLevel="0" max="16" min="16" style="1" width="11.89"/>
    <col collapsed="false" customWidth="true" hidden="false" outlineLevel="0" max="22" min="17" style="1" width="5.11"/>
    <col collapsed="false" customWidth="true" hidden="false" outlineLevel="0" max="24" min="23" style="1" width="5"/>
    <col collapsed="false" customWidth="true" hidden="false" outlineLevel="0" max="25" min="25" style="1" width="4.11"/>
    <col collapsed="false" customWidth="true" hidden="false" outlineLevel="0" max="26" min="26" style="1" width="5.88"/>
    <col collapsed="false" customWidth="true" hidden="false" outlineLevel="0" max="27" min="27" style="1" width="8"/>
    <col collapsed="false" customWidth="false" hidden="false" outlineLevel="0" max="1022" min="28" style="1" width="9.11"/>
    <col collapsed="false" customWidth="true" hidden="false" outlineLevel="0" max="1024" min="1023" style="0" width="11.55"/>
  </cols>
  <sheetData>
    <row r="1" customFormat="false" ht="14.25" hidden="false" customHeight="false" outlineLevel="0" collapsed="false">
      <c r="C1" s="2" t="str">
        <f aca="false">_xlfn.CONCAT(Contacts!H1, " - Classement cumulé")</f>
        <v>CHALLENGE SUD 10 - Classement cumulé</v>
      </c>
      <c r="D1" s="2"/>
      <c r="E1" s="2"/>
      <c r="F1" s="2"/>
      <c r="G1" s="2"/>
      <c r="H1" s="2"/>
      <c r="I1" s="2"/>
      <c r="J1" s="2"/>
      <c r="K1" s="2"/>
      <c r="L1" s="2"/>
      <c r="M1" s="2"/>
      <c r="N1" s="2"/>
      <c r="O1" s="3" t="n">
        <f aca="false">13*5</f>
        <v>65</v>
      </c>
      <c r="Q1" s="4"/>
      <c r="R1" s="4"/>
      <c r="S1" s="4"/>
      <c r="T1" s="4"/>
      <c r="U1" s="4"/>
      <c r="V1" s="4"/>
      <c r="W1" s="4"/>
      <c r="X1" s="4"/>
      <c r="Y1" s="4"/>
      <c r="Z1" s="4"/>
    </row>
    <row r="2" customFormat="false" ht="15" hidden="false" customHeight="false" outlineLevel="0" collapsed="false">
      <c r="A2" s="5" t="s">
        <v>0</v>
      </c>
      <c r="B2" s="6" t="s">
        <v>1</v>
      </c>
      <c r="C2" s="7" t="s">
        <v>2</v>
      </c>
      <c r="D2" s="7"/>
      <c r="E2" s="7" t="s">
        <v>3</v>
      </c>
      <c r="F2" s="7"/>
      <c r="G2" s="7" t="s">
        <v>4</v>
      </c>
      <c r="H2" s="7"/>
      <c r="I2" s="7" t="s">
        <v>5</v>
      </c>
      <c r="J2" s="7"/>
      <c r="K2" s="7" t="s">
        <v>6</v>
      </c>
      <c r="L2" s="7"/>
      <c r="M2" s="7" t="s">
        <v>7</v>
      </c>
      <c r="N2" s="7"/>
      <c r="O2" s="8" t="s">
        <v>8</v>
      </c>
      <c r="Q2" s="4"/>
      <c r="R2" s="4"/>
      <c r="S2" s="4"/>
      <c r="T2" s="4"/>
      <c r="U2" s="4"/>
      <c r="V2" s="4"/>
      <c r="W2" s="4"/>
      <c r="X2" s="4"/>
      <c r="Y2" s="4"/>
      <c r="Z2" s="4"/>
      <c r="AA2" s="4"/>
      <c r="AB2" s="4"/>
    </row>
    <row r="3" customFormat="false" ht="14.25" hidden="false" customHeight="false" outlineLevel="0" collapsed="false">
      <c r="A3" s="9" t="n">
        <f aca="false">IFERROR(IF(COUNTIF(O$3:O$17,O3)&lt;&gt;1,RANK(O3,O$3:O$17)&amp;"°",RANK(O3,O$3:O$17)),"")</f>
        <v>1</v>
      </c>
      <c r="B3" s="10" t="s">
        <v>9</v>
      </c>
      <c r="C3" s="11" t="n">
        <f aca="false">IF('Tour 1'!$G$4&gt;0,HLOOKUP(B3,'Tour 1'!M$1:AB$3,3,0),"")</f>
        <v>208.5</v>
      </c>
      <c r="D3" s="12" t="n">
        <f aca="false">IFERROR(RANK(C3,C$3:C$17),"")</f>
        <v>4</v>
      </c>
      <c r="E3" s="11" t="n">
        <f aca="false">IF('Tour 2'!$G$4&gt;0,HLOOKUP(B3,'Tour 2'!M$1:AB$3,3,0),"")</f>
        <v>219</v>
      </c>
      <c r="F3" s="12" t="n">
        <f aca="false">IFERROR(RANK(E3,E$3:E$17),"")</f>
        <v>4</v>
      </c>
      <c r="G3" s="11" t="n">
        <f aca="false">IF('Tour 3'!$G$4&gt;0,HLOOKUP(B3,'Tour 3'!M$1:AB$3,3,0),"")</f>
        <v>310</v>
      </c>
      <c r="H3" s="12" t="n">
        <f aca="false">IFERROR(RANK(G3,G$3:G$17),"")</f>
        <v>1</v>
      </c>
      <c r="I3" s="11" t="n">
        <f aca="false">IF('Tour 4'!$G$4&gt;0,HLOOKUP(B3,'Tour 4'!M$1:AB$3,3,0),"")</f>
        <v>254</v>
      </c>
      <c r="J3" s="12" t="n">
        <f aca="false">IFERROR(RANK(I3,I$3:I$17),"")</f>
        <v>2</v>
      </c>
      <c r="K3" s="11" t="n">
        <f aca="false">IF('Tour 5'!$G$4&gt;0,HLOOKUP(B3,'Tour 5'!M$1:AB$3,3,0),"")</f>
        <v>247</v>
      </c>
      <c r="L3" s="12" t="n">
        <f aca="false">IFERROR(RANK(K3,K$3:K$17),"")</f>
        <v>3</v>
      </c>
      <c r="M3" s="11" t="n">
        <f aca="false">IF('Tour 6'!$G$4&gt;0,HLOOKUP(B3,'Tour 6'!M$1:AB$3,3,0),"")</f>
        <v>259.5</v>
      </c>
      <c r="N3" s="12" t="n">
        <f aca="false">IFERROR(RANK(M3,M$3:M$17),"")</f>
        <v>1</v>
      </c>
      <c r="O3" s="13" t="n">
        <f aca="false">IFERROR(SUM(C3,E3,G3,I3,K3,M3),0)</f>
        <v>1498</v>
      </c>
      <c r="Q3" s="4"/>
      <c r="R3" s="4"/>
      <c r="S3" s="4"/>
      <c r="T3" s="4"/>
      <c r="U3" s="4"/>
      <c r="V3" s="4"/>
      <c r="W3" s="4"/>
      <c r="X3" s="4"/>
      <c r="Y3" s="4"/>
      <c r="Z3" s="4"/>
      <c r="AA3" s="4"/>
      <c r="AB3" s="4"/>
      <c r="AC3" s="1" t="s">
        <v>10</v>
      </c>
      <c r="AD3" s="1" t="s">
        <v>10</v>
      </c>
      <c r="AE3" s="1" t="s">
        <v>10</v>
      </c>
      <c r="AF3" s="1" t="s">
        <v>10</v>
      </c>
    </row>
    <row r="4" customFormat="false" ht="14.25" hidden="false" customHeight="false" outlineLevel="0" collapsed="false">
      <c r="A4" s="9" t="n">
        <f aca="false">IFERROR(IF(COUNTIF(O$3:O$17,O4)&lt;&gt;1,RANK(O4,O$3:O$17)&amp;"°",RANK(O4,O$3:O$17)),"")</f>
        <v>2</v>
      </c>
      <c r="B4" s="10" t="s">
        <v>11</v>
      </c>
      <c r="C4" s="11" t="n">
        <f aca="false">IF('Tour 1'!$G$4&gt;0,HLOOKUP(B4,'Tour 1'!M$1:AB$3,3,0),"")</f>
        <v>236.5</v>
      </c>
      <c r="D4" s="12" t="n">
        <f aca="false">IFERROR(RANK(C4,C$3:C$17),"")</f>
        <v>2</v>
      </c>
      <c r="E4" s="11" t="n">
        <f aca="false">IF('Tour 2'!$G$4&gt;0,HLOOKUP(B4,'Tour 2'!M$1:AB$3,3,0),"")</f>
        <v>247</v>
      </c>
      <c r="F4" s="12" t="n">
        <f aca="false">IFERROR(RANK(E4,E$3:E$17),"")</f>
        <v>2</v>
      </c>
      <c r="G4" s="11" t="n">
        <f aca="false">IF('Tour 3'!$G$4&gt;0,HLOOKUP(B4,'Tour 3'!M$1:AB$3,3,0),"")</f>
        <v>177</v>
      </c>
      <c r="H4" s="12" t="n">
        <f aca="false">IFERROR(RANK(G4,G$3:G$17),"")</f>
        <v>6</v>
      </c>
      <c r="I4" s="11" t="n">
        <f aca="false">IF('Tour 4'!$G$4&gt;0,HLOOKUP(B4,'Tour 4'!M$1:AB$3,3,0),"")</f>
        <v>255.5</v>
      </c>
      <c r="J4" s="12" t="n">
        <f aca="false">IFERROR(RANK(I4,I$3:I$17),"")</f>
        <v>1</v>
      </c>
      <c r="K4" s="11" t="n">
        <f aca="false">IF('Tour 5'!$G$4&gt;0,HLOOKUP(B4,'Tour 5'!M$1:AB$3,3,0),"")</f>
        <v>249.5</v>
      </c>
      <c r="L4" s="12" t="n">
        <f aca="false">IFERROR(RANK(K4,K$3:K$17),"")</f>
        <v>1</v>
      </c>
      <c r="M4" s="11" t="n">
        <f aca="false">IF('Tour 6'!$G$4&gt;0,HLOOKUP(B4,'Tour 6'!M$1:AB$3,3,0),"")</f>
        <v>248.5</v>
      </c>
      <c r="N4" s="12" t="n">
        <f aca="false">IFERROR(RANK(M4,M$3:M$17),"")</f>
        <v>2</v>
      </c>
      <c r="O4" s="13" t="n">
        <f aca="false">IFERROR(SUM(C4,E4,G4,I4,K4,M4),0)</f>
        <v>1414</v>
      </c>
      <c r="Q4" s="4"/>
      <c r="R4" s="4"/>
      <c r="S4" s="4"/>
      <c r="T4" s="4"/>
      <c r="U4" s="4"/>
      <c r="V4" s="4"/>
      <c r="W4" s="4"/>
      <c r="X4" s="4"/>
      <c r="Y4" s="4"/>
      <c r="Z4" s="4"/>
      <c r="AA4" s="4"/>
      <c r="AB4" s="4"/>
      <c r="AC4" s="1" t="s">
        <v>10</v>
      </c>
      <c r="AD4" s="1" t="s">
        <v>10</v>
      </c>
      <c r="AE4" s="1" t="s">
        <v>10</v>
      </c>
      <c r="AF4" s="1" t="s">
        <v>10</v>
      </c>
    </row>
    <row r="5" customFormat="false" ht="14.25" hidden="false" customHeight="false" outlineLevel="0" collapsed="false">
      <c r="A5" s="9" t="n">
        <f aca="false">IFERROR(IF(COUNTIF(O$3:O$17,O5)&lt;&gt;1,RANK(O5,O$3:O$17)&amp;"°",RANK(O5,O$3:O$17)),"")</f>
        <v>3</v>
      </c>
      <c r="B5" s="10" t="s">
        <v>12</v>
      </c>
      <c r="C5" s="11" t="n">
        <f aca="false">IF('Tour 1'!$G$4&gt;0,HLOOKUP(B5,'Tour 1'!M$1:AB$3,3,0),"")</f>
        <v>233.5</v>
      </c>
      <c r="D5" s="12" t="n">
        <f aca="false">IFERROR(RANK(C5,C$3:C$17),"")</f>
        <v>3</v>
      </c>
      <c r="E5" s="11" t="n">
        <f aca="false">IF('Tour 2'!$G$4&gt;0,HLOOKUP(B5,'Tour 2'!M$1:AB$3,3,0),"")</f>
        <v>251</v>
      </c>
      <c r="F5" s="12" t="n">
        <f aca="false">IFERROR(RANK(E5,E$3:E$17),"")</f>
        <v>1</v>
      </c>
      <c r="G5" s="11" t="n">
        <f aca="false">IF('Tour 3'!$G$4&gt;0,HLOOKUP(B5,'Tour 3'!M$1:AB$3,3,0),"")</f>
        <v>256.5</v>
      </c>
      <c r="H5" s="12" t="n">
        <f aca="false">IFERROR(RANK(G5,G$3:G$17),"")</f>
        <v>2</v>
      </c>
      <c r="I5" s="11" t="n">
        <f aca="false">IF('Tour 4'!$G$4&gt;0,HLOOKUP(B5,'Tour 4'!M$1:AB$3,3,0),"")</f>
        <v>237</v>
      </c>
      <c r="J5" s="12" t="n">
        <f aca="false">IFERROR(RANK(I5,I$3:I$17),"")</f>
        <v>3</v>
      </c>
      <c r="K5" s="11" t="n">
        <f aca="false">IF('Tour 5'!$G$4&gt;0,HLOOKUP(B5,'Tour 5'!M$1:AB$3,3,0),"")</f>
        <v>189.5</v>
      </c>
      <c r="L5" s="12" t="n">
        <f aca="false">IFERROR(RANK(K5,K$3:K$17),"")</f>
        <v>5</v>
      </c>
      <c r="M5" s="11" t="n">
        <f aca="false">IF('Tour 6'!$G$4&gt;0,HLOOKUP(B5,'Tour 6'!M$1:AB$3,3,0),"")</f>
        <v>199</v>
      </c>
      <c r="N5" s="12" t="n">
        <f aca="false">IFERROR(RANK(M5,M$3:M$17),"")</f>
        <v>6</v>
      </c>
      <c r="O5" s="13" t="n">
        <f aca="false">IFERROR(SUM(C5,E5,G5,I5,K5,M5),0)</f>
        <v>1366.5</v>
      </c>
      <c r="Q5" s="4"/>
      <c r="R5" s="4"/>
      <c r="S5" s="4"/>
      <c r="T5" s="4"/>
      <c r="U5" s="4"/>
      <c r="V5" s="4"/>
      <c r="W5" s="4"/>
      <c r="X5" s="4"/>
      <c r="Y5" s="4"/>
      <c r="Z5" s="4"/>
      <c r="AA5" s="4"/>
      <c r="AB5" s="4"/>
      <c r="AC5" s="1" t="s">
        <v>10</v>
      </c>
      <c r="AD5" s="1" t="s">
        <v>10</v>
      </c>
      <c r="AE5" s="1" t="s">
        <v>10</v>
      </c>
      <c r="AF5" s="1" t="s">
        <v>10</v>
      </c>
    </row>
    <row r="6" customFormat="false" ht="14.25" hidden="false" customHeight="false" outlineLevel="0" collapsed="false">
      <c r="A6" s="14" t="n">
        <f aca="false">IFERROR(IF(COUNTIF(O$3:O$17,O6)&lt;&gt;1,RANK(O6,O$3:O$17)&amp;"°",RANK(O6,O$3:O$17)),"")</f>
        <v>4</v>
      </c>
      <c r="B6" s="15" t="s">
        <v>13</v>
      </c>
      <c r="C6" s="16" t="n">
        <f aca="false">IF('Tour 1'!$G$4&gt;0,HLOOKUP(B6,'Tour 1'!M$1:AB$3,3,0),"")</f>
        <v>200</v>
      </c>
      <c r="D6" s="17" t="n">
        <f aca="false">IFERROR(RANK(C6,C$3:C$17),"")</f>
        <v>5</v>
      </c>
      <c r="E6" s="16" t="n">
        <f aca="false">IF('Tour 2'!$G$4&gt;0,HLOOKUP(B6,'Tour 2'!M$1:AB$3,3,0),"")</f>
        <v>188</v>
      </c>
      <c r="F6" s="17" t="n">
        <f aca="false">IFERROR(RANK(E6,E$3:E$17),"")</f>
        <v>6</v>
      </c>
      <c r="G6" s="16" t="n">
        <f aca="false">IF('Tour 3'!$G$4&gt;0,HLOOKUP(B6,'Tour 3'!M$1:AB$3,3,0),"")</f>
        <v>177.5</v>
      </c>
      <c r="H6" s="17" t="n">
        <f aca="false">IFERROR(RANK(G6,G$3:G$17),"")</f>
        <v>5</v>
      </c>
      <c r="I6" s="16" t="n">
        <f aca="false">IF('Tour 4'!$G$4&gt;0,HLOOKUP(B6,'Tour 4'!M$1:AB$3,3,0),"")</f>
        <v>192</v>
      </c>
      <c r="J6" s="17" t="n">
        <f aca="false">IFERROR(RANK(I6,I$3:I$17),"")</f>
        <v>6</v>
      </c>
      <c r="K6" s="16" t="n">
        <f aca="false">IF('Tour 5'!$G$4&gt;0,HLOOKUP(B6,'Tour 5'!M$1:AB$3,3,0),"")</f>
        <v>165</v>
      </c>
      <c r="L6" s="17" t="n">
        <f aca="false">IFERROR(RANK(K6,K$3:K$17),"")</f>
        <v>8</v>
      </c>
      <c r="M6" s="16" t="n">
        <f aca="false">IF('Tour 6'!$G$4&gt;0,HLOOKUP(B6,'Tour 6'!M$1:AB$3,3,0),"")</f>
        <v>205</v>
      </c>
      <c r="N6" s="17" t="n">
        <f aca="false">IFERROR(RANK(M6,M$3:M$17),"")</f>
        <v>5</v>
      </c>
      <c r="O6" s="18" t="n">
        <f aca="false">IFERROR(SUM(C6,E6,G6,I6,K6,M6),0)</f>
        <v>1127.5</v>
      </c>
      <c r="Q6" s="4"/>
      <c r="R6" s="4"/>
      <c r="S6" s="4"/>
      <c r="T6" s="4"/>
      <c r="U6" s="4"/>
      <c r="V6" s="4"/>
      <c r="W6" s="4"/>
      <c r="X6" s="4"/>
      <c r="Y6" s="4"/>
      <c r="Z6" s="4"/>
      <c r="AA6" s="4"/>
      <c r="AB6" s="4"/>
      <c r="AC6" s="1" t="s">
        <v>10</v>
      </c>
      <c r="AD6" s="1" t="s">
        <v>10</v>
      </c>
      <c r="AE6" s="1" t="s">
        <v>10</v>
      </c>
      <c r="AF6" s="1" t="s">
        <v>10</v>
      </c>
    </row>
    <row r="7" customFormat="false" ht="14.25" hidden="false" customHeight="false" outlineLevel="0" collapsed="false">
      <c r="A7" s="9" t="n">
        <f aca="false">IFERROR(IF(COUNTIF(O$3:O$17,O7)&lt;&gt;1,RANK(O7,O$3:O$17)&amp;"°",RANK(O7,O$3:O$17)),"")</f>
        <v>5</v>
      </c>
      <c r="B7" s="10" t="s">
        <v>14</v>
      </c>
      <c r="C7" s="11" t="n">
        <f aca="false">IF('Tour 1'!$G$4&gt;0,HLOOKUP(B7,'Tour 1'!M$1:AB$3,3,0),"")</f>
        <v>238.5</v>
      </c>
      <c r="D7" s="12" t="n">
        <f aca="false">IFERROR(RANK(C7,C$3:C$17),"")</f>
        <v>1</v>
      </c>
      <c r="E7" s="11" t="n">
        <f aca="false">IF('Tour 2'!$G$4&gt;0,HLOOKUP(B7,'Tour 2'!M$1:AB$3,3,0),"")</f>
        <v>234.5</v>
      </c>
      <c r="F7" s="12" t="n">
        <f aca="false">IFERROR(RANK(E7,E$3:E$17),"")</f>
        <v>3</v>
      </c>
      <c r="G7" s="11" t="n">
        <f aca="false">IF('Tour 3'!$G$4&gt;0,HLOOKUP(B7,'Tour 3'!M$1:AB$3,3,0),"")</f>
        <v>171</v>
      </c>
      <c r="H7" s="12" t="n">
        <f aca="false">IFERROR(RANK(G7,G$3:G$17),"")</f>
        <v>7</v>
      </c>
      <c r="I7" s="11" t="n">
        <f aca="false">IF('Tour 4'!$G$4&gt;0,HLOOKUP(B7,'Tour 4'!M$1:AB$3,3,0),"")</f>
        <v>126.5</v>
      </c>
      <c r="J7" s="12" t="n">
        <f aca="false">IFERROR(RANK(I7,I$3:I$17),"")</f>
        <v>9</v>
      </c>
      <c r="K7" s="11" t="n">
        <f aca="false">IF('Tour 5'!$G$4&gt;0,HLOOKUP(B7,'Tour 5'!M$1:AB$3,3,0),"")</f>
        <v>169</v>
      </c>
      <c r="L7" s="12" t="n">
        <f aca="false">IFERROR(RANK(K7,K$3:K$17),"")</f>
        <v>7</v>
      </c>
      <c r="M7" s="11" t="n">
        <f aca="false">IF('Tour 6'!$G$4&gt;0,HLOOKUP(B7,'Tour 6'!M$1:AB$3,3,0),"")</f>
        <v>187.5</v>
      </c>
      <c r="N7" s="12" t="n">
        <f aca="false">IFERROR(RANK(M7,M$3:M$17),"")</f>
        <v>7</v>
      </c>
      <c r="O7" s="13" t="n">
        <f aca="false">IFERROR(SUM(C7,E7,G7,I7,K7,M7),0)</f>
        <v>1127</v>
      </c>
      <c r="Q7" s="4"/>
      <c r="R7" s="4"/>
      <c r="S7" s="4"/>
      <c r="T7" s="4"/>
      <c r="U7" s="4"/>
      <c r="V7" s="4"/>
      <c r="W7" s="4"/>
      <c r="X7" s="4"/>
      <c r="Y7" s="4"/>
      <c r="Z7" s="4"/>
      <c r="AA7" s="4"/>
      <c r="AB7" s="4"/>
      <c r="AC7" s="1" t="s">
        <v>10</v>
      </c>
      <c r="AD7" s="1" t="s">
        <v>10</v>
      </c>
      <c r="AE7" s="1" t="s">
        <v>10</v>
      </c>
      <c r="AF7" s="1" t="s">
        <v>10</v>
      </c>
    </row>
    <row r="8" customFormat="false" ht="14.25" hidden="false" customHeight="false" outlineLevel="0" collapsed="false">
      <c r="A8" s="9" t="n">
        <f aca="false">IFERROR(IF(COUNTIF(O$3:O$17,O8)&lt;&gt;1,RANK(O8,O$3:O$17)&amp;"°",RANK(O8,O$3:O$17)),"")</f>
        <v>6</v>
      </c>
      <c r="B8" s="10" t="s">
        <v>15</v>
      </c>
      <c r="C8" s="11" t="n">
        <f aca="false">IF('Tour 1'!$G$4&gt;0,HLOOKUP(B8,'Tour 1'!M$1:AB$3,3,0),"")</f>
        <v>144</v>
      </c>
      <c r="D8" s="12" t="n">
        <f aca="false">IFERROR(RANK(C8,C$3:C$17),"")</f>
        <v>9</v>
      </c>
      <c r="E8" s="11" t="n">
        <f aca="false">IF('Tour 2'!$G$4&gt;0,HLOOKUP(B8,'Tour 2'!M$1:AB$3,3,0),"")</f>
        <v>158</v>
      </c>
      <c r="F8" s="12" t="n">
        <f aca="false">IFERROR(RANK(E8,E$3:E$17),"")</f>
        <v>8</v>
      </c>
      <c r="G8" s="11" t="n">
        <f aca="false">IF('Tour 3'!$G$4&gt;0,HLOOKUP(B8,'Tour 3'!M$1:AB$3,3,0),"")</f>
        <v>124</v>
      </c>
      <c r="H8" s="12" t="n">
        <f aca="false">IFERROR(RANK(G8,G$3:G$17),"")</f>
        <v>11</v>
      </c>
      <c r="I8" s="11" t="n">
        <f aca="false">IF('Tour 4'!$G$4&gt;0,HLOOKUP(B8,'Tour 4'!M$1:AB$3,3,0),"")</f>
        <v>213.5</v>
      </c>
      <c r="J8" s="12" t="n">
        <f aca="false">IFERROR(RANK(I8,I$3:I$17),"")</f>
        <v>4</v>
      </c>
      <c r="K8" s="11" t="n">
        <f aca="false">IF('Tour 5'!$G$4&gt;0,HLOOKUP(B8,'Tour 5'!M$1:AB$3,3,0),"")</f>
        <v>245.5</v>
      </c>
      <c r="L8" s="12" t="n">
        <f aca="false">IFERROR(RANK(K8,K$3:K$17),"")</f>
        <v>4</v>
      </c>
      <c r="M8" s="11" t="n">
        <f aca="false">IF('Tour 6'!$G$4&gt;0,HLOOKUP(B8,'Tour 6'!M$1:AB$3,3,0),"")</f>
        <v>227.5</v>
      </c>
      <c r="N8" s="12" t="n">
        <f aca="false">IFERROR(RANK(M8,M$3:M$17),"")</f>
        <v>3</v>
      </c>
      <c r="O8" s="13" t="n">
        <f aca="false">IFERROR(SUM(C8,E8,G8,I8,K8,M8),0)</f>
        <v>1112.5</v>
      </c>
      <c r="Q8" s="4"/>
      <c r="R8" s="4"/>
      <c r="S8" s="4"/>
      <c r="T8" s="4"/>
      <c r="U8" s="4"/>
      <c r="V8" s="4"/>
      <c r="W8" s="4"/>
      <c r="X8" s="4"/>
      <c r="Y8" s="4"/>
      <c r="Z8" s="4"/>
      <c r="AA8" s="4"/>
      <c r="AB8" s="4"/>
    </row>
    <row r="9" customFormat="false" ht="14.25" hidden="false" customHeight="false" outlineLevel="0" collapsed="false">
      <c r="A9" s="9" t="n">
        <f aca="false">IFERROR(IF(COUNTIF(O$3:O$17,O9)&lt;&gt;1,RANK(O9,O$3:O$17)&amp;"°",RANK(O9,O$3:O$17)),"")</f>
        <v>7</v>
      </c>
      <c r="B9" s="10" t="s">
        <v>16</v>
      </c>
      <c r="C9" s="11" t="n">
        <f aca="false">IF('Tour 1'!$G$4&gt;0,HLOOKUP(B9,'Tour 1'!M$1:AB$3,3,0),"")</f>
        <v>159.5</v>
      </c>
      <c r="D9" s="12" t="n">
        <f aca="false">IFERROR(RANK(C9,C$3:C$17),"")</f>
        <v>8</v>
      </c>
      <c r="E9" s="11" t="n">
        <f aca="false">IF('Tour 2'!$G$4&gt;0,HLOOKUP(B9,'Tour 2'!M$1:AB$3,3,0),"")</f>
        <v>115</v>
      </c>
      <c r="F9" s="12" t="n">
        <f aca="false">IFERROR(RANK(E9,E$3:E$17),"")</f>
        <v>10</v>
      </c>
      <c r="G9" s="11" t="n">
        <f aca="false">IF('Tour 3'!$G$4&gt;0,HLOOKUP(B9,'Tour 3'!M$1:AB$3,3,0),"")</f>
        <v>210.5</v>
      </c>
      <c r="H9" s="12" t="n">
        <f aca="false">IFERROR(RANK(G9,G$3:G$17),"")</f>
        <v>3</v>
      </c>
      <c r="I9" s="11" t="n">
        <f aca="false">IF('Tour 4'!$G$4&gt;0,HLOOKUP(B9,'Tour 4'!M$1:AB$3,3,0),"")</f>
        <v>138</v>
      </c>
      <c r="J9" s="12" t="n">
        <f aca="false">IFERROR(RANK(I9,I$3:I$17),"")</f>
        <v>8</v>
      </c>
      <c r="K9" s="11" t="n">
        <f aca="false">IF('Tour 5'!$G$4&gt;0,HLOOKUP(B9,'Tour 5'!M$1:AB$3,3,0),"")</f>
        <v>249.5</v>
      </c>
      <c r="L9" s="12" t="n">
        <f aca="false">IFERROR(RANK(K9,K$3:K$17),"")</f>
        <v>1</v>
      </c>
      <c r="M9" s="11" t="n">
        <f aca="false">IF('Tour 6'!$G$4&gt;0,HLOOKUP(B9,'Tour 6'!M$1:AB$3,3,0),"")</f>
        <v>225.5</v>
      </c>
      <c r="N9" s="12" t="n">
        <f aca="false">IFERROR(RANK(M9,M$3:M$17),"")</f>
        <v>4</v>
      </c>
      <c r="O9" s="13" t="n">
        <f aca="false">IFERROR(SUM(C9,E9,G9,I9,K9,M9),0)</f>
        <v>1098</v>
      </c>
      <c r="Q9" s="4"/>
      <c r="R9" s="4"/>
      <c r="S9" s="4"/>
      <c r="T9" s="4"/>
      <c r="U9" s="4"/>
      <c r="V9" s="4"/>
      <c r="W9" s="4"/>
      <c r="X9" s="4"/>
      <c r="Y9" s="4"/>
      <c r="Z9" s="4"/>
      <c r="AA9" s="4"/>
      <c r="AB9" s="4"/>
    </row>
    <row r="10" customFormat="false" ht="14.25" hidden="false" customHeight="false" outlineLevel="0" collapsed="false">
      <c r="A10" s="19" t="n">
        <f aca="false">IFERROR(IF(COUNTIF(O$3:O$17,O10)&lt;&gt;1,RANK(O10,O$3:O$17)&amp;"°",RANK(O10,O$3:O$17)),"")</f>
        <v>8</v>
      </c>
      <c r="B10" s="20" t="s">
        <v>17</v>
      </c>
      <c r="C10" s="21" t="n">
        <f aca="false">IF('Tour 1'!$G$4&gt;0,HLOOKUP(B10,'Tour 1'!M$1:AB$3,3,0),"")</f>
        <v>182</v>
      </c>
      <c r="D10" s="22" t="n">
        <f aca="false">IFERROR(RANK(C10,C$3:C$17),"")</f>
        <v>7</v>
      </c>
      <c r="E10" s="21" t="n">
        <f aca="false">IF('Tour 2'!$G$4&gt;0,HLOOKUP(B10,'Tour 2'!M$1:AB$3,3,0),"")</f>
        <v>183.5</v>
      </c>
      <c r="F10" s="22" t="n">
        <f aca="false">IFERROR(RANK(E10,E$3:E$17),"")</f>
        <v>7</v>
      </c>
      <c r="G10" s="21" t="n">
        <f aca="false">IF('Tour 3'!$G$4&gt;0,HLOOKUP(B10,'Tour 3'!M$1:AB$3,3,0),"")</f>
        <v>200</v>
      </c>
      <c r="H10" s="22" t="n">
        <f aca="false">IFERROR(RANK(G10,G$3:G$17),"")</f>
        <v>4</v>
      </c>
      <c r="I10" s="21" t="n">
        <f aca="false">IF('Tour 4'!$G$4&gt;0,HLOOKUP(B10,'Tour 4'!M$1:AB$3,3,0),"")</f>
        <v>211.5</v>
      </c>
      <c r="J10" s="22" t="n">
        <f aca="false">IFERROR(RANK(I10,I$3:I$17),"")</f>
        <v>5</v>
      </c>
      <c r="K10" s="21" t="n">
        <f aca="false">IF('Tour 5'!$G$4&gt;0,HLOOKUP(B10,'Tour 5'!M$1:AB$3,3,0),"")</f>
        <v>121.5</v>
      </c>
      <c r="L10" s="22" t="n">
        <f aca="false">IFERROR(RANK(K10,K$3:K$17),"")</f>
        <v>10</v>
      </c>
      <c r="M10" s="21" t="n">
        <f aca="false">IF('Tour 6'!$G$4&gt;0,HLOOKUP(B10,'Tour 6'!M$1:AB$3,3,0),"")</f>
        <v>168.5</v>
      </c>
      <c r="N10" s="22" t="n">
        <f aca="false">IFERROR(RANK(M10,M$3:M$17),"")</f>
        <v>8</v>
      </c>
      <c r="O10" s="23" t="n">
        <f aca="false">IFERROR(SUM(C10,E10,G10,I10,K10,M10),0)</f>
        <v>1067</v>
      </c>
      <c r="Q10" s="4"/>
      <c r="R10" s="4"/>
      <c r="S10" s="4"/>
      <c r="T10" s="4"/>
      <c r="U10" s="4"/>
      <c r="V10" s="4"/>
      <c r="W10" s="4"/>
      <c r="X10" s="4"/>
      <c r="Y10" s="4"/>
      <c r="Z10" s="4"/>
      <c r="AA10" s="4"/>
      <c r="AB10" s="4"/>
      <c r="AC10" s="1" t="s">
        <v>10</v>
      </c>
      <c r="AD10" s="1" t="s">
        <v>10</v>
      </c>
      <c r="AE10" s="1" t="s">
        <v>10</v>
      </c>
      <c r="AF10" s="1" t="s">
        <v>10</v>
      </c>
    </row>
    <row r="11" customFormat="false" ht="14.25" hidden="false" customHeight="false" outlineLevel="0" collapsed="false">
      <c r="A11" s="9" t="n">
        <f aca="false">IFERROR(IF(COUNTIF(O$3:O$17,O11)&lt;&gt;1,RANK(O11,O$3:O$17)&amp;"°",RANK(O11,O$3:O$17)),"")</f>
        <v>9</v>
      </c>
      <c r="B11" s="10" t="s">
        <v>18</v>
      </c>
      <c r="C11" s="11" t="n">
        <f aca="false">IF('Tour 1'!$G$4&gt;0,HLOOKUP(B11,'Tour 1'!M$1:AB$3,3,0),"")</f>
        <v>106</v>
      </c>
      <c r="D11" s="12" t="n">
        <f aca="false">IFERROR(RANK(C11,C$3:C$17),"")</f>
        <v>11</v>
      </c>
      <c r="E11" s="11" t="n">
        <f aca="false">IF('Tour 2'!$G$4&gt;0,HLOOKUP(B11,'Tour 2'!M$1:AB$3,3,0),"")</f>
        <v>207.5</v>
      </c>
      <c r="F11" s="12" t="n">
        <f aca="false">IFERROR(RANK(E11,E$3:E$17),"")</f>
        <v>5</v>
      </c>
      <c r="G11" s="11" t="n">
        <f aca="false">IF('Tour 3'!$G$4&gt;0,HLOOKUP(B11,'Tour 3'!M$1:AB$3,3,0),"")</f>
        <v>158</v>
      </c>
      <c r="H11" s="12" t="n">
        <f aca="false">IFERROR(RANK(G11,G$3:G$17),"")</f>
        <v>9</v>
      </c>
      <c r="I11" s="11" t="n">
        <f aca="false">IF('Tour 4'!$G$4&gt;0,HLOOKUP(B11,'Tour 4'!M$1:AB$3,3,0),"")</f>
        <v>154</v>
      </c>
      <c r="J11" s="12" t="n">
        <f aca="false">IFERROR(RANK(I11,I$3:I$17),"")</f>
        <v>7</v>
      </c>
      <c r="K11" s="11" t="n">
        <f aca="false">IF('Tour 5'!$G$4&gt;0,HLOOKUP(B11,'Tour 5'!M$1:AB$3,3,0),"")</f>
        <v>149</v>
      </c>
      <c r="L11" s="12" t="n">
        <f aca="false">IFERROR(RANK(K11,K$3:K$17),"")</f>
        <v>9</v>
      </c>
      <c r="M11" s="11" t="n">
        <f aca="false">IF('Tour 6'!$G$4&gt;0,HLOOKUP(B11,'Tour 6'!M$1:AB$3,3,0),"")</f>
        <v>158</v>
      </c>
      <c r="N11" s="12" t="n">
        <f aca="false">IFERROR(RANK(M11,M$3:M$17),"")</f>
        <v>9</v>
      </c>
      <c r="O11" s="13" t="n">
        <f aca="false">IFERROR(SUM(C11,E11,G11,I11,K11,M11),0)</f>
        <v>932.5</v>
      </c>
      <c r="Q11" s="4"/>
      <c r="R11" s="4"/>
      <c r="S11" s="4"/>
      <c r="T11" s="4"/>
      <c r="U11" s="4"/>
      <c r="V11" s="4"/>
      <c r="W11" s="4"/>
      <c r="X11" s="4"/>
      <c r="Y11" s="4"/>
      <c r="Z11" s="4"/>
      <c r="AA11" s="4"/>
      <c r="AB11" s="4"/>
      <c r="AC11" s="1" t="s">
        <v>10</v>
      </c>
      <c r="AD11" s="1" t="s">
        <v>10</v>
      </c>
      <c r="AE11" s="1" t="s">
        <v>10</v>
      </c>
      <c r="AF11" s="1" t="s">
        <v>10</v>
      </c>
    </row>
    <row r="12" customFormat="false" ht="14.25" hidden="false" customHeight="false" outlineLevel="0" collapsed="false">
      <c r="A12" s="24" t="n">
        <f aca="false">IFERROR(IF(COUNTIF(O$3:O$17,O12)&lt;&gt;1,RANK(O12,O$3:O$17)&amp;"°",RANK(O12,O$3:O$17)),"")</f>
        <v>10</v>
      </c>
      <c r="B12" s="25" t="s">
        <v>19</v>
      </c>
      <c r="C12" s="26" t="n">
        <f aca="false">IF('Tour 1'!$G$4&gt;0,HLOOKUP(B12,'Tour 1'!M$1:AB$3,3,0),"")</f>
        <v>194.5</v>
      </c>
      <c r="D12" s="27" t="n">
        <f aca="false">IFERROR(RANK(C12,C$3:C$17),"")</f>
        <v>6</v>
      </c>
      <c r="E12" s="26" t="n">
        <f aca="false">IF('Tour 2'!$G$4&gt;0,HLOOKUP(B12,'Tour 2'!M$1:AB$3,3,0),"")</f>
        <v>115.5</v>
      </c>
      <c r="F12" s="27" t="n">
        <f aca="false">IFERROR(RANK(E12,E$3:E$17),"")</f>
        <v>9</v>
      </c>
      <c r="G12" s="26" t="n">
        <f aca="false">IF('Tour 3'!$G$4&gt;0,HLOOKUP(B12,'Tour 3'!M$1:AB$3,3,0),"")</f>
        <v>128.5</v>
      </c>
      <c r="H12" s="27" t="n">
        <f aca="false">IFERROR(RANK(G12,G$3:G$17),"")</f>
        <v>10</v>
      </c>
      <c r="I12" s="26" t="n">
        <f aca="false">IF('Tour 4'!$G$4&gt;0,HLOOKUP(B12,'Tour 4'!M$1:AB$3,3,0),"")</f>
        <v>125.5</v>
      </c>
      <c r="J12" s="27" t="n">
        <f aca="false">IFERROR(RANK(I12,I$3:I$17),"")</f>
        <v>10</v>
      </c>
      <c r="K12" s="26" t="n">
        <f aca="false">IF('Tour 5'!$G$4&gt;0,HLOOKUP(B12,'Tour 5'!M$1:AB$3,3,0),"")</f>
        <v>103</v>
      </c>
      <c r="L12" s="27" t="n">
        <f aca="false">IFERROR(RANK(K12,K$3:K$17),"")</f>
        <v>11</v>
      </c>
      <c r="M12" s="26" t="n">
        <f aca="false">IF('Tour 6'!$G$4&gt;0,HLOOKUP(B12,'Tour 6'!M$1:AB$3,3,0),"")</f>
        <v>96.5</v>
      </c>
      <c r="N12" s="27" t="n">
        <f aca="false">IFERROR(RANK(M12,M$3:M$17),"")</f>
        <v>10</v>
      </c>
      <c r="O12" s="28" t="n">
        <f aca="false">IFERROR(SUM(C12,E12,G12,I12,K12,M12),0)</f>
        <v>763.5</v>
      </c>
      <c r="Q12" s="4"/>
      <c r="R12" s="4"/>
      <c r="S12" s="4"/>
      <c r="T12" s="4"/>
      <c r="U12" s="4"/>
      <c r="V12" s="4"/>
      <c r="W12" s="4"/>
      <c r="X12" s="4"/>
      <c r="Y12" s="4"/>
      <c r="Z12" s="4"/>
      <c r="AA12" s="4"/>
      <c r="AB12" s="4"/>
      <c r="AC12" s="1" t="s">
        <v>10</v>
      </c>
      <c r="AD12" s="1" t="s">
        <v>10</v>
      </c>
      <c r="AE12" s="1" t="s">
        <v>10</v>
      </c>
      <c r="AF12" s="1" t="s">
        <v>10</v>
      </c>
    </row>
    <row r="13" customFormat="false" ht="14.25" hidden="false" customHeight="false" outlineLevel="0" collapsed="false">
      <c r="A13" s="9" t="n">
        <f aca="false">IFERROR(IF(COUNTIF(O$3:O$17,O13)&lt;&gt;1,RANK(O13,O$3:O$17)&amp;"°",RANK(O13,O$3:O$17)),"")</f>
        <v>11</v>
      </c>
      <c r="B13" s="10" t="s">
        <v>20</v>
      </c>
      <c r="C13" s="11" t="n">
        <f aca="false">IF('Tour 1'!$G$4&gt;0,HLOOKUP(B13,'Tour 1'!M$1:AB$3,3,0),"")</f>
        <v>137.5</v>
      </c>
      <c r="D13" s="12" t="n">
        <f aca="false">IFERROR(RANK(C13,C$3:C$17),"")</f>
        <v>10</v>
      </c>
      <c r="E13" s="11" t="n">
        <f aca="false">IF('Tour 2'!$G$4&gt;0,HLOOKUP(B13,'Tour 2'!M$1:AB$3,3,0),"")</f>
        <v>55</v>
      </c>
      <c r="F13" s="12" t="n">
        <f aca="false">IFERROR(RANK(E13,E$3:E$17),"")</f>
        <v>12</v>
      </c>
      <c r="G13" s="11" t="n">
        <f aca="false">IF('Tour 3'!$G$4&gt;0,HLOOKUP(B13,'Tour 3'!M$1:AB$3,3,0),"")</f>
        <v>161</v>
      </c>
      <c r="H13" s="12" t="n">
        <f aca="false">IFERROR(RANK(G13,G$3:G$17),"")</f>
        <v>8</v>
      </c>
      <c r="I13" s="11" t="n">
        <f aca="false">IF('Tour 4'!$G$4&gt;0,HLOOKUP(B13,'Tour 4'!M$1:AB$3,3,0),"")</f>
        <v>78</v>
      </c>
      <c r="J13" s="12" t="n">
        <f aca="false">IFERROR(RANK(I13,I$3:I$17),"")</f>
        <v>12</v>
      </c>
      <c r="K13" s="11" t="n">
        <f aca="false">IF('Tour 5'!$G$4&gt;0,HLOOKUP(B13,'Tour 5'!M$1:AB$3,3,0),"")</f>
        <v>178.5</v>
      </c>
      <c r="L13" s="12" t="n">
        <f aca="false">IFERROR(RANK(K13,K$3:K$17),"")</f>
        <v>6</v>
      </c>
      <c r="M13" s="11" t="n">
        <f aca="false">IF('Tour 6'!$G$4&gt;0,HLOOKUP(B13,'Tour 6'!M$1:AB$3,3,0),"")</f>
        <v>74</v>
      </c>
      <c r="N13" s="12" t="n">
        <f aca="false">IFERROR(RANK(M13,M$3:M$17),"")</f>
        <v>11</v>
      </c>
      <c r="O13" s="13" t="n">
        <f aca="false">IFERROR(SUM(C13,E13,G13,I13,K13,M13),0)</f>
        <v>684</v>
      </c>
      <c r="Q13" s="4"/>
      <c r="R13" s="4"/>
      <c r="S13" s="4"/>
      <c r="T13" s="4"/>
      <c r="U13" s="4"/>
      <c r="V13" s="4"/>
      <c r="W13" s="4"/>
      <c r="X13" s="4"/>
      <c r="Y13" s="4"/>
      <c r="Z13" s="4"/>
      <c r="AA13" s="4"/>
      <c r="AB13" s="4"/>
      <c r="AC13" s="1" t="s">
        <v>10</v>
      </c>
      <c r="AD13" s="1" t="s">
        <v>10</v>
      </c>
      <c r="AE13" s="1" t="s">
        <v>10</v>
      </c>
      <c r="AF13" s="1" t="s">
        <v>10</v>
      </c>
    </row>
    <row r="14" customFormat="false" ht="14.25" hidden="false" customHeight="false" outlineLevel="0" collapsed="false">
      <c r="A14" s="9" t="n">
        <f aca="false">IFERROR(IF(COUNTIF(O$3:O$17,O14)&lt;&gt;1,RANK(O14,O$3:O$17)&amp;"°",RANK(O14,O$3:O$17)),"")</f>
        <v>12</v>
      </c>
      <c r="B14" s="10" t="s">
        <v>21</v>
      </c>
      <c r="C14" s="11" t="n">
        <f aca="false">IF('Tour 1'!$G$4&gt;0,HLOOKUP(B14,'Tour 1'!M$1:AB$3,3,0),"")</f>
        <v>66</v>
      </c>
      <c r="D14" s="12" t="n">
        <f aca="false">IFERROR(RANK(C14,C$3:C$17),"")</f>
        <v>12</v>
      </c>
      <c r="E14" s="11" t="n">
        <f aca="false">IF('Tour 2'!$G$4&gt;0,HLOOKUP(B14,'Tour 2'!M$1:AB$3,3,0),"")</f>
        <v>111</v>
      </c>
      <c r="F14" s="12" t="n">
        <f aca="false">IFERROR(RANK(E14,E$3:E$17),"")</f>
        <v>11</v>
      </c>
      <c r="G14" s="11" t="n">
        <f aca="false">IF('Tour 3'!$G$4&gt;0,HLOOKUP(B14,'Tour 3'!M$1:AB$3,3,0),"")</f>
        <v>50</v>
      </c>
      <c r="H14" s="12" t="n">
        <f aca="false">IFERROR(RANK(G14,G$3:G$17),"")</f>
        <v>12</v>
      </c>
      <c r="I14" s="11" t="n">
        <f aca="false">IF('Tour 4'!$G$4&gt;0,HLOOKUP(B14,'Tour 4'!M$1:AB$3,3,0),"")</f>
        <v>120.5</v>
      </c>
      <c r="J14" s="12" t="n">
        <f aca="false">IFERROR(RANK(I14,I$3:I$17),"")</f>
        <v>11</v>
      </c>
      <c r="K14" s="11" t="n">
        <f aca="false">IF('Tour 5'!$G$4&gt;0,HLOOKUP(B14,'Tour 5'!M$1:AB$3,3,0),"")</f>
        <v>61</v>
      </c>
      <c r="L14" s="12" t="n">
        <f aca="false">IFERROR(RANK(K14,K$3:K$17),"")</f>
        <v>12</v>
      </c>
      <c r="M14" s="11" t="n">
        <f aca="false">IF('Tour 6'!$G$4&gt;0,HLOOKUP(B14,'Tour 6'!M$1:AB$3,3,0),"")</f>
        <v>73.5</v>
      </c>
      <c r="N14" s="12" t="n">
        <f aca="false">IFERROR(RANK(M14,M$3:M$17),"")</f>
        <v>12</v>
      </c>
      <c r="O14" s="13" t="n">
        <f aca="false">IFERROR(SUM(C14,E14,G14,I14,K14,M14),0)</f>
        <v>482</v>
      </c>
      <c r="Q14" s="4"/>
      <c r="R14" s="4"/>
      <c r="S14" s="4"/>
      <c r="T14" s="4"/>
      <c r="U14" s="4"/>
      <c r="V14" s="4"/>
      <c r="W14" s="4"/>
      <c r="X14" s="4"/>
      <c r="Y14" s="4"/>
      <c r="Z14" s="4"/>
      <c r="AC14" s="1" t="s">
        <v>10</v>
      </c>
      <c r="AD14" s="1" t="s">
        <v>10</v>
      </c>
      <c r="AE14" s="1" t="s">
        <v>10</v>
      </c>
      <c r="AF14" s="1" t="s">
        <v>10</v>
      </c>
    </row>
    <row r="15" customFormat="false" ht="14.25" hidden="false" customHeight="false" outlineLevel="0" collapsed="false">
      <c r="A15" s="29" t="n">
        <f aca="false">IFERROR(IF(COUNTIF(O$3:O$17,O15)&lt;&gt;1,RANK(O15,O$3:O$17)&amp;"°",RANK(O15,O$3:O$17)),"")</f>
        <v>13</v>
      </c>
      <c r="B15" s="10" t="s">
        <v>22</v>
      </c>
      <c r="C15" s="11" t="n">
        <f aca="false">IF('Tour 1'!$G$4&gt;0,HLOOKUP(B15,'Tour 1'!M$1:AB$3,3,0),"")</f>
        <v>38.5</v>
      </c>
      <c r="D15" s="12" t="n">
        <f aca="false">IFERROR(RANK(C15,C$3:C$17),"")</f>
        <v>13</v>
      </c>
      <c r="E15" s="11" t="n">
        <f aca="false">IF('Tour 2'!$G$4&gt;0,HLOOKUP(B15,'Tour 2'!M$1:AB$3,3,0),"")</f>
        <v>54</v>
      </c>
      <c r="F15" s="12" t="n">
        <f aca="false">IFERROR(RANK(E15,E$3:E$17),"")</f>
        <v>13</v>
      </c>
      <c r="G15" s="11" t="n">
        <f aca="false">IF('Tour 3'!$G$4&gt;0,HLOOKUP(B15,'Tour 3'!M$1:AB$3,3,0),"")</f>
        <v>21</v>
      </c>
      <c r="H15" s="12" t="n">
        <f aca="false">IFERROR(RANK(G15,G$3:G$17),"")</f>
        <v>13</v>
      </c>
      <c r="I15" s="11" t="n">
        <f aca="false">IF('Tour 4'!$G$4&gt;0,HLOOKUP(B15,'Tour 4'!M$1:AB$3,3,0),"")</f>
        <v>36</v>
      </c>
      <c r="J15" s="12" t="n">
        <f aca="false">IFERROR(RANK(I15,I$3:I$17),"")</f>
        <v>13</v>
      </c>
      <c r="K15" s="11" t="n">
        <f aca="false">IF('Tour 5'!$G$4&gt;0,HLOOKUP(B15,'Tour 5'!M$1:AB$3,3,0),"")</f>
        <v>17</v>
      </c>
      <c r="L15" s="12" t="n">
        <f aca="false">IFERROR(RANK(K15,K$3:K$17),"")</f>
        <v>13</v>
      </c>
      <c r="M15" s="11" t="n">
        <f aca="false">IF('Tour 6'!$G$4&gt;0,HLOOKUP(B15,'Tour 6'!M$1:AB$3,3,0),"")</f>
        <v>22</v>
      </c>
      <c r="N15" s="12" t="n">
        <f aca="false">IFERROR(RANK(M15,M$3:M$17),"")</f>
        <v>13</v>
      </c>
      <c r="O15" s="13" t="n">
        <f aca="false">IFERROR(SUM(C15,E15,G15,I15,K15,M15),0)</f>
        <v>188.5</v>
      </c>
      <c r="Q15" s="4"/>
      <c r="R15" s="4"/>
      <c r="S15" s="4"/>
      <c r="T15" s="4"/>
      <c r="U15" s="4"/>
      <c r="V15" s="4"/>
      <c r="W15" s="4"/>
      <c r="X15" s="4"/>
      <c r="Y15" s="4"/>
      <c r="Z15" s="4"/>
      <c r="AA15" s="4"/>
      <c r="AB15" s="4"/>
      <c r="AC15" s="1" t="s">
        <v>10</v>
      </c>
      <c r="AD15" s="1" t="s">
        <v>10</v>
      </c>
      <c r="AE15" s="1" t="s">
        <v>10</v>
      </c>
      <c r="AF15" s="1" t="s">
        <v>10</v>
      </c>
    </row>
    <row r="16" customFormat="false" ht="14.25" hidden="true" customHeight="false" outlineLevel="0" collapsed="false">
      <c r="A16" s="9" t="str">
        <f aca="false">IFERROR(IF(COUNTIF(O$3:O$17,O16)&lt;&gt;1,RANK(O16,O$3:O$17)&amp;"°",RANK(O16,O$3:O$17)),"")</f>
        <v>14°</v>
      </c>
      <c r="B16" s="10" t="s">
        <v>23</v>
      </c>
      <c r="C16" s="11" t="n">
        <f aca="false">IF('Tour 1'!$G$4&gt;0,HLOOKUP(B16,'Tour 1'!M$1:AB$3,3,0),"")</f>
        <v>0</v>
      </c>
      <c r="D16" s="12" t="n">
        <f aca="false">IFERROR(RANK(C16,C$3:C$17),"")</f>
        <v>14</v>
      </c>
      <c r="E16" s="11" t="n">
        <f aca="false">IF('Tour 2'!$G$4&gt;0,HLOOKUP(B16,'Tour 2'!M$1:AB$3,3,0),"")</f>
        <v>0</v>
      </c>
      <c r="F16" s="12" t="n">
        <f aca="false">IFERROR(RANK(E16,E$3:E$17),"")</f>
        <v>14</v>
      </c>
      <c r="G16" s="11" t="n">
        <f aca="false">IF('Tour 3'!$G$4&gt;0,HLOOKUP(B16,'Tour 3'!M$1:AB$3,3,0),"")</f>
        <v>0</v>
      </c>
      <c r="H16" s="12" t="n">
        <f aca="false">IFERROR(RANK(G16,G$3:G$17),"")</f>
        <v>14</v>
      </c>
      <c r="I16" s="11" t="n">
        <f aca="false">IF('Tour 4'!$G$4&gt;0,HLOOKUP(B16,'Tour 4'!M$1:AB$3,3,0),"")</f>
        <v>0</v>
      </c>
      <c r="J16" s="12" t="n">
        <f aca="false">IFERROR(RANK(I16,I$3:I$17),"")</f>
        <v>14</v>
      </c>
      <c r="K16" s="11" t="n">
        <f aca="false">IF('Tour 5'!$G$4&gt;0,HLOOKUP(B16,'Tour 5'!M$1:AB$3,3,0),"")</f>
        <v>0</v>
      </c>
      <c r="L16" s="12" t="n">
        <f aca="false">IFERROR(RANK(K16,K$3:K$17),"")</f>
        <v>14</v>
      </c>
      <c r="M16" s="11" t="n">
        <f aca="false">IF('Tour 6'!$G$4&gt;0,HLOOKUP(B16,'Tour 6'!M$1:AB$3,3,0),"")</f>
        <v>0</v>
      </c>
      <c r="N16" s="12" t="n">
        <f aca="false">IFERROR(RANK(M16,M$3:M$17),"")</f>
        <v>14</v>
      </c>
      <c r="O16" s="30" t="n">
        <f aca="false">IFERROR(SUM(C16,E16,G16,I16,K16,M16),0)</f>
        <v>0</v>
      </c>
      <c r="Q16" s="4"/>
      <c r="R16" s="4"/>
      <c r="S16" s="4"/>
      <c r="T16" s="4"/>
      <c r="U16" s="4"/>
      <c r="V16" s="4"/>
      <c r="W16" s="4"/>
      <c r="X16" s="4"/>
      <c r="Y16" s="4"/>
      <c r="Z16" s="4"/>
      <c r="AA16" s="4"/>
      <c r="AB16" s="4"/>
      <c r="AC16" s="1" t="s">
        <v>10</v>
      </c>
      <c r="AD16" s="1" t="s">
        <v>10</v>
      </c>
      <c r="AE16" s="1" t="s">
        <v>10</v>
      </c>
      <c r="AF16" s="1" t="s">
        <v>10</v>
      </c>
    </row>
    <row r="17" customFormat="false" ht="14.25" hidden="true" customHeight="false" outlineLevel="0" collapsed="false">
      <c r="A17" s="9" t="str">
        <f aca="false">IFERROR(IF(COUNTIF(O$3:O$17,O17)&lt;&gt;1,RANK(O17,O$3:O$17)&amp;"°",RANK(O17,O$3:O$17)),"")</f>
        <v>14°</v>
      </c>
      <c r="B17" s="10" t="s">
        <v>24</v>
      </c>
      <c r="C17" s="11" t="n">
        <f aca="false">IF('Tour 1'!$G$4&gt;0,HLOOKUP(B17,'Tour 1'!M$1:AB$3,3,0),"")</f>
        <v>0</v>
      </c>
      <c r="D17" s="12" t="n">
        <f aca="false">IFERROR(RANK(C17,C$3:C$17),"")</f>
        <v>14</v>
      </c>
      <c r="E17" s="11" t="n">
        <f aca="false">IF('Tour 2'!$G$4&gt;0,HLOOKUP(B17,'Tour 2'!M$1:AB$3,3,0),"")</f>
        <v>0</v>
      </c>
      <c r="F17" s="12" t="n">
        <f aca="false">IFERROR(RANK(E17,E$3:E$17),"")</f>
        <v>14</v>
      </c>
      <c r="G17" s="31" t="n">
        <f aca="false">IF('Tour 3'!$G$4&gt;0,HLOOKUP(B17,'Tour 3'!M$1:AB$3,3,0),"")</f>
        <v>0</v>
      </c>
      <c r="H17" s="12" t="n">
        <f aca="false">IFERROR(RANK(G17,G$3:G$17),"")</f>
        <v>14</v>
      </c>
      <c r="I17" s="11" t="n">
        <f aca="false">IF('Tour 4'!$G$4&gt;0,HLOOKUP(B17,'Tour 4'!M$1:AB$3,3,0),"")</f>
        <v>0</v>
      </c>
      <c r="J17" s="12" t="n">
        <f aca="false">IFERROR(RANK(I17,I$3:I$17),"")</f>
        <v>14</v>
      </c>
      <c r="K17" s="31" t="n">
        <f aca="false">IF('Tour 5'!$G$4&gt;0,HLOOKUP(B17,'Tour 5'!M$1:AB$3,3,0),"")</f>
        <v>0</v>
      </c>
      <c r="L17" s="12" t="n">
        <f aca="false">IFERROR(RANK(K17,K$3:K$17),"")</f>
        <v>14</v>
      </c>
      <c r="M17" s="11" t="n">
        <f aca="false">IF('Tour 6'!$G$4&gt;0,HLOOKUP(B17,'Tour 6'!M$1:AB$3,3,0),"")</f>
        <v>0</v>
      </c>
      <c r="N17" s="12" t="n">
        <f aca="false">IFERROR(RANK(M17,M$3:M$17),"")</f>
        <v>14</v>
      </c>
      <c r="O17" s="32" t="n">
        <f aca="false">IFERROR(SUM(C17,E17,G17,I17,K17,M17),0)</f>
        <v>0</v>
      </c>
      <c r="P17" s="4"/>
      <c r="Q17" s="4"/>
      <c r="R17" s="4"/>
      <c r="S17" s="4"/>
      <c r="T17" s="4"/>
      <c r="U17" s="4"/>
      <c r="V17" s="4"/>
      <c r="W17" s="4"/>
      <c r="X17" s="4"/>
      <c r="Y17" s="4"/>
      <c r="Z17" s="4"/>
      <c r="AA17" s="4"/>
      <c r="AB17" s="1" t="s">
        <v>10</v>
      </c>
      <c r="AC17" s="1" t="s">
        <v>10</v>
      </c>
      <c r="AD17" s="1" t="s">
        <v>10</v>
      </c>
      <c r="AE17" s="1" t="s">
        <v>10</v>
      </c>
    </row>
    <row r="18" customFormat="false" ht="14.25" hidden="false" customHeight="false" outlineLevel="0" collapsed="false">
      <c r="N18" s="33"/>
      <c r="Z18" s="4"/>
      <c r="AA18" s="4"/>
    </row>
    <row r="19" customFormat="false" ht="14.25" hidden="false" customHeight="false" outlineLevel="0" collapsed="false">
      <c r="A19" s="34" t="s">
        <v>25</v>
      </c>
      <c r="B19" s="34"/>
      <c r="C19" s="34"/>
      <c r="D19" s="34"/>
      <c r="E19" s="34"/>
      <c r="F19" s="34"/>
      <c r="H19" s="34" t="s">
        <v>26</v>
      </c>
      <c r="I19" s="34"/>
      <c r="J19" s="34"/>
      <c r="K19" s="34"/>
      <c r="L19" s="34"/>
      <c r="M19" s="34"/>
    </row>
    <row r="20" customFormat="false" ht="14.25" hidden="false" customHeight="false" outlineLevel="0" collapsed="false">
      <c r="A20" s="35" t="n">
        <v>1</v>
      </c>
      <c r="B20" s="36" t="str">
        <f aca="false">IFERROR(VLOOKUP(A20,buteurs,3,0),"")</f>
        <v>HOUMENOU Steve</v>
      </c>
      <c r="C20" s="36"/>
      <c r="D20" s="36"/>
      <c r="E20" s="36"/>
      <c r="F20" s="37" t="n">
        <f aca="false">IFERROR(VLOOKUP(A20,buteurs,10,0),"")</f>
        <v>366</v>
      </c>
      <c r="H20" s="35" t="n">
        <v>1</v>
      </c>
      <c r="I20" s="36" t="str">
        <f aca="false">IFERROR(VLOOKUP(H20,TabPourcents,3,0),"")</f>
        <v>FRANSSEN Jacques</v>
      </c>
      <c r="J20" s="36"/>
      <c r="K20" s="36"/>
      <c r="L20" s="36"/>
      <c r="M20" s="38" t="n">
        <f aca="false">IFERROR(VLOOKUP(H20,TabPourcents,12,0),0)</f>
        <v>0.938091320444262</v>
      </c>
    </row>
    <row r="21" customFormat="false" ht="14.25" hidden="false" customHeight="false" outlineLevel="0" collapsed="false">
      <c r="A21" s="39" t="n">
        <v>2</v>
      </c>
      <c r="B21" s="40" t="str">
        <f aca="false">IFERROR(VLOOKUP(A21,buteurs,3,0),"")</f>
        <v>GILLET Jacques</v>
      </c>
      <c r="C21" s="40"/>
      <c r="D21" s="40"/>
      <c r="E21" s="40"/>
      <c r="F21" s="41" t="n">
        <f aca="false">IFERROR(VLOOKUP(A21,buteurs,10,0),"")</f>
        <v>356</v>
      </c>
      <c r="H21" s="39" t="n">
        <v>2</v>
      </c>
      <c r="I21" s="40" t="str">
        <f aca="false">IFERROR(VLOOKUP(H21,TabPourcents,3,0),"")</f>
        <v>WAVREILLE Laurent</v>
      </c>
      <c r="J21" s="40"/>
      <c r="K21" s="40"/>
      <c r="L21" s="40"/>
      <c r="M21" s="42" t="n">
        <f aca="false">IFERROR(VLOOKUP(H21,TabPourcents,12,0),0)</f>
        <v>0.934387617765814</v>
      </c>
    </row>
    <row r="22" customFormat="false" ht="14.25" hidden="false" customHeight="false" outlineLevel="0" collapsed="false">
      <c r="A22" s="39" t="n">
        <v>3</v>
      </c>
      <c r="B22" s="40" t="str">
        <f aca="false">IFERROR(VLOOKUP(A22,buteurs,3,0),"")</f>
        <v>JACQUEMIN Luc</v>
      </c>
      <c r="C22" s="40"/>
      <c r="D22" s="40"/>
      <c r="E22" s="40"/>
      <c r="F22" s="41" t="n">
        <f aca="false">IFERROR(VLOOKUP(A22,buteurs,10,0),"")</f>
        <v>344</v>
      </c>
      <c r="H22" s="39" t="n">
        <v>3</v>
      </c>
      <c r="I22" s="40" t="str">
        <f aca="false">IFERROR(VLOOKUP(H22,TabPourcents,3,0),"")</f>
        <v>GILLET Jacques</v>
      </c>
      <c r="J22" s="40"/>
      <c r="K22" s="40"/>
      <c r="L22" s="40"/>
      <c r="M22" s="42" t="n">
        <f aca="false">IFERROR(VLOOKUP(H22,TabPourcents,12,0),0)</f>
        <v>0.920367534456355</v>
      </c>
    </row>
    <row r="23" customFormat="false" ht="14.25" hidden="false" customHeight="false" outlineLevel="0" collapsed="false">
      <c r="A23" s="39" t="n">
        <v>4</v>
      </c>
      <c r="B23" s="40" t="str">
        <f aca="false">IFERROR(VLOOKUP(A23,buteurs,3,0),"")</f>
        <v>FRANSSEN Jacques</v>
      </c>
      <c r="C23" s="40"/>
      <c r="D23" s="40"/>
      <c r="E23" s="40"/>
      <c r="F23" s="41" t="n">
        <f aca="false">IFERROR(VLOOKUP(A23,buteurs,10,0),"")</f>
        <v>316</v>
      </c>
      <c r="H23" s="39" t="n">
        <v>4</v>
      </c>
      <c r="I23" s="40" t="str">
        <f aca="false">IFERROR(VLOOKUP(H23,TabPourcents,3,0),"")</f>
        <v>JACQUEMIN Luc</v>
      </c>
      <c r="J23" s="40"/>
      <c r="K23" s="40"/>
      <c r="L23" s="40"/>
      <c r="M23" s="42" t="n">
        <f aca="false">IFERROR(VLOOKUP(H23,TabPourcents,12,0),0)</f>
        <v>0.916113663433725</v>
      </c>
    </row>
    <row r="24" customFormat="false" ht="14.25" hidden="false" customHeight="false" outlineLevel="0" collapsed="false">
      <c r="A24" s="39" t="n">
        <v>5</v>
      </c>
      <c r="B24" s="40" t="str">
        <f aca="false">IFERROR(VLOOKUP(A24,buteurs,3,0),"")</f>
        <v>KRAI Catherine</v>
      </c>
      <c r="C24" s="40"/>
      <c r="D24" s="40"/>
      <c r="E24" s="40"/>
      <c r="F24" s="41" t="n">
        <f aca="false">IFERROR(VLOOKUP(A24,buteurs,10,0),"")</f>
        <v>299.5</v>
      </c>
      <c r="H24" s="39" t="n">
        <v>5</v>
      </c>
      <c r="I24" s="40" t="str">
        <f aca="false">IFERROR(VLOOKUP(H24,TabPourcents,3,0),"")</f>
        <v>HOUMENOU Steve</v>
      </c>
      <c r="J24" s="40"/>
      <c r="K24" s="40"/>
      <c r="L24" s="40"/>
      <c r="M24" s="42" t="n">
        <f aca="false">IFERROR(VLOOKUP(H24,TabPourcents,12,0),0)</f>
        <v>0.913391185979241</v>
      </c>
    </row>
    <row r="25" customFormat="false" ht="14.25" hidden="false" customHeight="false" outlineLevel="0" collapsed="false">
      <c r="A25" s="43" t="n">
        <v>6</v>
      </c>
      <c r="B25" s="44" t="str">
        <f aca="false">IFERROR(VLOOKUP(A25,buteurs,3,0),"")</f>
        <v>GALLET Marie-Christine</v>
      </c>
      <c r="C25" s="44"/>
      <c r="D25" s="44"/>
      <c r="E25" s="44"/>
      <c r="F25" s="45" t="n">
        <f aca="false">IFERROR(VLOOKUP(A25,buteurs,10,0),"")</f>
        <v>292.5</v>
      </c>
      <c r="H25" s="43" t="n">
        <v>6</v>
      </c>
      <c r="I25" s="44" t="str">
        <f aca="false">IFERROR(VLOOKUP(H25,TabPourcents,3,0),"")</f>
        <v>GALLET Marie-Christine</v>
      </c>
      <c r="J25" s="44"/>
      <c r="K25" s="44"/>
      <c r="L25" s="44"/>
      <c r="M25" s="46" t="n">
        <f aca="false">IFERROR(VLOOKUP(H25,TabPourcents,12,0),0)</f>
        <v>0.895989974937343</v>
      </c>
    </row>
    <row r="26" customFormat="false" ht="14.25" hidden="false" customHeight="false" outlineLevel="0" collapsed="false">
      <c r="A26" s="47" t="n">
        <v>7</v>
      </c>
      <c r="B26" s="48" t="str">
        <f aca="false">IFERROR(VLOOKUP(A26,buteurs,3,0),"")</f>
        <v>BRUNET Betty</v>
      </c>
      <c r="C26" s="48"/>
      <c r="D26" s="48"/>
      <c r="E26" s="48"/>
      <c r="F26" s="49" t="n">
        <f aca="false">IFERROR(VLOOKUP(A26,buteurs,10,0),"")</f>
        <v>285.5</v>
      </c>
      <c r="H26" s="39" t="n">
        <v>7</v>
      </c>
      <c r="I26" s="40" t="str">
        <f aca="false">IFERROR(VLOOKUP(H26,TabPourcents,3,0),"")</f>
        <v>THONUS Olivier</v>
      </c>
      <c r="J26" s="40"/>
      <c r="K26" s="40"/>
      <c r="L26" s="40"/>
      <c r="M26" s="42" t="n">
        <f aca="false">IFERROR(VLOOKUP(H26,TabPourcents,12,0),0)</f>
        <v>0.895602551191675</v>
      </c>
    </row>
    <row r="27" customFormat="false" ht="14.25" hidden="false" customHeight="false" outlineLevel="0" collapsed="false">
      <c r="A27" s="39" t="n">
        <v>8</v>
      </c>
      <c r="B27" s="40" t="str">
        <f aca="false">IFERROR(VLOOKUP(A27,buteurs,3,0),"")</f>
        <v>LEBER Didier</v>
      </c>
      <c r="C27" s="40"/>
      <c r="D27" s="40"/>
      <c r="E27" s="40"/>
      <c r="F27" s="41" t="n">
        <f aca="false">IFERROR(VLOOKUP(A27,buteurs,10,0),"")</f>
        <v>267</v>
      </c>
      <c r="H27" s="39" t="n">
        <v>8</v>
      </c>
      <c r="I27" s="40" t="str">
        <f aca="false">IFERROR(VLOOKUP(H27,TabPourcents,3,0),"")</f>
        <v>KRAI Catherine</v>
      </c>
      <c r="J27" s="40"/>
      <c r="K27" s="40"/>
      <c r="L27" s="40"/>
      <c r="M27" s="42" t="n">
        <f aca="false">IFERROR(VLOOKUP(H27,TabPourcents,12,0),0)</f>
        <v>0.893295751962956</v>
      </c>
    </row>
    <row r="28" customFormat="false" ht="14.25" hidden="false" customHeight="false" outlineLevel="0" collapsed="false">
      <c r="A28" s="39" t="n">
        <v>9</v>
      </c>
      <c r="B28" s="40" t="str">
        <f aca="false">IFERROR(VLOOKUP(A28,buteurs,3,0),"")</f>
        <v>GENGOUX Michel</v>
      </c>
      <c r="C28" s="40"/>
      <c r="D28" s="40"/>
      <c r="E28" s="40"/>
      <c r="F28" s="41" t="n">
        <f aca="false">IFERROR(VLOOKUP(A28,buteurs,10,0),"")</f>
        <v>262.5</v>
      </c>
      <c r="H28" s="39" t="n">
        <v>9</v>
      </c>
      <c r="I28" s="40" t="str">
        <f aca="false">IFERROR(VLOOKUP(H28,TabPourcents,3,0),"")</f>
        <v>LOWYS Isabelle</v>
      </c>
      <c r="J28" s="40"/>
      <c r="K28" s="40"/>
      <c r="L28" s="40"/>
      <c r="M28" s="42" t="n">
        <f aca="false">IFERROR(VLOOKUP(H28,TabPourcents,12,0),0)</f>
        <v>0.86609380594343</v>
      </c>
    </row>
    <row r="29" customFormat="false" ht="14.25" hidden="false" customHeight="false" outlineLevel="0" collapsed="false">
      <c r="A29" s="50" t="n">
        <v>10</v>
      </c>
      <c r="B29" s="51" t="str">
        <f aca="false">IFERROR(VLOOKUP(A29,buteurs,3,0),"")</f>
        <v>MINET Florentin</v>
      </c>
      <c r="C29" s="51"/>
      <c r="D29" s="51"/>
      <c r="E29" s="51"/>
      <c r="F29" s="52" t="n">
        <f aca="false">IFERROR(VLOOKUP(A29,buteurs,10,0),"")</f>
        <v>262</v>
      </c>
      <c r="H29" s="50" t="n">
        <v>10</v>
      </c>
      <c r="I29" s="51" t="str">
        <f aca="false">IFERROR(VLOOKUP(H29,TabPourcents,3,0),"")</f>
        <v>VINGTA Suzy</v>
      </c>
      <c r="J29" s="51"/>
      <c r="K29" s="51"/>
      <c r="L29" s="51"/>
      <c r="M29" s="53" t="n">
        <f aca="false">IFERROR(VLOOKUP(H29,TabPourcents,12,0),0)</f>
        <v>0.865914786967418</v>
      </c>
    </row>
    <row r="31" customFormat="false" ht="14.25" hidden="false" customHeight="false" outlineLevel="0" collapsed="false">
      <c r="A31" s="54" t="str">
        <f aca="false">_xlfn.CONCAT(Contacts!H1," - Nombre joueurs")</f>
        <v>CHALLENGE SUD 10 - Nombre joueurs</v>
      </c>
      <c r="B31" s="54"/>
      <c r="C31" s="54"/>
      <c r="D31" s="54"/>
      <c r="E31" s="54"/>
      <c r="F31" s="54"/>
      <c r="G31" s="54"/>
      <c r="H31" s="54"/>
      <c r="I31" s="54"/>
      <c r="J31" s="54"/>
      <c r="K31" s="54"/>
      <c r="N31" s="33"/>
      <c r="Z31" s="4"/>
      <c r="AA31" s="4"/>
    </row>
    <row r="32" customFormat="false" ht="14.25" hidden="false" customHeight="false" outlineLevel="0" collapsed="false">
      <c r="B32" s="55"/>
      <c r="C32" s="8" t="s">
        <v>2</v>
      </c>
      <c r="D32" s="8" t="s">
        <v>3</v>
      </c>
      <c r="E32" s="8" t="s">
        <v>4</v>
      </c>
      <c r="F32" s="8" t="s">
        <v>5</v>
      </c>
      <c r="G32" s="8" t="s">
        <v>6</v>
      </c>
      <c r="H32" s="8" t="s">
        <v>7</v>
      </c>
      <c r="I32" s="8" t="s">
        <v>27</v>
      </c>
      <c r="J32" s="8" t="s">
        <v>28</v>
      </c>
      <c r="Z32" s="4"/>
      <c r="AA32" s="4"/>
    </row>
    <row r="33" customFormat="false" ht="14.25" hidden="true" customHeight="false" outlineLevel="0" collapsed="false">
      <c r="A33" s="10" t="s">
        <v>23</v>
      </c>
      <c r="B33" s="56" t="s">
        <v>29</v>
      </c>
      <c r="C33" s="31" t="n">
        <f aca="false">IF('Tour 1'!$G$4&gt;0,COUNTIF('Tour 1'!E$4:E$200,$B33),"")</f>
        <v>0</v>
      </c>
      <c r="D33" s="31" t="n">
        <f aca="false">IF('Tour 2'!$G$4&gt;0,COUNTIF('Tour 2'!E$4:E$200,$B33),"")</f>
        <v>0</v>
      </c>
      <c r="E33" s="31" t="n">
        <f aca="false">IF('Tour 3'!$G$4&gt;0,COUNTIF('Tour 3'!E$4:E$200,$B33),"")</f>
        <v>0</v>
      </c>
      <c r="F33" s="31" t="n">
        <f aca="false">IF('Tour 4'!$G$4&gt;0,COUNTIF('Tour 4'!E$4:E$199,$B33),"")</f>
        <v>0</v>
      </c>
      <c r="G33" s="31" t="n">
        <f aca="false">IF('Tour 5'!$G$4&gt;0,COUNTIF('Tour 5'!E$4:E$200,$B33),"")</f>
        <v>0</v>
      </c>
      <c r="H33" s="31" t="n">
        <f aca="false">IF('Tour 6'!$G$4&gt;0,COUNTIF('Tour 6'!E$4:E$200,$B33),"")</f>
        <v>0</v>
      </c>
      <c r="I33" s="57" t="n">
        <f aca="false">SUM(C33:H33)</f>
        <v>0</v>
      </c>
      <c r="J33" s="58" t="n">
        <f aca="false">IFERROR(I33/COUNTIF(C33:H33,"&gt;"&amp;0),0)</f>
        <v>0</v>
      </c>
    </row>
    <row r="34" customFormat="false" ht="14.25" hidden="false" customHeight="false" outlineLevel="0" collapsed="false">
      <c r="A34" s="10" t="s">
        <v>14</v>
      </c>
      <c r="B34" s="56" t="s">
        <v>30</v>
      </c>
      <c r="C34" s="31" t="n">
        <f aca="false">IF('Tour 1'!$G$4&gt;0,COUNTIF('Tour 1'!E$4:E$200,$B34),"")</f>
        <v>8</v>
      </c>
      <c r="D34" s="31" t="n">
        <f aca="false">IF('Tour 2'!$G$4&gt;0,COUNTIF('Tour 2'!E$4:E$200,$B34),"")</f>
        <v>8</v>
      </c>
      <c r="E34" s="31" t="n">
        <f aca="false">IF('Tour 3'!$G$4&gt;0,COUNTIF('Tour 3'!E$4:E$200,$B34),"")</f>
        <v>7</v>
      </c>
      <c r="F34" s="31" t="n">
        <f aca="false">IF('Tour 4'!$G$4&gt;0,COUNTIF('Tour 4'!E$4:E$199,$B34),"")</f>
        <v>4</v>
      </c>
      <c r="G34" s="31" t="n">
        <f aca="false">IF('Tour 5'!$G$4&gt;0,COUNTIF('Tour 5'!E$4:E$200,$B34),"")</f>
        <v>6</v>
      </c>
      <c r="H34" s="31" t="n">
        <f aca="false">IF('Tour 6'!$G$4&gt;0,COUNTIF('Tour 6'!E$4:E$200,$B34),"")</f>
        <v>6</v>
      </c>
      <c r="I34" s="59" t="n">
        <f aca="false">SUM(C34:H34)</f>
        <v>39</v>
      </c>
      <c r="J34" s="60" t="n">
        <f aca="false">IFERROR(I34/COUNTIF(C34:H34,"&gt;"&amp;0),0)</f>
        <v>6.5</v>
      </c>
    </row>
    <row r="35" customFormat="false" ht="14.25" hidden="false" customHeight="false" outlineLevel="0" collapsed="false">
      <c r="A35" s="10" t="s">
        <v>16</v>
      </c>
      <c r="B35" s="56" t="s">
        <v>31</v>
      </c>
      <c r="C35" s="31" t="n">
        <f aca="false">IF('Tour 1'!$G$4&gt;0,COUNTIF('Tour 1'!E$4:E$200,$B35),"")</f>
        <v>13</v>
      </c>
      <c r="D35" s="31" t="n">
        <f aca="false">IF('Tour 2'!$G$4&gt;0,COUNTIF('Tour 2'!E$4:E$200,$B35),"")</f>
        <v>11</v>
      </c>
      <c r="E35" s="31" t="n">
        <f aca="false">IF('Tour 3'!$G$4&gt;0,COUNTIF('Tour 3'!E$4:E$200,$B35),"")</f>
        <v>13</v>
      </c>
      <c r="F35" s="31" t="n">
        <f aca="false">IF('Tour 4'!$G$4&gt;0,COUNTIF('Tour 4'!E$4:E$199,$B35),"")</f>
        <v>15</v>
      </c>
      <c r="G35" s="31" t="n">
        <f aca="false">IF('Tour 5'!$G$4&gt;0,COUNTIF('Tour 5'!E$4:E$200,$B35),"")</f>
        <v>15</v>
      </c>
      <c r="H35" s="31" t="n">
        <f aca="false">IF('Tour 6'!$G$4&gt;0,COUNTIF('Tour 6'!E$4:E$200,$B35),"")</f>
        <v>15</v>
      </c>
      <c r="I35" s="59" t="n">
        <f aca="false">SUM(C35:H35)</f>
        <v>82</v>
      </c>
      <c r="J35" s="60" t="n">
        <f aca="false">IFERROR(I35/COUNTIF(C35:H35,"&gt;"&amp;0),0)</f>
        <v>13.6666666666667</v>
      </c>
    </row>
    <row r="36" customFormat="false" ht="14.25" hidden="false" customHeight="false" outlineLevel="0" collapsed="false">
      <c r="A36" s="10" t="s">
        <v>18</v>
      </c>
      <c r="B36" s="56" t="s">
        <v>32</v>
      </c>
      <c r="C36" s="31" t="n">
        <f aca="false">IF('Tour 1'!$G$4&gt;0,COUNTIF('Tour 1'!E$4:E$200,$B36),"")</f>
        <v>6</v>
      </c>
      <c r="D36" s="31" t="n">
        <f aca="false">IF('Tour 2'!$G$4&gt;0,COUNTIF('Tour 2'!E$4:E$200,$B36),"")</f>
        <v>8</v>
      </c>
      <c r="E36" s="31" t="n">
        <f aca="false">IF('Tour 3'!$G$4&gt;0,COUNTIF('Tour 3'!E$4:E$200,$B36),"")</f>
        <v>8</v>
      </c>
      <c r="F36" s="31" t="n">
        <f aca="false">IF('Tour 4'!$G$4&gt;0,COUNTIF('Tour 4'!E$4:E$199,$B36),"")</f>
        <v>7</v>
      </c>
      <c r="G36" s="31" t="n">
        <f aca="false">IF('Tour 5'!$G$4&gt;0,COUNTIF('Tour 5'!E$4:E$200,$B36),"")</f>
        <v>7</v>
      </c>
      <c r="H36" s="31" t="n">
        <f aca="false">IF('Tour 6'!$G$4&gt;0,COUNTIF('Tour 6'!E$4:E$200,$B36),"")</f>
        <v>7</v>
      </c>
      <c r="I36" s="59" t="n">
        <f aca="false">SUM(C36:H36)</f>
        <v>43</v>
      </c>
      <c r="J36" s="60" t="n">
        <f aca="false">IFERROR(I36/COUNTIF(C36:H36,"&gt;"&amp;0),0)</f>
        <v>7.16666666666667</v>
      </c>
    </row>
    <row r="37" customFormat="false" ht="14.25" hidden="false" customHeight="false" outlineLevel="0" collapsed="false">
      <c r="A37" s="10" t="s">
        <v>12</v>
      </c>
      <c r="B37" s="56" t="s">
        <v>33</v>
      </c>
      <c r="C37" s="31" t="n">
        <f aca="false">IF('Tour 1'!$G$4&gt;0,COUNTIF('Tour 1'!E$4:E$200,$B37),"")</f>
        <v>7</v>
      </c>
      <c r="D37" s="31" t="n">
        <f aca="false">IF('Tour 2'!$G$4&gt;0,COUNTIF('Tour 2'!E$4:E$200,$B37),"")</f>
        <v>7</v>
      </c>
      <c r="E37" s="31" t="n">
        <f aca="false">IF('Tour 3'!$G$4&gt;0,COUNTIF('Tour 3'!E$4:E$200,$B37),"")</f>
        <v>6</v>
      </c>
      <c r="F37" s="31" t="n">
        <f aca="false">IF('Tour 4'!$G$4&gt;0,COUNTIF('Tour 4'!E$4:E$199,$B37),"")</f>
        <v>5</v>
      </c>
      <c r="G37" s="31" t="n">
        <f aca="false">IF('Tour 5'!$G$4&gt;0,COUNTIF('Tour 5'!E$4:E$200,$B37),"")</f>
        <v>7</v>
      </c>
      <c r="H37" s="31" t="n">
        <f aca="false">IF('Tour 6'!$G$4&gt;0,COUNTIF('Tour 6'!E$4:E$200,$B37),"")</f>
        <v>5</v>
      </c>
      <c r="I37" s="59" t="n">
        <f aca="false">SUM(C37:H37)</f>
        <v>37</v>
      </c>
      <c r="J37" s="60" t="n">
        <f aca="false">IFERROR(I37/COUNTIF(C37:H37,"&gt;"&amp;0),0)</f>
        <v>6.16666666666667</v>
      </c>
    </row>
    <row r="38" customFormat="false" ht="14.25" hidden="false" customHeight="false" outlineLevel="0" collapsed="false">
      <c r="A38" s="10" t="s">
        <v>22</v>
      </c>
      <c r="B38" s="56" t="s">
        <v>34</v>
      </c>
      <c r="C38" s="31" t="n">
        <f aca="false">IF('Tour 1'!$G$4&gt;0,COUNTIF('Tour 1'!E$4:E$200,$B38),"")</f>
        <v>6</v>
      </c>
      <c r="D38" s="31" t="n">
        <f aca="false">IF('Tour 2'!$G$4&gt;0,COUNTIF('Tour 2'!E$4:E$200,$B38),"")</f>
        <v>9</v>
      </c>
      <c r="E38" s="31" t="n">
        <f aca="false">IF('Tour 3'!$G$4&gt;0,COUNTIF('Tour 3'!E$4:E$200,$B38),"")</f>
        <v>10</v>
      </c>
      <c r="F38" s="31" t="n">
        <f aca="false">IF('Tour 4'!$G$4&gt;0,COUNTIF('Tour 4'!E$4:E$199,$B38),"")</f>
        <v>10</v>
      </c>
      <c r="G38" s="31" t="n">
        <f aca="false">IF('Tour 5'!$G$4&gt;0,COUNTIF('Tour 5'!E$4:E$200,$B38),"")</f>
        <v>9</v>
      </c>
      <c r="H38" s="31" t="n">
        <f aca="false">IF('Tour 6'!$G$4&gt;0,COUNTIF('Tour 6'!E$4:E$200,$B38),"")</f>
        <v>12</v>
      </c>
      <c r="I38" s="59" t="n">
        <f aca="false">SUM(C38:H38)</f>
        <v>56</v>
      </c>
      <c r="J38" s="60" t="n">
        <f aca="false">IFERROR(I38/COUNTIF(C38:H38,"&gt;"&amp;0),0)</f>
        <v>9.33333333333333</v>
      </c>
    </row>
    <row r="39" customFormat="false" ht="14.25" hidden="false" customHeight="false" outlineLevel="0" collapsed="false">
      <c r="A39" s="25" t="s">
        <v>19</v>
      </c>
      <c r="B39" s="61" t="s">
        <v>35</v>
      </c>
      <c r="C39" s="62" t="n">
        <f aca="false">IF('Tour 1'!$G$4&gt;0,COUNTIF('Tour 1'!E$4:E$200,$B39),"")</f>
        <v>12</v>
      </c>
      <c r="D39" s="62" t="n">
        <f aca="false">IF('Tour 2'!$G$4&gt;0,COUNTIF('Tour 2'!E$4:E$200,$B39),"")</f>
        <v>7</v>
      </c>
      <c r="E39" s="62" t="n">
        <f aca="false">IF('Tour 3'!$G$4&gt;0,COUNTIF('Tour 3'!E$4:E$200,$B39),"")</f>
        <v>8</v>
      </c>
      <c r="F39" s="62" t="n">
        <f aca="false">IF('Tour 4'!$G$4&gt;0,COUNTIF('Tour 4'!E$4:E$199,$B39),"")</f>
        <v>8</v>
      </c>
      <c r="G39" s="62" t="n">
        <f aca="false">IF('Tour 5'!$G$4&gt;0,COUNTIF('Tour 5'!E$4:E$200,$B39),"")</f>
        <v>8</v>
      </c>
      <c r="H39" s="62" t="n">
        <f aca="false">IF('Tour 6'!$G$4&gt;0,COUNTIF('Tour 6'!E$4:E$200,$B39),"")</f>
        <v>7</v>
      </c>
      <c r="I39" s="63" t="n">
        <f aca="false">SUM(C39:H39)</f>
        <v>50</v>
      </c>
      <c r="J39" s="64" t="n">
        <f aca="false">IFERROR(I39/COUNTIF(C39:H39,"&gt;"&amp;0),0)</f>
        <v>8.33333333333333</v>
      </c>
    </row>
    <row r="40" customFormat="false" ht="14.25" hidden="false" customHeight="false" outlineLevel="0" collapsed="false">
      <c r="A40" s="10" t="s">
        <v>9</v>
      </c>
      <c r="B40" s="56" t="s">
        <v>36</v>
      </c>
      <c r="C40" s="31" t="n">
        <f aca="false">IF('Tour 1'!$G$4&gt;0,COUNTIF('Tour 1'!E$4:E$200,$B40),"")</f>
        <v>9</v>
      </c>
      <c r="D40" s="31" t="n">
        <f aca="false">IF('Tour 2'!$G$4&gt;0,COUNTIF('Tour 2'!E$4:E$200,$B40),"")</f>
        <v>10</v>
      </c>
      <c r="E40" s="31" t="n">
        <f aca="false">IF('Tour 3'!$G$4&gt;0,COUNTIF('Tour 3'!E$4:E$200,$B40),"")</f>
        <v>11</v>
      </c>
      <c r="F40" s="31" t="n">
        <f aca="false">IF('Tour 4'!$G$4&gt;0,COUNTIF('Tour 4'!E$4:E$199,$B40),"")</f>
        <v>11</v>
      </c>
      <c r="G40" s="31" t="n">
        <f aca="false">IF('Tour 5'!$G$4&gt;0,COUNTIF('Tour 5'!E$4:E$200,$B40),"")</f>
        <v>12</v>
      </c>
      <c r="H40" s="31" t="n">
        <f aca="false">IF('Tour 6'!$G$4&gt;0,COUNTIF('Tour 6'!E$4:E$200,$B40),"")</f>
        <v>10</v>
      </c>
      <c r="I40" s="59" t="n">
        <f aca="false">SUM(C40:H40)</f>
        <v>63</v>
      </c>
      <c r="J40" s="60" t="n">
        <f aca="false">IFERROR(I40/COUNTIF(C40:H40,"&gt;"&amp;0),0)</f>
        <v>10.5</v>
      </c>
    </row>
    <row r="41" customFormat="false" ht="14.25" hidden="false" customHeight="false" outlineLevel="0" collapsed="false">
      <c r="A41" s="10" t="s">
        <v>20</v>
      </c>
      <c r="B41" s="65" t="s">
        <v>37</v>
      </c>
      <c r="C41" s="31" t="n">
        <f aca="false">IF('Tour 1'!$G$4&gt;0,COUNTIF('Tour 1'!E$4:E$200,$B41),"")</f>
        <v>5</v>
      </c>
      <c r="D41" s="31" t="n">
        <f aca="false">IF('Tour 2'!$G$4&gt;0,COUNTIF('Tour 2'!E$4:E$200,$B41),"")</f>
        <v>2</v>
      </c>
      <c r="E41" s="31" t="n">
        <f aca="false">IF('Tour 3'!$G$4&gt;0,COUNTIF('Tour 3'!E$4:E$200,$B41),"")</f>
        <v>6</v>
      </c>
      <c r="F41" s="31" t="n">
        <f aca="false">IF('Tour 4'!$G$4&gt;0,COUNTIF('Tour 4'!E$4:E$199,$B41),"")</f>
        <v>4</v>
      </c>
      <c r="G41" s="31" t="n">
        <f aca="false">IF('Tour 5'!$G$4&gt;0,COUNTIF('Tour 5'!E$4:E$200,$B41),"")</f>
        <v>6</v>
      </c>
      <c r="H41" s="31" t="n">
        <f aca="false">IF('Tour 6'!$G$4&gt;0,COUNTIF('Tour 6'!E$4:E$200,$B41),"")</f>
        <v>5</v>
      </c>
      <c r="I41" s="59" t="n">
        <f aca="false">SUM(C41:H41)</f>
        <v>28</v>
      </c>
      <c r="J41" s="60" t="n">
        <f aca="false">IFERROR(I41/COUNTIF(C41:H41,"&gt;"&amp;0),0)</f>
        <v>4.66666666666667</v>
      </c>
    </row>
    <row r="42" customFormat="false" ht="14.25" hidden="false" customHeight="false" outlineLevel="0" collapsed="false">
      <c r="A42" s="10" t="s">
        <v>21</v>
      </c>
      <c r="B42" s="56" t="s">
        <v>38</v>
      </c>
      <c r="C42" s="31" t="n">
        <f aca="false">IF('Tour 1'!$G$4&gt;0,COUNTIF('Tour 1'!E$4:E$200,$B42),"")</f>
        <v>12</v>
      </c>
      <c r="D42" s="31" t="n">
        <f aca="false">IF('Tour 2'!$G$4&gt;0,COUNTIF('Tour 2'!E$4:E$200,$B42),"")</f>
        <v>6</v>
      </c>
      <c r="E42" s="31" t="n">
        <f aca="false">IF('Tour 3'!$G$4&gt;0,COUNTIF('Tour 3'!E$4:E$200,$B42),"")</f>
        <v>8</v>
      </c>
      <c r="F42" s="31" t="n">
        <f aca="false">IF('Tour 4'!$G$4&gt;0,COUNTIF('Tour 4'!E$4:E$199,$B42),"")</f>
        <v>12</v>
      </c>
      <c r="G42" s="31" t="n">
        <f aca="false">IF('Tour 5'!$G$4&gt;0,COUNTIF('Tour 5'!E$4:E$200,$B42),"")</f>
        <v>13</v>
      </c>
      <c r="H42" s="31" t="n">
        <f aca="false">IF('Tour 6'!$G$4&gt;0,COUNTIF('Tour 6'!E$4:E$200,$B42),"")</f>
        <v>9</v>
      </c>
      <c r="I42" s="59" t="n">
        <f aca="false">SUM(C42:H42)</f>
        <v>60</v>
      </c>
      <c r="J42" s="60" t="n">
        <f aca="false">IFERROR(I42/COUNTIF(C42:H42,"&gt;"&amp;0),0)</f>
        <v>10</v>
      </c>
    </row>
    <row r="43" customFormat="false" ht="14.25" hidden="false" customHeight="false" outlineLevel="0" collapsed="false">
      <c r="A43" s="10" t="s">
        <v>15</v>
      </c>
      <c r="B43" s="56" t="s">
        <v>39</v>
      </c>
      <c r="C43" s="31" t="n">
        <f aca="false">IF('Tour 1'!$G$4&gt;0,COUNTIF('Tour 1'!E$4:E$200,$B43),"")</f>
        <v>10</v>
      </c>
      <c r="D43" s="31" t="n">
        <f aca="false">IF('Tour 2'!$G$4&gt;0,COUNTIF('Tour 2'!E$4:E$200,$B43),"")</f>
        <v>9</v>
      </c>
      <c r="E43" s="31" t="n">
        <f aca="false">IF('Tour 3'!$G$4&gt;0,COUNTIF('Tour 3'!E$4:E$200,$B43),"")</f>
        <v>10</v>
      </c>
      <c r="F43" s="31" t="n">
        <f aca="false">IF('Tour 4'!$G$4&gt;0,COUNTIF('Tour 4'!E$4:E$199,$B43),"")</f>
        <v>11</v>
      </c>
      <c r="G43" s="31" t="n">
        <f aca="false">IF('Tour 5'!$G$4&gt;0,COUNTIF('Tour 5'!E$4:E$200,$B43),"")</f>
        <v>10</v>
      </c>
      <c r="H43" s="31" t="n">
        <f aca="false">IF('Tour 6'!$G$4&gt;0,COUNTIF('Tour 6'!E$4:E$200,$B43),"")</f>
        <v>11</v>
      </c>
      <c r="I43" s="59" t="n">
        <f aca="false">SUM(C43:H43)</f>
        <v>61</v>
      </c>
      <c r="J43" s="60" t="n">
        <f aca="false">IFERROR(I43/COUNTIF(C43:H43,"&gt;"&amp;0),0)</f>
        <v>10.1666666666667</v>
      </c>
    </row>
    <row r="44" customFormat="false" ht="14.25" hidden="false" customHeight="false" outlineLevel="0" collapsed="false">
      <c r="A44" s="10" t="s">
        <v>11</v>
      </c>
      <c r="B44" s="56" t="s">
        <v>40</v>
      </c>
      <c r="C44" s="31" t="n">
        <f aca="false">IF('Tour 1'!$G$4&gt;0,COUNTIF('Tour 1'!E$4:E$200,$B44),"")</f>
        <v>11</v>
      </c>
      <c r="D44" s="31" t="n">
        <f aca="false">IF('Tour 2'!$G$4&gt;0,COUNTIF('Tour 2'!E$4:E$200,$B44),"")</f>
        <v>13</v>
      </c>
      <c r="E44" s="31" t="n">
        <f aca="false">IF('Tour 3'!$G$4&gt;0,COUNTIF('Tour 3'!E$4:E$200,$B44),"")</f>
        <v>6</v>
      </c>
      <c r="F44" s="31" t="n">
        <f aca="false">IF('Tour 4'!$G$4&gt;0,COUNTIF('Tour 4'!E$4:E$199,$B44),"")</f>
        <v>10</v>
      </c>
      <c r="G44" s="31" t="n">
        <f aca="false">IF('Tour 5'!$G$4&gt;0,COUNTIF('Tour 5'!E$4:E$200,$B44),"")</f>
        <v>11</v>
      </c>
      <c r="H44" s="31" t="n">
        <f aca="false">IF('Tour 6'!$G$4&gt;0,COUNTIF('Tour 6'!E$4:E$200,$B44),"")</f>
        <v>10</v>
      </c>
      <c r="I44" s="59" t="n">
        <f aca="false">SUM(C44:H44)</f>
        <v>61</v>
      </c>
      <c r="J44" s="60" t="n">
        <f aca="false">IFERROR(I44/COUNTIF(C44:H44,"&gt;"&amp;0),0)</f>
        <v>10.1666666666667</v>
      </c>
    </row>
    <row r="45" customFormat="false" ht="14.25" hidden="false" customHeight="false" outlineLevel="0" collapsed="false">
      <c r="A45" s="20" t="s">
        <v>17</v>
      </c>
      <c r="B45" s="66" t="s">
        <v>41</v>
      </c>
      <c r="C45" s="67" t="n">
        <f aca="false">IF('Tour 1'!$G$4&gt;0,COUNTIF('Tour 1'!E$4:E$200,$B45),"")</f>
        <v>9</v>
      </c>
      <c r="D45" s="67" t="n">
        <f aca="false">IF('Tour 2'!$G$4&gt;0,COUNTIF('Tour 2'!E$4:E$200,$B45),"")</f>
        <v>9</v>
      </c>
      <c r="E45" s="67" t="n">
        <f aca="false">IF('Tour 3'!$G$4&gt;0,COUNTIF('Tour 3'!E$4:E$200,$B45),"")</f>
        <v>12</v>
      </c>
      <c r="F45" s="67" t="n">
        <f aca="false">IF('Tour 4'!$G$4&gt;0,COUNTIF('Tour 4'!E$4:E$199,$B45),"")</f>
        <v>15</v>
      </c>
      <c r="G45" s="67" t="n">
        <f aca="false">IF('Tour 5'!$G$4&gt;0,COUNTIF('Tour 5'!E$4:E$200,$B45),"")</f>
        <v>8</v>
      </c>
      <c r="H45" s="67" t="n">
        <f aca="false">IF('Tour 6'!$G$4&gt;0,COUNTIF('Tour 6'!E$4:E$200,$B45),"")</f>
        <v>6</v>
      </c>
      <c r="I45" s="68" t="n">
        <f aca="false">SUM(C45:H45)</f>
        <v>59</v>
      </c>
      <c r="J45" s="69" t="n">
        <f aca="false">IFERROR(I45/COUNTIF(C45:H45,"&gt;"&amp;0),0)</f>
        <v>9.83333333333333</v>
      </c>
    </row>
    <row r="46" s="74" customFormat="true" ht="14.25" hidden="false" customHeight="false" outlineLevel="0" collapsed="false">
      <c r="A46" s="15" t="s">
        <v>13</v>
      </c>
      <c r="B46" s="70" t="s">
        <v>42</v>
      </c>
      <c r="C46" s="71" t="n">
        <f aca="false">IF('Tour 1'!$G$4&gt;0,COUNTIF('Tour 1'!E$4:E$200,$B46),"")</f>
        <v>11</v>
      </c>
      <c r="D46" s="71" t="n">
        <f aca="false">IF('Tour 2'!$G$4&gt;0,COUNTIF('Tour 2'!E$4:E$200,$B46),"")</f>
        <v>12</v>
      </c>
      <c r="E46" s="71" t="n">
        <f aca="false">IF('Tour 3'!$G$4&gt;0,COUNTIF('Tour 3'!E$4:E$200,$B46),"")</f>
        <v>10</v>
      </c>
      <c r="F46" s="71" t="n">
        <f aca="false">IF('Tour 4'!$G$4&gt;0,COUNTIF('Tour 4'!E$4:E$199,$B46),"")</f>
        <v>13</v>
      </c>
      <c r="G46" s="71" t="n">
        <f aca="false">IF('Tour 5'!$G$4&gt;0,COUNTIF('Tour 5'!E$4:E$200,$B46),"")</f>
        <v>10</v>
      </c>
      <c r="H46" s="71" t="n">
        <f aca="false">IF('Tour 6'!$G$4&gt;0,COUNTIF('Tour 6'!E$4:E$200,$B46),"")</f>
        <v>12</v>
      </c>
      <c r="I46" s="72" t="n">
        <f aca="false">SUM(C46:H46)</f>
        <v>68</v>
      </c>
      <c r="J46" s="73" t="n">
        <f aca="false">IFERROR(I46/COUNTIF(C46:H46,"&gt;"&amp;0),0)</f>
        <v>11.3333333333333</v>
      </c>
      <c r="AMI46" s="75"/>
      <c r="AMJ46" s="75"/>
    </row>
    <row r="47" customFormat="false" ht="14.25" hidden="false" customHeight="false" outlineLevel="0" collapsed="false">
      <c r="A47" s="76" t="s">
        <v>43</v>
      </c>
      <c r="B47" s="55"/>
      <c r="C47" s="33" t="n">
        <f aca="false">SUM(C33:C46)</f>
        <v>119</v>
      </c>
      <c r="D47" s="33" t="n">
        <f aca="false">SUM(D33:D46)</f>
        <v>111</v>
      </c>
      <c r="E47" s="33" t="n">
        <f aca="false">SUM(E33:E46)</f>
        <v>115</v>
      </c>
      <c r="F47" s="33" t="n">
        <f aca="false">SUM(F33:F46)</f>
        <v>125</v>
      </c>
      <c r="G47" s="59" t="n">
        <f aca="false">SUM(G33:G46)</f>
        <v>122</v>
      </c>
      <c r="H47" s="33" t="n">
        <f aca="false">SUM(H33:H46)</f>
        <v>115</v>
      </c>
      <c r="I47" s="33" t="n">
        <f aca="false">SUM(I33:I46)</f>
        <v>707</v>
      </c>
      <c r="J47" s="77"/>
    </row>
    <row r="48" customFormat="false" ht="14.25" hidden="false" customHeight="false" outlineLevel="0" collapsed="false">
      <c r="D48" s="33"/>
      <c r="F48" s="33"/>
      <c r="G48" s="33"/>
    </row>
  </sheetData>
  <mergeCells count="30">
    <mergeCell ref="C1:N1"/>
    <mergeCell ref="C2:D2"/>
    <mergeCell ref="E2:F2"/>
    <mergeCell ref="G2:H2"/>
    <mergeCell ref="I2:J2"/>
    <mergeCell ref="K2:L2"/>
    <mergeCell ref="M2:N2"/>
    <mergeCell ref="A19:F19"/>
    <mergeCell ref="H19:M19"/>
    <mergeCell ref="B20:E20"/>
    <mergeCell ref="I20:L20"/>
    <mergeCell ref="B21:E21"/>
    <mergeCell ref="I21:L21"/>
    <mergeCell ref="B22:E22"/>
    <mergeCell ref="I22:L22"/>
    <mergeCell ref="B23:E23"/>
    <mergeCell ref="I23:L23"/>
    <mergeCell ref="B24:E24"/>
    <mergeCell ref="I24:L24"/>
    <mergeCell ref="B25:E25"/>
    <mergeCell ref="I25:L25"/>
    <mergeCell ref="B26:E26"/>
    <mergeCell ref="I26:L26"/>
    <mergeCell ref="B27:E27"/>
    <mergeCell ref="I27:L27"/>
    <mergeCell ref="B28:E28"/>
    <mergeCell ref="I28:L28"/>
    <mergeCell ref="B29:E29"/>
    <mergeCell ref="I29:L29"/>
    <mergeCell ref="A31:K31"/>
  </mergeCells>
  <conditionalFormatting sqref="B34:B35 B39:B43">
    <cfRule type="expression" priority="2" aboveAverage="0" equalAverage="0" bottom="0" percent="0" rank="0" text="" dxfId="0">
      <formula>$T34="LUX"</formula>
    </cfRule>
    <cfRule type="expression" priority="3" aboveAverage="0" equalAverage="0" bottom="0" percent="0" rank="0" text="" dxfId="0">
      <formula>$T34="WDZ"</formula>
    </cfRule>
    <cfRule type="expression" priority="4" aboveAverage="0" equalAverage="0" bottom="0" percent="0" rank="0" text="" dxfId="0">
      <formula>$T34="DZY"</formula>
    </cfRule>
    <cfRule type="expression" priority="5" aboveAverage="0" equalAverage="0" bottom="0" percent="0" rank="0" text="" dxfId="0">
      <formula>$T34="AYW"</formula>
    </cfRule>
    <cfRule type="expression" priority="6" aboveAverage="0" equalAverage="0" bottom="0" percent="0" rank="0" text="" dxfId="0">
      <formula>$T34="GED"</formula>
    </cfRule>
    <cfRule type="expression" priority="7" aboveAverage="0" equalAverage="0" bottom="0" percent="0" rank="0" text="" dxfId="0">
      <formula>$T34="LIB"</formula>
    </cfRule>
    <cfRule type="expression" priority="8" aboveAverage="0" equalAverage="0" bottom="0" percent="0" rank="0" text="" dxfId="0">
      <formula>$T34="ARL"</formula>
    </cfRule>
    <cfRule type="expression" priority="9" aboveAverage="0" equalAverage="0" bottom="0" percent="0" rank="0" text="" dxfId="0">
      <formula>$T34="BEX"</formula>
    </cfRule>
    <cfRule type="expression" priority="10" aboveAverage="0" equalAverage="0" bottom="0" percent="0" rank="0" text="" dxfId="0">
      <formula>$T34="CHY"</formula>
    </cfRule>
    <cfRule type="expression" priority="11" aboveAverage="0" equalAverage="0" bottom="0" percent="0" rank="0" text="" dxfId="0">
      <formula>$T34="BON"</formula>
    </cfRule>
  </conditionalFormatting>
  <conditionalFormatting sqref="B46">
    <cfRule type="expression" priority="12" aboveAverage="0" equalAverage="0" bottom="0" percent="0" rank="0" text="" dxfId="0">
      <formula>$T46="LUX"</formula>
    </cfRule>
    <cfRule type="expression" priority="13" aboveAverage="0" equalAverage="0" bottom="0" percent="0" rank="0" text="" dxfId="0">
      <formula>$T46="WDZ"</formula>
    </cfRule>
    <cfRule type="expression" priority="14" aboveAverage="0" equalAverage="0" bottom="0" percent="0" rank="0" text="" dxfId="0">
      <formula>$T46="DZY"</formula>
    </cfRule>
    <cfRule type="expression" priority="15" aboveAverage="0" equalAverage="0" bottom="0" percent="0" rank="0" text="" dxfId="0">
      <formula>$T46="AYW"</formula>
    </cfRule>
    <cfRule type="expression" priority="16" aboveAverage="0" equalAverage="0" bottom="0" percent="0" rank="0" text="" dxfId="0">
      <formula>$T46="GED"</formula>
    </cfRule>
    <cfRule type="expression" priority="17" aboveAverage="0" equalAverage="0" bottom="0" percent="0" rank="0" text="" dxfId="0">
      <formula>$T46="LIB"</formula>
    </cfRule>
    <cfRule type="expression" priority="18" aboveAverage="0" equalAverage="0" bottom="0" percent="0" rank="0" text="" dxfId="0">
      <formula>$T46="ARL"</formula>
    </cfRule>
    <cfRule type="expression" priority="19" aboveAverage="0" equalAverage="0" bottom="0" percent="0" rank="0" text="" dxfId="0">
      <formula>$T46="BEX"</formula>
    </cfRule>
    <cfRule type="expression" priority="20" aboveAverage="0" equalAverage="0" bottom="0" percent="0" rank="0" text="" dxfId="0">
      <formula>$T46="CHY"</formula>
    </cfRule>
    <cfRule type="expression" priority="21" aboveAverage="0" equalAverage="0" bottom="0" percent="0" rank="0" text="" dxfId="0">
      <formula>$T46="BON"</formula>
    </cfRule>
  </conditionalFormatting>
  <conditionalFormatting sqref="B44:B45">
    <cfRule type="expression" priority="22" aboveAverage="0" equalAverage="0" bottom="0" percent="0" rank="0" text="" dxfId="0">
      <formula>$T36="LUX"</formula>
    </cfRule>
    <cfRule type="expression" priority="23" aboveAverage="0" equalAverage="0" bottom="0" percent="0" rank="0" text="" dxfId="0">
      <formula>$T36="WDZ"</formula>
    </cfRule>
    <cfRule type="expression" priority="24" aboveAverage="0" equalAverage="0" bottom="0" percent="0" rank="0" text="" dxfId="0">
      <formula>$T36="DZY"</formula>
    </cfRule>
    <cfRule type="expression" priority="25" aboveAverage="0" equalAverage="0" bottom="0" percent="0" rank="0" text="" dxfId="0">
      <formula>$T36="AYW"</formula>
    </cfRule>
    <cfRule type="expression" priority="26" aboveAverage="0" equalAverage="0" bottom="0" percent="0" rank="0" text="" dxfId="0">
      <formula>$T36="GED"</formula>
    </cfRule>
    <cfRule type="expression" priority="27" aboveAverage="0" equalAverage="0" bottom="0" percent="0" rank="0" text="" dxfId="0">
      <formula>$T36="LIB"</formula>
    </cfRule>
    <cfRule type="expression" priority="28" aboveAverage="0" equalAverage="0" bottom="0" percent="0" rank="0" text="" dxfId="0">
      <formula>$T36="ARL"</formula>
    </cfRule>
    <cfRule type="expression" priority="29" aboveAverage="0" equalAverage="0" bottom="0" percent="0" rank="0" text="" dxfId="0">
      <formula>$T36="BEX"</formula>
    </cfRule>
    <cfRule type="expression" priority="30" aboveAverage="0" equalAverage="0" bottom="0" percent="0" rank="0" text="" dxfId="0">
      <formula>$T36="CHY"</formula>
    </cfRule>
    <cfRule type="expression" priority="31" aboveAverage="0" equalAverage="0" bottom="0" percent="0" rank="0" text="" dxfId="0">
      <formula>$T36="BON"</formula>
    </cfRule>
  </conditionalFormatting>
  <conditionalFormatting sqref="B45:B46">
    <cfRule type="expression" priority="32" aboveAverage="0" equalAverage="0" bottom="0" percent="0" rank="0" text="" dxfId="0">
      <formula>#ref!="LUX"</formula>
    </cfRule>
    <cfRule type="expression" priority="33" aboveAverage="0" equalAverage="0" bottom="0" percent="0" rank="0" text="" dxfId="0">
      <formula>#ref!="WDZ"</formula>
    </cfRule>
    <cfRule type="expression" priority="34" aboveAverage="0" equalAverage="0" bottom="0" percent="0" rank="0" text="" dxfId="0">
      <formula>#ref!="DZY"</formula>
    </cfRule>
    <cfRule type="expression" priority="35" aboveAverage="0" equalAverage="0" bottom="0" percent="0" rank="0" text="" dxfId="0">
      <formula>#ref!="AYW"</formula>
    </cfRule>
    <cfRule type="expression" priority="36" aboveAverage="0" equalAverage="0" bottom="0" percent="0" rank="0" text="" dxfId="0">
      <formula>#ref!="GED"</formula>
    </cfRule>
    <cfRule type="expression" priority="37" aboveAverage="0" equalAverage="0" bottom="0" percent="0" rank="0" text="" dxfId="0">
      <formula>#ref!="LIB"</formula>
    </cfRule>
    <cfRule type="expression" priority="38" aboveAverage="0" equalAverage="0" bottom="0" percent="0" rank="0" text="" dxfId="0">
      <formula>#ref!="ARL"</formula>
    </cfRule>
    <cfRule type="expression" priority="39" aboveAverage="0" equalAverage="0" bottom="0" percent="0" rank="0" text="" dxfId="0">
      <formula>#ref!="BEX"</formula>
    </cfRule>
    <cfRule type="expression" priority="40" aboveAverage="0" equalAverage="0" bottom="0" percent="0" rank="0" text="" dxfId="0">
      <formula>#ref!="CHY"</formula>
    </cfRule>
    <cfRule type="expression" priority="41" aboveAverage="0" equalAverage="0" bottom="0" percent="0" rank="0" text="" dxfId="0">
      <formula>#ref!="BON"</formula>
    </cfRule>
  </conditionalFormatting>
  <conditionalFormatting sqref="B45">
    <cfRule type="expression" priority="42" aboveAverage="0" equalAverage="0" bottom="0" percent="0" rank="0" text="" dxfId="0">
      <formula>$H44="LUX"</formula>
    </cfRule>
    <cfRule type="expression" priority="43" aboveAverage="0" equalAverage="0" bottom="0" percent="0" rank="0" text="" dxfId="0">
      <formula>$H44="WDZ"</formula>
    </cfRule>
    <cfRule type="expression" priority="44" aboveAverage="0" equalAverage="0" bottom="0" percent="0" rank="0" text="" dxfId="0">
      <formula>$H44="DZY"</formula>
    </cfRule>
    <cfRule type="expression" priority="45" aboveAverage="0" equalAverage="0" bottom="0" percent="0" rank="0" text="" dxfId="0">
      <formula>$H44="AYW"</formula>
    </cfRule>
    <cfRule type="expression" priority="46" aboveAverage="0" equalAverage="0" bottom="0" percent="0" rank="0" text="" dxfId="0">
      <formula>$H44="GED"</formula>
    </cfRule>
    <cfRule type="expression" priority="47" aboveAverage="0" equalAverage="0" bottom="0" percent="0" rank="0" text="" dxfId="0">
      <formula>$H44="LIB"</formula>
    </cfRule>
    <cfRule type="expression" priority="48" aboveAverage="0" equalAverage="0" bottom="0" percent="0" rank="0" text="" dxfId="0">
      <formula>$H44="ARL"</formula>
    </cfRule>
    <cfRule type="expression" priority="49" aboveAverage="0" equalAverage="0" bottom="0" percent="0" rank="0" text="" dxfId="0">
      <formula>$H44="BEX"</formula>
    </cfRule>
    <cfRule type="expression" priority="50" aboveAverage="0" equalAverage="0" bottom="0" percent="0" rank="0" text="" dxfId="0">
      <formula>$H44="CHY"</formula>
    </cfRule>
    <cfRule type="expression" priority="51" aboveAverage="0" equalAverage="0" bottom="0" percent="0" rank="0" text="" dxfId="0">
      <formula>$H44="BON"</formula>
    </cfRule>
  </conditionalFormatting>
  <printOptions headings="false" gridLines="false" gridLinesSet="true" horizontalCentered="false" verticalCentered="false"/>
  <pageMargins left="0.449305555555556" right="0.376388888888889" top="0.75" bottom="0.75" header="0.511811023622047" footer="0.511811023622047"/>
  <pageSetup paperSize="9" scale="9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171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200"/>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S78" activeCellId="0" sqref="S78"/>
    </sheetView>
  </sheetViews>
  <sheetFormatPr defaultColWidth="9.1171875" defaultRowHeight="14.25" zeroHeight="false" outlineLevelRow="0" outlineLevelCol="0"/>
  <cols>
    <col collapsed="false" customWidth="true" hidden="false" outlineLevel="0" max="1" min="1" style="4" width="7"/>
    <col collapsed="false" customWidth="true" hidden="false" outlineLevel="0" max="2" min="2" style="4" width="23.89"/>
    <col collapsed="false" customWidth="true" hidden="false" outlineLevel="0" max="3" min="3" style="78" width="7.88"/>
    <col collapsed="false" customWidth="true" hidden="false" outlineLevel="0" max="4" min="4" style="78" width="5.88"/>
    <col collapsed="false" customWidth="true" hidden="false" outlineLevel="0" max="5" min="5" style="78" width="7.88"/>
    <col collapsed="false" customWidth="true" hidden="false" outlineLevel="0" max="6" min="6" style="78" width="8.22"/>
    <col collapsed="false" customWidth="true" hidden="false" outlineLevel="0" max="7" min="7" style="4" width="6.22"/>
    <col collapsed="false" customWidth="true" hidden="true" outlineLevel="0" max="8" min="8" style="78" width="7.88"/>
    <col collapsed="false" customWidth="true" hidden="true" outlineLevel="0" max="9" min="9" style="78" width="6.88"/>
    <col collapsed="false" customWidth="true" hidden="true" outlineLevel="0" max="10" min="10" style="78" width="6.11"/>
    <col collapsed="false" customWidth="true" hidden="false" outlineLevel="0" max="11" min="11" style="78" width="6.55"/>
    <col collapsed="false" customWidth="true" hidden="false" outlineLevel="0" max="12" min="12" style="4" width="8.88"/>
    <col collapsed="false" customWidth="true" hidden="true" outlineLevel="0" max="13" min="13" style="4" width="7.66"/>
    <col collapsed="false" customWidth="true" hidden="false" outlineLevel="0" max="15" min="14" style="4" width="7.66"/>
    <col collapsed="false" customWidth="true" hidden="true" outlineLevel="0" max="16" min="16" style="4" width="7.66"/>
    <col collapsed="false" customWidth="true" hidden="false" outlineLevel="0" max="27" min="17" style="4" width="7.66"/>
    <col collapsed="false" customWidth="true" hidden="true" outlineLevel="0" max="28" min="28" style="4" width="7.66"/>
    <col collapsed="false" customWidth="true" hidden="false" outlineLevel="0" max="29" min="29" style="4" width="33.11"/>
    <col collapsed="false" customWidth="true" hidden="false" outlineLevel="0" max="30" min="30" style="4" width="28.11"/>
    <col collapsed="false" customWidth="false" hidden="false" outlineLevel="0" max="1023" min="31" style="4" width="9.11"/>
  </cols>
  <sheetData>
    <row r="1" customFormat="false" ht="59.25" hidden="false" customHeight="true" outlineLevel="0" collapsed="false">
      <c r="A1" s="79" t="str">
        <f aca="true">_xlfn.CONCAT(Contacts!H1,"  - ",RIGHT(CELL("filename"),SUM(LEN(CELL("filename")),-FIND("'#",CELL("filename")),-2)))</f>
        <v>CHALLENGE SUD 10  - Tour 2</v>
      </c>
      <c r="B1" s="79"/>
      <c r="C1" s="79" t="n">
        <f aca="false">Cumul!O1</f>
        <v>65</v>
      </c>
      <c r="E1" s="4"/>
      <c r="F1" s="80" t="s">
        <v>44</v>
      </c>
      <c r="G1" s="81" t="n">
        <v>980</v>
      </c>
      <c r="H1" s="82"/>
      <c r="I1" s="82"/>
      <c r="J1" s="82"/>
      <c r="K1" s="82"/>
      <c r="L1" s="83" t="s">
        <v>10</v>
      </c>
      <c r="M1" s="84" t="s">
        <v>23</v>
      </c>
      <c r="N1" s="84" t="s">
        <v>14</v>
      </c>
      <c r="O1" s="84" t="s">
        <v>16</v>
      </c>
      <c r="P1" s="84" t="s">
        <v>24</v>
      </c>
      <c r="Q1" s="84" t="s">
        <v>18</v>
      </c>
      <c r="R1" s="84" t="s">
        <v>12</v>
      </c>
      <c r="S1" s="84" t="s">
        <v>22</v>
      </c>
      <c r="T1" s="84" t="s">
        <v>19</v>
      </c>
      <c r="U1" s="84" t="s">
        <v>45</v>
      </c>
      <c r="V1" s="84" t="s">
        <v>20</v>
      </c>
      <c r="W1" s="84" t="s">
        <v>21</v>
      </c>
      <c r="X1" s="84" t="s">
        <v>15</v>
      </c>
      <c r="Y1" s="84" t="s">
        <v>11</v>
      </c>
      <c r="Z1" s="84" t="s">
        <v>17</v>
      </c>
      <c r="AA1" s="84" t="s">
        <v>13</v>
      </c>
      <c r="AB1" s="84" t="s">
        <v>46</v>
      </c>
    </row>
    <row r="2" customFormat="false" ht="18" hidden="true" customHeight="true" outlineLevel="0" collapsed="false">
      <c r="B2" s="85"/>
      <c r="C2" s="86"/>
      <c r="D2" s="86"/>
      <c r="E2" s="86"/>
      <c r="F2" s="86"/>
      <c r="H2" s="87" t="s">
        <v>47</v>
      </c>
      <c r="I2" s="88" t="s">
        <v>48</v>
      </c>
      <c r="J2" s="88" t="s">
        <v>49</v>
      </c>
      <c r="K2" s="88" t="s">
        <v>50</v>
      </c>
      <c r="L2" s="83"/>
      <c r="M2" s="86" t="s">
        <v>29</v>
      </c>
      <c r="N2" s="86" t="s">
        <v>30</v>
      </c>
      <c r="O2" s="86" t="s">
        <v>31</v>
      </c>
      <c r="P2" s="82" t="s">
        <v>51</v>
      </c>
      <c r="Q2" s="82" t="s">
        <v>32</v>
      </c>
      <c r="R2" s="82" t="s">
        <v>33</v>
      </c>
      <c r="S2" s="82" t="s">
        <v>34</v>
      </c>
      <c r="T2" s="82" t="s">
        <v>35</v>
      </c>
      <c r="U2" s="82" t="s">
        <v>36</v>
      </c>
      <c r="V2" s="82" t="s">
        <v>37</v>
      </c>
      <c r="W2" s="82" t="s">
        <v>38</v>
      </c>
      <c r="X2" s="82" t="s">
        <v>39</v>
      </c>
      <c r="Y2" s="78" t="s">
        <v>40</v>
      </c>
      <c r="Z2" s="78" t="s">
        <v>41</v>
      </c>
      <c r="AA2" s="82" t="s">
        <v>42</v>
      </c>
      <c r="AB2" s="82" t="s">
        <v>52</v>
      </c>
    </row>
    <row r="3" customFormat="false" ht="14.25" hidden="false" customHeight="false" outlineLevel="0" collapsed="false">
      <c r="A3" s="89" t="s">
        <v>53</v>
      </c>
      <c r="B3" s="90" t="s">
        <v>447</v>
      </c>
      <c r="C3" s="91" t="s">
        <v>55</v>
      </c>
      <c r="D3" s="91" t="s">
        <v>56</v>
      </c>
      <c r="E3" s="91" t="s">
        <v>1</v>
      </c>
      <c r="F3" s="91" t="s">
        <v>57</v>
      </c>
      <c r="G3" s="92" t="s">
        <v>58</v>
      </c>
      <c r="H3" s="92"/>
      <c r="I3" s="92"/>
      <c r="J3" s="92"/>
      <c r="K3" s="93" t="s">
        <v>59</v>
      </c>
      <c r="L3" s="94" t="s">
        <v>60</v>
      </c>
      <c r="M3" s="95" t="n">
        <f aca="false">SUM(M4:M152)</f>
        <v>0</v>
      </c>
      <c r="N3" s="95" t="n">
        <f aca="false">SUM(N4:N152)</f>
        <v>234.5</v>
      </c>
      <c r="O3" s="95" t="n">
        <f aca="false">SUM(O4:O153)</f>
        <v>115</v>
      </c>
      <c r="P3" s="95" t="n">
        <f aca="false">SUM(P4:P153)</f>
        <v>0</v>
      </c>
      <c r="Q3" s="95" t="n">
        <f aca="false">SUM(Q4:Q153)</f>
        <v>207.5</v>
      </c>
      <c r="R3" s="95" t="n">
        <f aca="false">SUM(R4:R153)</f>
        <v>251</v>
      </c>
      <c r="S3" s="95" t="n">
        <f aca="false">SUM(S4:S153)</f>
        <v>54</v>
      </c>
      <c r="T3" s="95" t="n">
        <f aca="false">SUM(T4:T153)</f>
        <v>115.5</v>
      </c>
      <c r="U3" s="95" t="n">
        <f aca="false">SUM(U4:U153)</f>
        <v>219</v>
      </c>
      <c r="V3" s="95" t="n">
        <f aca="false">SUM(V4:V153)</f>
        <v>55</v>
      </c>
      <c r="W3" s="95" t="n">
        <f aca="false">SUM(W4:W153)</f>
        <v>111</v>
      </c>
      <c r="X3" s="95" t="n">
        <f aca="false">SUM(X4:X153)</f>
        <v>158</v>
      </c>
      <c r="Y3" s="95" t="n">
        <f aca="false">SUM(Y4:Y153)</f>
        <v>247</v>
      </c>
      <c r="Z3" s="95" t="n">
        <f aca="false">SUM(Z4:Z153)</f>
        <v>183.5</v>
      </c>
      <c r="AA3" s="95" t="n">
        <f aca="false">SUM(AA4:AA153)</f>
        <v>188</v>
      </c>
      <c r="AB3" s="95" t="n">
        <f aca="false">SUM(AB4:AB153)</f>
        <v>0</v>
      </c>
    </row>
    <row r="4" customFormat="false" ht="14.25" hidden="false" customHeight="false" outlineLevel="0" collapsed="false">
      <c r="A4" s="82" t="n">
        <f aca="false">IF(G4&lt;&gt;0,IF(COUNTIF(G$4:G$200,G4)&lt;&gt;1,RANK(G4,G$4:G$200)&amp;"°",RANK(G4,G$4:G$200)),"")</f>
        <v>1</v>
      </c>
      <c r="B4" s="100" t="s">
        <v>63</v>
      </c>
      <c r="C4" s="86" t="str">
        <f aca="false">IFERROR(VLOOKUP($B4,TabJoueurs,2,0),"")</f>
        <v>4C</v>
      </c>
      <c r="D4" s="86" t="str">
        <f aca="false">IFERROR(VLOOKUP($B4,TabJoueurs,3,0),"")</f>
        <v>S</v>
      </c>
      <c r="E4" s="86" t="str">
        <f aca="false">IFERROR(VLOOKUP($B4,TabJoueurs,4,0),"")</f>
        <v>LUX</v>
      </c>
      <c r="F4" s="86" t="n">
        <f aca="false">IFERROR(VLOOKUP($B4,TabJoueurs,7,0),"")</f>
        <v>0</v>
      </c>
      <c r="G4" s="82" t="n">
        <v>931</v>
      </c>
      <c r="H4" s="82" t="n">
        <f aca="false">COUNTIF(E$4:E4,E4)</f>
        <v>1</v>
      </c>
      <c r="I4" s="82" t="n">
        <f aca="false">IFERROR(IF(H4&lt;6,I3+1,I3),0)</f>
        <v>1</v>
      </c>
      <c r="J4" s="82" t="n">
        <f aca="false">IF(G4&gt;0,IF(H4&lt;6,PtsMax2-I4+1,""),"")</f>
        <v>65</v>
      </c>
      <c r="K4" s="97" t="n">
        <f aca="false">MAX(M4:AB4)</f>
        <v>65</v>
      </c>
      <c r="L4" s="98" t="n">
        <f aca="false">IFERROR(G4/G$1,"")</f>
        <v>0.95</v>
      </c>
      <c r="M4" s="99"/>
      <c r="N4" s="86" t="str">
        <f aca="false">IF(N$2=$E4,$J4,"")</f>
        <v/>
      </c>
      <c r="O4" s="99" t="str">
        <f aca="false">IF(O$2=$E4,$J4,"")</f>
        <v/>
      </c>
      <c r="P4" s="86" t="str">
        <f aca="false">IF(P$2=$E4,$J4,"")</f>
        <v/>
      </c>
      <c r="Q4" s="86" t="str">
        <f aca="false">IF(Q$2=$E4,$J4,"")</f>
        <v/>
      </c>
      <c r="R4" s="99" t="str">
        <f aca="false">IF(R$2=$E4,$J4,"")</f>
        <v/>
      </c>
      <c r="S4" s="86" t="str">
        <f aca="false">IF(S$2=$E4,$J4,"")</f>
        <v/>
      </c>
      <c r="T4" s="99" t="str">
        <f aca="false">IF(T$2=$E4,$J4,"")</f>
        <v/>
      </c>
      <c r="U4" s="86" t="str">
        <f aca="false">IF(U$2=$E4,$J4,"")</f>
        <v/>
      </c>
      <c r="V4" s="99" t="str">
        <f aca="false">IF(V$2=$E4,$J4,"")</f>
        <v/>
      </c>
      <c r="W4" s="86" t="str">
        <f aca="false">IF(W$2=$E4,$J4,"")</f>
        <v/>
      </c>
      <c r="X4" s="99" t="str">
        <f aca="false">IF(X$2=$E4,$J4,"")</f>
        <v/>
      </c>
      <c r="Y4" s="86" t="n">
        <f aca="false">IF(Y$2=$E4,$J4,"")</f>
        <v>65</v>
      </c>
      <c r="Z4" s="99" t="str">
        <f aca="false">IF(Z$2=$E4,$J4,"")</f>
        <v/>
      </c>
      <c r="AA4" s="86" t="str">
        <f aca="false">IF(AA$2=$E4,$J4,"")</f>
        <v/>
      </c>
      <c r="AB4" s="99" t="str">
        <f aca="false">IF(AB$2=$E4,$J4,"")</f>
        <v/>
      </c>
      <c r="AC4" s="101"/>
      <c r="AD4" s="83"/>
      <c r="AE4" s="83"/>
      <c r="AF4" s="83"/>
    </row>
    <row r="5" customFormat="false" ht="14.25" hidden="false" customHeight="false" outlineLevel="0" collapsed="false">
      <c r="A5" s="82" t="n">
        <f aca="false">IF(G5&lt;&gt;0,IF(COUNTIF(G$4:G$200,G5)&lt;&gt;1,RANK(G5,G$4:G$200)&amp;"°",RANK(G5,G$4:G$200)),"")</f>
        <v>2</v>
      </c>
      <c r="B5" s="4" t="s">
        <v>448</v>
      </c>
      <c r="C5" s="86" t="str">
        <f aca="false">IFERROR(VLOOKUP($B5,TabJoueurs,2,0),"")</f>
        <v>3A</v>
      </c>
      <c r="D5" s="86" t="str">
        <f aca="false">IFERROR(VLOOKUP($B5,TabJoueurs,3,0),"")</f>
        <v>V</v>
      </c>
      <c r="E5" s="86" t="str">
        <f aca="false">IFERROR(VLOOKUP($B5,TabJoueurs,4,0),"")</f>
        <v>FLO</v>
      </c>
      <c r="F5" s="86" t="n">
        <f aca="false">IFERROR(VLOOKUP($B5,TabJoueurs,7,0),"")</f>
        <v>0</v>
      </c>
      <c r="G5" s="82" t="n">
        <v>923</v>
      </c>
      <c r="H5" s="82" t="n">
        <f aca="false">COUNTIF(E$4:E5,E5)</f>
        <v>1</v>
      </c>
      <c r="I5" s="82" t="n">
        <f aca="false">IFERROR(IF(H5&lt;6,I4+1,I4),0)</f>
        <v>2</v>
      </c>
      <c r="J5" s="82" t="n">
        <f aca="false">IF(G5&gt;0,IF(H5&lt;6,PtsMax2-I5+1,""),"")</f>
        <v>64</v>
      </c>
      <c r="K5" s="97" t="n">
        <f aca="false">MAX(M5:AB5)</f>
        <v>64</v>
      </c>
      <c r="L5" s="98" t="n">
        <f aca="false">IFERROR(G5/G$1,"")</f>
        <v>0.941836734693877</v>
      </c>
      <c r="M5" s="99"/>
      <c r="N5" s="86" t="str">
        <f aca="false">IF(N$2=$E5,$J5,"")</f>
        <v/>
      </c>
      <c r="O5" s="99" t="str">
        <f aca="false">IF(O$2=$E5,$J5,"")</f>
        <v/>
      </c>
      <c r="P5" s="86" t="str">
        <f aca="false">IF(P$2=$E5,$J5,"")</f>
        <v/>
      </c>
      <c r="Q5" s="86" t="str">
        <f aca="false">IF(Q$2=$E5,$J5,"")</f>
        <v/>
      </c>
      <c r="R5" s="99" t="str">
        <f aca="false">IF(R$2=$E5,$J5,"")</f>
        <v/>
      </c>
      <c r="S5" s="86" t="str">
        <f aca="false">IF(S$2=$E5,$J5,"")</f>
        <v/>
      </c>
      <c r="T5" s="99" t="str">
        <f aca="false">IF(T$2=$E5,$J5,"")</f>
        <v/>
      </c>
      <c r="U5" s="86" t="n">
        <f aca="false">IF(U$2=$E5,$J5,"")</f>
        <v>64</v>
      </c>
      <c r="V5" s="99" t="str">
        <f aca="false">IF(V$2=$E5,$J5,"")</f>
        <v/>
      </c>
      <c r="W5" s="86" t="str">
        <f aca="false">IF(W$2=$E5,$J5,"")</f>
        <v/>
      </c>
      <c r="X5" s="99" t="str">
        <f aca="false">IF(X$2=$E5,$J5,"")</f>
        <v/>
      </c>
      <c r="Y5" s="86" t="str">
        <f aca="false">IF(Y$2=$E5,$J5,"")</f>
        <v/>
      </c>
      <c r="Z5" s="99" t="str">
        <f aca="false">IF(Z$2=$E5,$J5,"")</f>
        <v/>
      </c>
      <c r="AA5" s="86" t="str">
        <f aca="false">IF(AA$2=$E5,$J5,"")</f>
        <v/>
      </c>
      <c r="AB5" s="99" t="str">
        <f aca="false">IF(AB$2=$E5,$J5,"")</f>
        <v/>
      </c>
      <c r="AC5" s="101"/>
      <c r="AD5" s="83"/>
      <c r="AE5" s="83"/>
      <c r="AF5" s="83"/>
    </row>
    <row r="6" customFormat="false" ht="14.25" hidden="false" customHeight="false" outlineLevel="0" collapsed="false">
      <c r="A6" s="82" t="n">
        <f aca="false">IF(G6&lt;&gt;0,IF(COUNTIF(G$4:G$200,G6)&lt;&gt;1,RANK(G6,G$4:G$200)&amp;"°",RANK(G6,G$4:G$200)),"")</f>
        <v>3</v>
      </c>
      <c r="B6" s="100" t="s">
        <v>62</v>
      </c>
      <c r="C6" s="86" t="str">
        <f aca="false">IFERROR(VLOOKUP($B6,TabJoueurs,2,0),"")</f>
        <v>4B</v>
      </c>
      <c r="D6" s="86" t="str">
        <f aca="false">IFERROR(VLOOKUP($B6,TabJoueurs,3,0),"")</f>
        <v>S</v>
      </c>
      <c r="E6" s="86" t="str">
        <f aca="false">IFERROR(VLOOKUP($B6,TabJoueurs,4,0),"")</f>
        <v>CNA</v>
      </c>
      <c r="F6" s="86" t="n">
        <f aca="false">IFERROR(VLOOKUP($B6,TabJoueurs,7,0),"")</f>
        <v>0</v>
      </c>
      <c r="G6" s="82" t="n">
        <v>896</v>
      </c>
      <c r="H6" s="82" t="n">
        <f aca="false">COUNTIF(E$4:E6,E6)</f>
        <v>1</v>
      </c>
      <c r="I6" s="82" t="n">
        <f aca="false">IFERROR(IF(H6&lt;6,I5+1,I5),0)</f>
        <v>3</v>
      </c>
      <c r="J6" s="82" t="n">
        <f aca="false">IF(G6&gt;0,IF(H6&lt;6,PtsMax2-I6+1,""),"")</f>
        <v>63</v>
      </c>
      <c r="K6" s="97" t="n">
        <f aca="false">MAX(M6:AB6)</f>
        <v>63</v>
      </c>
      <c r="L6" s="98" t="n">
        <f aca="false">IFERROR(G6/G$1,"")</f>
        <v>0.914285714285714</v>
      </c>
      <c r="M6" s="99"/>
      <c r="N6" s="86" t="str">
        <f aca="false">IF(N$2=$E6,$J6,"")</f>
        <v/>
      </c>
      <c r="O6" s="99" t="str">
        <f aca="false">IF(O$2=$E6,$J6,"")</f>
        <v/>
      </c>
      <c r="P6" s="86" t="str">
        <f aca="false">IF(P$2=$E6,$J6,"")</f>
        <v/>
      </c>
      <c r="Q6" s="86" t="str">
        <f aca="false">IF(Q$2=$E6,$J6,"")</f>
        <v/>
      </c>
      <c r="R6" s="99" t="n">
        <f aca="false">IF(R$2=$E6,$J6,"")</f>
        <v>63</v>
      </c>
      <c r="S6" s="86" t="str">
        <f aca="false">IF(S$2=$E6,$J6,"")</f>
        <v/>
      </c>
      <c r="T6" s="99" t="str">
        <f aca="false">IF(T$2=$E6,$J6,"")</f>
        <v/>
      </c>
      <c r="U6" s="86" t="str">
        <f aca="false">IF(U$2=$E6,$J6,"")</f>
        <v/>
      </c>
      <c r="V6" s="99" t="str">
        <f aca="false">IF(V$2=$E6,$J6,"")</f>
        <v/>
      </c>
      <c r="W6" s="86" t="str">
        <f aca="false">IF(W$2=$E6,$J6,"")</f>
        <v/>
      </c>
      <c r="X6" s="99" t="str">
        <f aca="false">IF(X$2=$E6,$J6,"")</f>
        <v/>
      </c>
      <c r="Y6" s="86" t="str">
        <f aca="false">IF(Y$2=$E6,$J6,"")</f>
        <v/>
      </c>
      <c r="Z6" s="99" t="str">
        <f aca="false">IF(Z$2=$E6,$J6,"")</f>
        <v/>
      </c>
      <c r="AA6" s="86" t="str">
        <f aca="false">IF(AA$2=$E6,$J6,"")</f>
        <v/>
      </c>
      <c r="AB6" s="99" t="str">
        <f aca="false">IF(AB$2=$E6,$J6,"")</f>
        <v/>
      </c>
      <c r="AC6" s="101"/>
      <c r="AD6" s="83"/>
      <c r="AE6" s="83"/>
      <c r="AF6" s="83"/>
    </row>
    <row r="7" customFormat="false" ht="14.25" hidden="false" customHeight="false" outlineLevel="0" collapsed="false">
      <c r="A7" s="82" t="n">
        <f aca="false">IF(G7&lt;&gt;0,IF(COUNTIF(G$4:G$200,G7)&lt;&gt;1,RANK(G7,G$4:G$200)&amp;"°",RANK(G7,G$4:G$200)),"")</f>
        <v>4</v>
      </c>
      <c r="B7" s="100" t="s">
        <v>75</v>
      </c>
      <c r="C7" s="86" t="str">
        <f aca="false">IFERROR(VLOOKUP($B7,TabJoueurs,2,0),"")</f>
        <v>4B</v>
      </c>
      <c r="D7" s="86" t="str">
        <f aca="false">IFERROR(VLOOKUP($B7,TabJoueurs,3,0),"")</f>
        <v>D</v>
      </c>
      <c r="E7" s="86" t="str">
        <f aca="false">IFERROR(VLOOKUP($B7,TabJoueurs,4,0),"")</f>
        <v>CHY</v>
      </c>
      <c r="F7" s="86" t="n">
        <f aca="false">IFERROR(VLOOKUP($B7,TabJoueurs,7,0),"")</f>
        <v>0</v>
      </c>
      <c r="G7" s="82" t="n">
        <v>891</v>
      </c>
      <c r="H7" s="82" t="n">
        <f aca="false">COUNTIF(E$4:E7,E7)</f>
        <v>1</v>
      </c>
      <c r="I7" s="82" t="n">
        <f aca="false">IFERROR(IF(H7&lt;6,I6+1,I6),0)</f>
        <v>4</v>
      </c>
      <c r="J7" s="82" t="n">
        <f aca="false">IF(G7&gt;0,IF(H7&lt;6,PtsMax2-I7+1,""),"")</f>
        <v>62</v>
      </c>
      <c r="K7" s="97" t="n">
        <f aca="false">MAX(M7:AB7)</f>
        <v>62</v>
      </c>
      <c r="L7" s="98" t="n">
        <f aca="false">IFERROR(G7/G$1,"")</f>
        <v>0.909183673469388</v>
      </c>
      <c r="M7" s="99"/>
      <c r="N7" s="86" t="str">
        <f aca="false">IF(N$2=$E7,$J7,"")</f>
        <v/>
      </c>
      <c r="O7" s="99" t="str">
        <f aca="false">IF(O$2=$E7,$J7,"")</f>
        <v/>
      </c>
      <c r="P7" s="86" t="str">
        <f aca="false">IF(P$2=$E7,$J7,"")</f>
        <v/>
      </c>
      <c r="Q7" s="86" t="n">
        <f aca="false">IF(Q$2=$E7,$J7,"")</f>
        <v>62</v>
      </c>
      <c r="R7" s="99" t="str">
        <f aca="false">IF(R$2=$E7,$J7,"")</f>
        <v/>
      </c>
      <c r="S7" s="86" t="str">
        <f aca="false">IF(S$2=$E7,$J7,"")</f>
        <v/>
      </c>
      <c r="T7" s="99" t="str">
        <f aca="false">IF(T$2=$E7,$J7,"")</f>
        <v/>
      </c>
      <c r="U7" s="86" t="str">
        <f aca="false">IF(U$2=$E7,$J7,"")</f>
        <v/>
      </c>
      <c r="V7" s="99" t="str">
        <f aca="false">IF(V$2=$E7,$J7,"")</f>
        <v/>
      </c>
      <c r="W7" s="86" t="str">
        <f aca="false">IF(W$2=$E7,$J7,"")</f>
        <v/>
      </c>
      <c r="X7" s="99" t="str">
        <f aca="false">IF(X$2=$E7,$J7,"")</f>
        <v/>
      </c>
      <c r="Y7" s="86" t="str">
        <f aca="false">IF(Y$2=$E7,$J7,"")</f>
        <v/>
      </c>
      <c r="Z7" s="99" t="str">
        <f aca="false">IF(Z$2=$E7,$J7,"")</f>
        <v/>
      </c>
      <c r="AA7" s="86" t="str">
        <f aca="false">IF(AA$2=$E7,$J7,"")</f>
        <v/>
      </c>
      <c r="AB7" s="99" t="str">
        <f aca="false">IF(AB$2=$E7,$J7,"")</f>
        <v/>
      </c>
      <c r="AC7" s="101"/>
      <c r="AD7" s="83"/>
      <c r="AE7" s="83"/>
      <c r="AF7" s="83"/>
    </row>
    <row r="8" customFormat="false" ht="14.25" hidden="false" customHeight="false" outlineLevel="0" collapsed="false">
      <c r="A8" s="82" t="n">
        <f aca="false">IF(G8&lt;&gt;0,IF(COUNTIF(G$4:G$200,G8)&lt;&gt;1,RANK(G8,G$4:G$200)&amp;"°",RANK(G8,G$4:G$200)),"")</f>
        <v>5</v>
      </c>
      <c r="B8" s="100" t="s">
        <v>64</v>
      </c>
      <c r="C8" s="86" t="str">
        <f aca="false">IFERROR(VLOOKUP($B8,TabJoueurs,2,0),"")</f>
        <v>4B</v>
      </c>
      <c r="D8" s="86" t="str">
        <f aca="false">IFERROR(VLOOKUP($B8,TabJoueurs,3,0),"")</f>
        <v>S</v>
      </c>
      <c r="E8" s="86" t="str">
        <f aca="false">IFERROR(VLOOKUP($B8,TabJoueurs,4,0),"")</f>
        <v>WAA</v>
      </c>
      <c r="F8" s="86" t="n">
        <f aca="false">IFERROR(VLOOKUP($B8,TabJoueurs,7,0),"")</f>
        <v>0</v>
      </c>
      <c r="G8" s="82" t="n">
        <v>875</v>
      </c>
      <c r="H8" s="82" t="n">
        <f aca="false">COUNTIF(E$4:E8,E8)</f>
        <v>1</v>
      </c>
      <c r="I8" s="82" t="n">
        <f aca="false">IFERROR(IF(H8&lt;6,I7+1,I7),0)</f>
        <v>5</v>
      </c>
      <c r="J8" s="82" t="n">
        <f aca="false">IF(G8&gt;0,IF(H8&lt;6,PtsMax2-I8+1,""),"")</f>
        <v>61</v>
      </c>
      <c r="K8" s="97" t="n">
        <f aca="false">MAX(M8:AB8)</f>
        <v>61</v>
      </c>
      <c r="L8" s="98" t="n">
        <f aca="false">IFERROR(G8/G$1,"")</f>
        <v>0.892857142857143</v>
      </c>
      <c r="M8" s="99"/>
      <c r="N8" s="86" t="str">
        <f aca="false">IF(N$2=$E8,$J8,"")</f>
        <v/>
      </c>
      <c r="O8" s="99" t="str">
        <f aca="false">IF(O$2=$E8,$J8,"")</f>
        <v/>
      </c>
      <c r="P8" s="86" t="str">
        <f aca="false">IF(P$2=$E8,$J8,"")</f>
        <v/>
      </c>
      <c r="Q8" s="86" t="str">
        <f aca="false">IF(Q$2=$E8,$J8,"")</f>
        <v/>
      </c>
      <c r="R8" s="99" t="str">
        <f aca="false">IF(R$2=$E8,$J8,"")</f>
        <v/>
      </c>
      <c r="S8" s="86" t="str">
        <f aca="false">IF(S$2=$E8,$J8,"")</f>
        <v/>
      </c>
      <c r="T8" s="99" t="str">
        <f aca="false">IF(T$2=$E8,$J8,"")</f>
        <v/>
      </c>
      <c r="U8" s="86" t="str">
        <f aca="false">IF(U$2=$E8,$J8,"")</f>
        <v/>
      </c>
      <c r="V8" s="99" t="str">
        <f aca="false">IF(V$2=$E8,$J8,"")</f>
        <v/>
      </c>
      <c r="W8" s="86" t="str">
        <f aca="false">IF(W$2=$E8,$J8,"")</f>
        <v/>
      </c>
      <c r="X8" s="99" t="str">
        <f aca="false">IF(X$2=$E8,$J8,"")</f>
        <v/>
      </c>
      <c r="Y8" s="86" t="str">
        <f aca="false">IF(Y$2=$E8,$J8,"")</f>
        <v/>
      </c>
      <c r="Z8" s="99" t="str">
        <f aca="false">IF(Z$2=$E8,$J8,"")</f>
        <v/>
      </c>
      <c r="AA8" s="86" t="n">
        <f aca="false">IF(AA$2=$E8,$J8,"")</f>
        <v>61</v>
      </c>
      <c r="AB8" s="99" t="str">
        <f aca="false">IF(AB$2=$E8,$J8,"")</f>
        <v/>
      </c>
      <c r="AC8" s="101"/>
      <c r="AD8" s="83"/>
      <c r="AE8" s="83"/>
      <c r="AF8" s="83"/>
    </row>
    <row r="9" customFormat="false" ht="14.25" hidden="false" customHeight="false" outlineLevel="0" collapsed="false">
      <c r="A9" s="82" t="n">
        <f aca="false">IF(G9&lt;&gt;0,IF(COUNTIF(G$4:G$200,G9)&lt;&gt;1,RANK(G9,G$4:G$200)&amp;"°",RANK(G9,G$4:G$200)),"")</f>
        <v>6</v>
      </c>
      <c r="B9" s="100" t="s">
        <v>65</v>
      </c>
      <c r="C9" s="86" t="str">
        <f aca="false">IFERROR(VLOOKUP($B9,TabJoueurs,2,0),"")</f>
        <v>4C</v>
      </c>
      <c r="D9" s="86" t="str">
        <f aca="false">IFERROR(VLOOKUP($B9,TabJoueurs,3,0),"")</f>
        <v>S</v>
      </c>
      <c r="E9" s="86" t="str">
        <f aca="false">IFERROR(VLOOKUP($B9,TabJoueurs,4,0),"")</f>
        <v>LUX</v>
      </c>
      <c r="F9" s="86" t="n">
        <f aca="false">IFERROR(VLOOKUP($B9,TabJoueurs,7,0),"")</f>
        <v>0</v>
      </c>
      <c r="G9" s="82" t="n">
        <v>873</v>
      </c>
      <c r="H9" s="82" t="n">
        <f aca="false">COUNTIF(E$4:E9,E9)</f>
        <v>2</v>
      </c>
      <c r="I9" s="82" t="n">
        <f aca="false">IFERROR(IF(H9&lt;6,I8+1,I8),0)</f>
        <v>6</v>
      </c>
      <c r="J9" s="82" t="n">
        <f aca="false">IF(G9&gt;0,IF(H9&lt;6,PtsMax2-I9+1,""),"")</f>
        <v>60</v>
      </c>
      <c r="K9" s="97" t="n">
        <f aca="false">MAX(M9:AB9)</f>
        <v>60</v>
      </c>
      <c r="L9" s="98" t="n">
        <f aca="false">IFERROR(G9/G$1,"")</f>
        <v>0.890816326530612</v>
      </c>
      <c r="M9" s="99"/>
      <c r="N9" s="86" t="str">
        <f aca="false">IF(N$2=$E9,$J9,"")</f>
        <v/>
      </c>
      <c r="O9" s="99" t="str">
        <f aca="false">IF(O$2=$E9,$J9,"")</f>
        <v/>
      </c>
      <c r="P9" s="86" t="str">
        <f aca="false">IF(P$2=$E9,$J9,"")</f>
        <v/>
      </c>
      <c r="Q9" s="86" t="str">
        <f aca="false">IF(Q$2=$E9,$J9,"")</f>
        <v/>
      </c>
      <c r="R9" s="99" t="str">
        <f aca="false">IF(R$2=$E9,$J9,"")</f>
        <v/>
      </c>
      <c r="S9" s="86" t="str">
        <f aca="false">IF(S$2=$E9,$J9,"")</f>
        <v/>
      </c>
      <c r="T9" s="99" t="str">
        <f aca="false">IF(T$2=$E9,$J9,"")</f>
        <v/>
      </c>
      <c r="U9" s="86" t="str">
        <f aca="false">IF(U$2=$E9,$J9,"")</f>
        <v/>
      </c>
      <c r="V9" s="99" t="str">
        <f aca="false">IF(V$2=$E9,$J9,"")</f>
        <v/>
      </c>
      <c r="W9" s="86" t="str">
        <f aca="false">IF(W$2=$E9,$J9,"")</f>
        <v/>
      </c>
      <c r="X9" s="99" t="str">
        <f aca="false">IF(X$2=$E9,$J9,"")</f>
        <v/>
      </c>
      <c r="Y9" s="86" t="n">
        <f aca="false">IF(Y$2=$E9,$J9,"")</f>
        <v>60</v>
      </c>
      <c r="Z9" s="99" t="str">
        <f aca="false">IF(Z$2=$E9,$J9,"")</f>
        <v/>
      </c>
      <c r="AA9" s="86" t="str">
        <f aca="false">IF(AA$2=$E9,$J9,"")</f>
        <v/>
      </c>
      <c r="AB9" s="99" t="str">
        <f aca="false">IF(AB$2=$E9,$J9,"")</f>
        <v/>
      </c>
      <c r="AC9" s="101"/>
      <c r="AD9" s="83"/>
      <c r="AE9" s="83"/>
      <c r="AF9" s="83"/>
    </row>
    <row r="10" customFormat="false" ht="14.25" hidden="false" customHeight="false" outlineLevel="0" collapsed="false">
      <c r="A10" s="82" t="n">
        <f aca="false">IF(G10&lt;&gt;0,IF(COUNTIF(G$4:G$200,G10)&lt;&gt;1,RANK(G10,G$4:G$200)&amp;"°",RANK(G10,G$4:G$200)),"")</f>
        <v>7</v>
      </c>
      <c r="B10" s="100" t="s">
        <v>66</v>
      </c>
      <c r="C10" s="86" t="str">
        <f aca="false">IFERROR(VLOOKUP($B10,TabJoueurs,2,0),"")</f>
        <v>5D</v>
      </c>
      <c r="D10" s="86" t="str">
        <f aca="false">IFERROR(VLOOKUP($B10,TabJoueurs,3,0),"")</f>
        <v>V</v>
      </c>
      <c r="E10" s="86" t="str">
        <f aca="false">IFERROR(VLOOKUP($B10,TabJoueurs,4,0),"")</f>
        <v>AYW</v>
      </c>
      <c r="F10" s="86" t="n">
        <f aca="false">IFERROR(VLOOKUP($B10,TabJoueurs,7,0),"")</f>
        <v>0</v>
      </c>
      <c r="G10" s="82" t="n">
        <v>867</v>
      </c>
      <c r="H10" s="82" t="n">
        <f aca="false">COUNTIF(E$4:E10,E10)</f>
        <v>1</v>
      </c>
      <c r="I10" s="82" t="n">
        <f aca="false">IFERROR(IF(H10&lt;6,I9+1,I9),0)</f>
        <v>7</v>
      </c>
      <c r="J10" s="82" t="n">
        <f aca="false">IF(G10&gt;0,IF(H10&lt;6,PtsMax2-I10+1,""),"")</f>
        <v>59</v>
      </c>
      <c r="K10" s="97" t="n">
        <f aca="false">MAX(M10:AB10)</f>
        <v>59</v>
      </c>
      <c r="L10" s="98" t="n">
        <f aca="false">IFERROR(G10/G$1,"")</f>
        <v>0.88469387755102</v>
      </c>
      <c r="M10" s="99"/>
      <c r="N10" s="86" t="n">
        <f aca="false">IF(N$2=$E10,$J10,"")</f>
        <v>59</v>
      </c>
      <c r="O10" s="99" t="str">
        <f aca="false">IF(O$2=$E10,$J10,"")</f>
        <v/>
      </c>
      <c r="P10" s="86" t="str">
        <f aca="false">IF(P$2=$E10,$J10,"")</f>
        <v/>
      </c>
      <c r="Q10" s="86" t="str">
        <f aca="false">IF(Q$2=$E10,$J10,"")</f>
        <v/>
      </c>
      <c r="R10" s="99" t="str">
        <f aca="false">IF(R$2=$E10,$J10,"")</f>
        <v/>
      </c>
      <c r="S10" s="86" t="str">
        <f aca="false">IF(S$2=$E10,$J10,"")</f>
        <v/>
      </c>
      <c r="T10" s="99" t="str">
        <f aca="false">IF(T$2=$E10,$J10,"")</f>
        <v/>
      </c>
      <c r="U10" s="86" t="str">
        <f aca="false">IF(U$2=$E10,$J10,"")</f>
        <v/>
      </c>
      <c r="V10" s="99" t="str">
        <f aca="false">IF(V$2=$E10,$J10,"")</f>
        <v/>
      </c>
      <c r="W10" s="86" t="str">
        <f aca="false">IF(W$2=$E10,$J10,"")</f>
        <v/>
      </c>
      <c r="X10" s="99" t="str">
        <f aca="false">IF(X$2=$E10,$J10,"")</f>
        <v/>
      </c>
      <c r="Y10" s="86" t="str">
        <f aca="false">IF(Y$2=$E10,$J10,"")</f>
        <v/>
      </c>
      <c r="Z10" s="99" t="str">
        <f aca="false">IF(Z$2=$E10,$J10,"")</f>
        <v/>
      </c>
      <c r="AA10" s="86" t="str">
        <f aca="false">IF(AA$2=$E10,$J10,"")</f>
        <v/>
      </c>
      <c r="AB10" s="99" t="str">
        <f aca="false">IF(AB$2=$E10,$J10,"")</f>
        <v/>
      </c>
      <c r="AC10" s="101"/>
      <c r="AD10" s="83"/>
      <c r="AE10" s="83"/>
      <c r="AF10" s="83"/>
    </row>
    <row r="11" customFormat="false" ht="14.25" hidden="false" customHeight="false" outlineLevel="0" collapsed="false">
      <c r="A11" s="82" t="n">
        <f aca="false">IF(G11&lt;&gt;0,IF(COUNTIF(G$4:G$200,G11)&lt;&gt;1,RANK(G11,G$4:G$200)&amp;"°",RANK(G11,G$4:G$200)),"")</f>
        <v>8</v>
      </c>
      <c r="B11" s="100" t="s">
        <v>449</v>
      </c>
      <c r="C11" s="86" t="str">
        <f aca="false">IFERROR(VLOOKUP($B11,TabJoueurs,2,0),"")</f>
        <v>4C</v>
      </c>
      <c r="D11" s="86" t="str">
        <f aca="false">IFERROR(VLOOKUP($B11,TabJoueurs,3,0),"")</f>
        <v>S</v>
      </c>
      <c r="E11" s="86" t="str">
        <f aca="false">IFERROR(VLOOKUP($B11,TabJoueurs,4,0),"")</f>
        <v>SLR</v>
      </c>
      <c r="F11" s="86" t="n">
        <f aca="false">IFERROR(VLOOKUP($B11,TabJoueurs,7,0),"")</f>
        <v>0</v>
      </c>
      <c r="G11" s="82" t="n">
        <v>866</v>
      </c>
      <c r="H11" s="82" t="n">
        <f aca="false">COUNTIF(E$4:E11,E11)</f>
        <v>1</v>
      </c>
      <c r="I11" s="82" t="n">
        <f aca="false">IFERROR(IF(H11&lt;6,I10+1,I10),0)</f>
        <v>8</v>
      </c>
      <c r="J11" s="82" t="n">
        <f aca="false">IF(G11&gt;0,IF(H11&lt;6,PtsMax2-I11+1,""),"")</f>
        <v>58</v>
      </c>
      <c r="K11" s="97" t="n">
        <f aca="false">MAX(M11:AB11)</f>
        <v>58</v>
      </c>
      <c r="L11" s="98" t="n">
        <f aca="false">IFERROR(G11/G$1,"")</f>
        <v>0.883673469387755</v>
      </c>
      <c r="M11" s="99"/>
      <c r="N11" s="86" t="str">
        <f aca="false">IF(N$2=$E11,$J11,"")</f>
        <v/>
      </c>
      <c r="O11" s="99" t="str">
        <f aca="false">IF(O$2=$E11,$J11,"")</f>
        <v/>
      </c>
      <c r="P11" s="86" t="str">
        <f aca="false">IF(P$2=$E11,$J11,"")</f>
        <v/>
      </c>
      <c r="Q11" s="86" t="str">
        <f aca="false">IF(Q$2=$E11,$J11,"")</f>
        <v/>
      </c>
      <c r="R11" s="99" t="str">
        <f aca="false">IF(R$2=$E11,$J11,"")</f>
        <v/>
      </c>
      <c r="S11" s="86" t="str">
        <f aca="false">IF(S$2=$E11,$J11,"")</f>
        <v/>
      </c>
      <c r="T11" s="99" t="str">
        <f aca="false">IF(T$2=$E11,$J11,"")</f>
        <v/>
      </c>
      <c r="U11" s="86" t="str">
        <f aca="false">IF(U$2=$E11,$J11,"")</f>
        <v/>
      </c>
      <c r="V11" s="99" t="str">
        <f aca="false">IF(V$2=$E11,$J11,"")</f>
        <v/>
      </c>
      <c r="W11" s="86" t="str">
        <f aca="false">IF(W$2=$E11,$J11,"")</f>
        <v/>
      </c>
      <c r="X11" s="99" t="str">
        <f aca="false">IF(X$2=$E11,$J11,"")</f>
        <v/>
      </c>
      <c r="Y11" s="86" t="str">
        <f aca="false">IF(Y$2=$E11,$J11,"")</f>
        <v/>
      </c>
      <c r="Z11" s="99" t="n">
        <f aca="false">IF(Z$2=$E11,$J11,"")</f>
        <v>58</v>
      </c>
      <c r="AA11" s="86" t="str">
        <f aca="false">IF(AA$2=$E11,$J11,"")</f>
        <v/>
      </c>
      <c r="AB11" s="99" t="str">
        <f aca="false">IF(AB$2=$E11,$J11,"")</f>
        <v/>
      </c>
      <c r="AC11" s="101"/>
      <c r="AD11" s="83"/>
      <c r="AE11" s="83"/>
      <c r="AF11" s="83"/>
    </row>
    <row r="12" customFormat="false" ht="14.25" hidden="false" customHeight="false" outlineLevel="0" collapsed="false">
      <c r="A12" s="82" t="n">
        <f aca="false">IF(G12&lt;&gt;0,IF(COUNTIF(G$4:G$200,G12)&lt;&gt;1,RANK(G12,G$4:G$200)&amp;"°",RANK(G12,G$4:G$200)),"")</f>
        <v>9</v>
      </c>
      <c r="B12" s="100" t="s">
        <v>450</v>
      </c>
      <c r="C12" s="86" t="n">
        <f aca="false">IFERROR(VLOOKUP($B12,TabJoueurs,2,0),"")</f>
        <v>7</v>
      </c>
      <c r="D12" s="86" t="str">
        <f aca="false">IFERROR(VLOOKUP($B12,TabJoueurs,3,0),"")</f>
        <v>S</v>
      </c>
      <c r="E12" s="86" t="str">
        <f aca="false">IFERROR(VLOOKUP($B12,TabJoueurs,4,0),"")</f>
        <v>CHY</v>
      </c>
      <c r="F12" s="86" t="n">
        <f aca="false">IFERROR(VLOOKUP($B12,TabJoueurs,7,0),"")</f>
        <v>0</v>
      </c>
      <c r="G12" s="82" t="n">
        <v>861</v>
      </c>
      <c r="H12" s="82" t="n">
        <f aca="false">COUNTIF(E$4:E12,E12)</f>
        <v>2</v>
      </c>
      <c r="I12" s="82" t="n">
        <f aca="false">IFERROR(IF(H12&lt;6,I11+1,I11),0)</f>
        <v>9</v>
      </c>
      <c r="J12" s="82" t="n">
        <f aca="false">IF(G12&gt;0,IF(H12&lt;6,PtsMax2-I12+1,""),"")</f>
        <v>57</v>
      </c>
      <c r="K12" s="97" t="n">
        <f aca="false">MAX(M12:AB12)</f>
        <v>57</v>
      </c>
      <c r="L12" s="98" t="n">
        <f aca="false">IFERROR(G12/G$1,"")</f>
        <v>0.878571428571429</v>
      </c>
      <c r="M12" s="99"/>
      <c r="N12" s="86" t="str">
        <f aca="false">IF(N$2=$E12,$J12,"")</f>
        <v/>
      </c>
      <c r="O12" s="99" t="str">
        <f aca="false">IF(O$2=$E12,$J12,"")</f>
        <v/>
      </c>
      <c r="P12" s="86" t="str">
        <f aca="false">IF(P$2=$E12,$J12,"")</f>
        <v/>
      </c>
      <c r="Q12" s="86" t="n">
        <f aca="false">IF(Q$2=$E12,$J12,"")</f>
        <v>57</v>
      </c>
      <c r="R12" s="99" t="str">
        <f aca="false">IF(R$2=$E12,$J12,"")</f>
        <v/>
      </c>
      <c r="S12" s="86" t="str">
        <f aca="false">IF(S$2=$E12,$J12,"")</f>
        <v/>
      </c>
      <c r="T12" s="99" t="str">
        <f aca="false">IF(T$2=$E12,$J12,"")</f>
        <v/>
      </c>
      <c r="U12" s="86" t="str">
        <f aca="false">IF(U$2=$E12,$J12,"")</f>
        <v/>
      </c>
      <c r="V12" s="99" t="str">
        <f aca="false">IF(V$2=$E12,$J12,"")</f>
        <v/>
      </c>
      <c r="W12" s="86" t="str">
        <f aca="false">IF(W$2=$E12,$J12,"")</f>
        <v/>
      </c>
      <c r="X12" s="99" t="str">
        <f aca="false">IF(X$2=$E12,$J12,"")</f>
        <v/>
      </c>
      <c r="Y12" s="86" t="str">
        <f aca="false">IF(Y$2=$E12,$J12,"")</f>
        <v/>
      </c>
      <c r="Z12" s="99" t="str">
        <f aca="false">IF(Z$2=$E12,$J12,"")</f>
        <v/>
      </c>
      <c r="AA12" s="86" t="str">
        <f aca="false">IF(AA$2=$E12,$J12,"")</f>
        <v/>
      </c>
      <c r="AB12" s="99" t="str">
        <f aca="false">IF(AB$2=$E12,$J12,"")</f>
        <v/>
      </c>
      <c r="AC12" s="101"/>
      <c r="AD12" s="83"/>
      <c r="AE12" s="83"/>
      <c r="AF12" s="83"/>
    </row>
    <row r="13" customFormat="false" ht="14.25" hidden="false" customHeight="false" outlineLevel="0" collapsed="false">
      <c r="A13" s="82" t="n">
        <f aca="false">IF(G13&lt;&gt;0,IF(COUNTIF(G$4:G$200,G13)&lt;&gt;1,RANK(G13,G$4:G$200)&amp;"°",RANK(G13,G$4:G$200)),"")</f>
        <v>10</v>
      </c>
      <c r="B13" s="100" t="s">
        <v>83</v>
      </c>
      <c r="C13" s="86" t="str">
        <f aca="false">IFERROR(VLOOKUP($B13,TabJoueurs,2,0),"")</f>
        <v>6D</v>
      </c>
      <c r="D13" s="86" t="str">
        <f aca="false">IFERROR(VLOOKUP($B13,TabJoueurs,3,0),"")</f>
        <v>S</v>
      </c>
      <c r="E13" s="86" t="str">
        <f aca="false">IFERROR(VLOOKUP($B13,TabJoueurs,4,0),"")</f>
        <v>SLR</v>
      </c>
      <c r="F13" s="86" t="n">
        <f aca="false">IFERROR(VLOOKUP($B13,TabJoueurs,7,0),"")</f>
        <v>0</v>
      </c>
      <c r="G13" s="82" t="n">
        <v>841</v>
      </c>
      <c r="H13" s="82" t="n">
        <f aca="false">COUNTIF(E$4:E13,E13)</f>
        <v>2</v>
      </c>
      <c r="I13" s="82" t="n">
        <f aca="false">IFERROR(IF(H13&lt;6,I12+1,I12),0)</f>
        <v>10</v>
      </c>
      <c r="J13" s="82" t="n">
        <f aca="false">IF(G13&gt;0,IF(H13&lt;6,PtsMax2-I13+1,""),"")</f>
        <v>56</v>
      </c>
      <c r="K13" s="97" t="n">
        <f aca="false">MAX(M13:AB13)</f>
        <v>56</v>
      </c>
      <c r="L13" s="98" t="n">
        <f aca="false">IFERROR(G13/G$1,"")</f>
        <v>0.858163265306122</v>
      </c>
      <c r="M13" s="99"/>
      <c r="N13" s="86" t="str">
        <f aca="false">IF(N$2=$E13,$J13,"")</f>
        <v/>
      </c>
      <c r="O13" s="99" t="str">
        <f aca="false">IF(O$2=$E13,$J13,"")</f>
        <v/>
      </c>
      <c r="P13" s="86" t="str">
        <f aca="false">IF(P$2=$E13,$J13,"")</f>
        <v/>
      </c>
      <c r="Q13" s="86" t="str">
        <f aca="false">IF(Q$2=$E13,$J13,"")</f>
        <v/>
      </c>
      <c r="R13" s="99" t="str">
        <f aca="false">IF(R$2=$E13,$J13,"")</f>
        <v/>
      </c>
      <c r="S13" s="86" t="str">
        <f aca="false">IF(S$2=$E13,$J13,"")</f>
        <v/>
      </c>
      <c r="T13" s="99" t="str">
        <f aca="false">IF(T$2=$E13,$J13,"")</f>
        <v/>
      </c>
      <c r="U13" s="86" t="str">
        <f aca="false">IF(U$2=$E13,$J13,"")</f>
        <v/>
      </c>
      <c r="V13" s="99" t="str">
        <f aca="false">IF(V$2=$E13,$J13,"")</f>
        <v/>
      </c>
      <c r="W13" s="86" t="str">
        <f aca="false">IF(W$2=$E13,$J13,"")</f>
        <v/>
      </c>
      <c r="X13" s="99" t="str">
        <f aca="false">IF(X$2=$E13,$J13,"")</f>
        <v/>
      </c>
      <c r="Y13" s="86" t="str">
        <f aca="false">IF(Y$2=$E13,$J13,"")</f>
        <v/>
      </c>
      <c r="Z13" s="99" t="n">
        <f aca="false">IF(Z$2=$E13,$J13,"")</f>
        <v>56</v>
      </c>
      <c r="AA13" s="86" t="str">
        <f aca="false">IF(AA$2=$E13,$J13,"")</f>
        <v/>
      </c>
      <c r="AB13" s="99" t="str">
        <f aca="false">IF(AB$2=$E13,$J13,"")</f>
        <v/>
      </c>
      <c r="AC13" s="101"/>
      <c r="AD13" s="83"/>
      <c r="AE13" s="83"/>
      <c r="AF13" s="83"/>
    </row>
    <row r="14" customFormat="false" ht="14.25" hidden="false" customHeight="false" outlineLevel="0" collapsed="false">
      <c r="A14" s="82" t="str">
        <f aca="false">IF(G14&lt;&gt;0,IF(COUNTIF(G$4:G$200,G14)&lt;&gt;1,RANK(G14,G$4:G$200)&amp;"°",RANK(G14,G$4:G$200)),"")</f>
        <v>11°</v>
      </c>
      <c r="B14" s="100" t="s">
        <v>451</v>
      </c>
      <c r="C14" s="86" t="str">
        <f aca="false">IFERROR(VLOOKUP($B14,TabJoueurs,2,0),"")</f>
        <v>4B</v>
      </c>
      <c r="D14" s="86" t="str">
        <f aca="false">IFERROR(VLOOKUP($B14,TabJoueurs,3,0),"")</f>
        <v>S</v>
      </c>
      <c r="E14" s="86" t="str">
        <f aca="false">IFERROR(VLOOKUP($B14,TabJoueurs,4,0),"")</f>
        <v>WAA</v>
      </c>
      <c r="F14" s="86" t="n">
        <f aca="false">IFERROR(VLOOKUP($B14,TabJoueurs,7,0),"")</f>
        <v>0</v>
      </c>
      <c r="G14" s="82" t="n">
        <v>839</v>
      </c>
      <c r="H14" s="82" t="n">
        <f aca="false">COUNTIF(E$4:E14,E14)</f>
        <v>2</v>
      </c>
      <c r="I14" s="82" t="n">
        <f aca="false">IFERROR(IF(H14&lt;6,I13+1,I13),0)</f>
        <v>11</v>
      </c>
      <c r="J14" s="82" t="n">
        <f aca="false">IF(G14&gt;0,IF(H14&lt;6,PtsMax2-I14+1,""),"")</f>
        <v>55</v>
      </c>
      <c r="K14" s="97" t="n">
        <f aca="false">MAX(M14:AB14)</f>
        <v>54.5</v>
      </c>
      <c r="L14" s="98" t="n">
        <f aca="false">IFERROR(G14/G$1,"")</f>
        <v>0.856122448979592</v>
      </c>
      <c r="M14" s="99"/>
      <c r="N14" s="86" t="str">
        <f aca="false">IF(N$2=$E14,$J14,"")</f>
        <v/>
      </c>
      <c r="O14" s="99" t="str">
        <f aca="false">IF(O$2=$E14,$J14,"")</f>
        <v/>
      </c>
      <c r="P14" s="86" t="str">
        <f aca="false">IF(P$2=$E14,$J14,"")</f>
        <v/>
      </c>
      <c r="Q14" s="86" t="str">
        <f aca="false">IF(Q$2=$E14,$J14,"")</f>
        <v/>
      </c>
      <c r="R14" s="99" t="str">
        <f aca="false">IF(R$2=$E14,$J14,"")</f>
        <v/>
      </c>
      <c r="S14" s="86" t="str">
        <f aca="false">IF(S$2=$E14,$J14,"")</f>
        <v/>
      </c>
      <c r="T14" s="99" t="str">
        <f aca="false">IF(T$2=$E14,$J14,"")</f>
        <v/>
      </c>
      <c r="U14" s="86" t="str">
        <f aca="false">IF(U$2=$E14,$J14,"")</f>
        <v/>
      </c>
      <c r="V14" s="99" t="str">
        <f aca="false">IF(V$2=$E14,$J14,"")</f>
        <v/>
      </c>
      <c r="W14" s="86" t="str">
        <f aca="false">IF(W$2=$E14,$J14,"")</f>
        <v/>
      </c>
      <c r="X14" s="99" t="str">
        <f aca="false">IF(X$2=$E14,$J14,"")</f>
        <v/>
      </c>
      <c r="Y14" s="86" t="str">
        <f aca="false">IF(Y$2=$E14,$J14,"")</f>
        <v/>
      </c>
      <c r="Z14" s="99" t="str">
        <f aca="false">IF(Z$2=$E14,$J14,"")</f>
        <v/>
      </c>
      <c r="AA14" s="86" t="n">
        <v>54.5</v>
      </c>
      <c r="AB14" s="99" t="str">
        <f aca="false">IF(AB$2=$E14,$J14,"")</f>
        <v/>
      </c>
      <c r="AC14" s="101"/>
      <c r="AD14" s="83"/>
      <c r="AE14" s="83"/>
      <c r="AF14" s="83"/>
    </row>
    <row r="15" customFormat="false" ht="14.25" hidden="false" customHeight="false" outlineLevel="0" collapsed="false">
      <c r="A15" s="82" t="str">
        <f aca="false">IF(G15&lt;&gt;0,IF(COUNTIF(G$4:G$200,G15)&lt;&gt;1,RANK(G15,G$4:G$200)&amp;"°",RANK(G15,G$4:G$200)),"")</f>
        <v>11°</v>
      </c>
      <c r="B15" s="100" t="s">
        <v>61</v>
      </c>
      <c r="C15" s="86" t="str">
        <f aca="false">IFERROR(VLOOKUP($B15,TabJoueurs,2,0),"")</f>
        <v>4D</v>
      </c>
      <c r="D15" s="86" t="str">
        <f aca="false">IFERROR(VLOOKUP($B15,TabJoueurs,3,0),"")</f>
        <v>V</v>
      </c>
      <c r="E15" s="86" t="str">
        <f aca="false">IFERROR(VLOOKUP($B15,TabJoueurs,4,0),"")</f>
        <v>FLO</v>
      </c>
      <c r="F15" s="86" t="n">
        <f aca="false">IFERROR(VLOOKUP($B15,TabJoueurs,7,0),"")</f>
        <v>0</v>
      </c>
      <c r="G15" s="82" t="n">
        <v>839</v>
      </c>
      <c r="H15" s="82" t="n">
        <f aca="false">COUNTIF(E$4:E15,E15)</f>
        <v>2</v>
      </c>
      <c r="I15" s="82" t="n">
        <f aca="false">IFERROR(IF(H15&lt;6,I14+1,I14),0)</f>
        <v>12</v>
      </c>
      <c r="J15" s="82" t="n">
        <f aca="false">IF(G15&gt;0,IF(H15&lt;6,PtsMax2-I15+1,""),"")</f>
        <v>54</v>
      </c>
      <c r="K15" s="97" t="n">
        <f aca="false">MAX(M15:AB15)</f>
        <v>54.5</v>
      </c>
      <c r="L15" s="98" t="n">
        <f aca="false">IFERROR(G15/G$1,"")</f>
        <v>0.856122448979592</v>
      </c>
      <c r="M15" s="99"/>
      <c r="N15" s="86" t="str">
        <f aca="false">IF(N$2=$E15,$J15,"")</f>
        <v/>
      </c>
      <c r="O15" s="99" t="str">
        <f aca="false">IF(O$2=$E15,$J15,"")</f>
        <v/>
      </c>
      <c r="P15" s="86" t="str">
        <f aca="false">IF(P$2=$E15,$J15,"")</f>
        <v/>
      </c>
      <c r="Q15" s="86" t="str">
        <f aca="false">IF(Q$2=$E15,$J15,"")</f>
        <v/>
      </c>
      <c r="R15" s="99" t="str">
        <f aca="false">IF(R$2=$E15,$J15,"")</f>
        <v/>
      </c>
      <c r="S15" s="86" t="str">
        <f aca="false">IF(S$2=$E15,$J15,"")</f>
        <v/>
      </c>
      <c r="T15" s="99" t="str">
        <f aca="false">IF(T$2=$E15,$J15,"")</f>
        <v/>
      </c>
      <c r="U15" s="86" t="n">
        <v>54.5</v>
      </c>
      <c r="V15" s="99" t="str">
        <f aca="false">IF(V$2=$E15,$J15,"")</f>
        <v/>
      </c>
      <c r="W15" s="86" t="str">
        <f aca="false">IF(W$2=$E15,$J15,"")</f>
        <v/>
      </c>
      <c r="X15" s="99" t="str">
        <f aca="false">IF(X$2=$E15,$J15,"")</f>
        <v/>
      </c>
      <c r="Y15" s="86" t="str">
        <f aca="false">IF(Y$2=$E15,$J15,"")</f>
        <v/>
      </c>
      <c r="Z15" s="99" t="str">
        <f aca="false">IF(Z$2=$E15,$J15,"")</f>
        <v/>
      </c>
      <c r="AA15" s="86" t="str">
        <f aca="false">IF(AA$2=$E15,$J15,"")</f>
        <v/>
      </c>
      <c r="AB15" s="99" t="str">
        <f aca="false">IF(AB$2=$E15,$J15,"")</f>
        <v/>
      </c>
      <c r="AC15" s="101"/>
      <c r="AD15" s="83"/>
      <c r="AE15" s="83"/>
      <c r="AF15" s="83"/>
    </row>
    <row r="16" customFormat="false" ht="14.25" hidden="false" customHeight="false" outlineLevel="0" collapsed="false">
      <c r="A16" s="82" t="n">
        <f aca="false">IF(G16&lt;&gt;0,IF(COUNTIF(G$4:G$200,G16)&lt;&gt;1,RANK(G16,G$4:G$200)&amp;"°",RANK(G16,G$4:G$200)),"")</f>
        <v>13</v>
      </c>
      <c r="B16" s="100" t="s">
        <v>82</v>
      </c>
      <c r="C16" s="86" t="str">
        <f aca="false">IFERROR(VLOOKUP($B16,TabJoueurs,2,0),"")</f>
        <v>5A</v>
      </c>
      <c r="D16" s="86" t="str">
        <f aca="false">IFERROR(VLOOKUP($B16,TabJoueurs,3,0),"")</f>
        <v>V</v>
      </c>
      <c r="E16" s="86" t="str">
        <f aca="false">IFERROR(VLOOKUP($B16,TabJoueurs,4,0),"")</f>
        <v>LIB</v>
      </c>
      <c r="F16" s="86" t="n">
        <f aca="false">IFERROR(VLOOKUP($B16,TabJoueurs,7,0),"")</f>
        <v>0</v>
      </c>
      <c r="G16" s="82" t="n">
        <v>838</v>
      </c>
      <c r="H16" s="82" t="n">
        <f aca="false">COUNTIF(E$4:E16,E16)</f>
        <v>1</v>
      </c>
      <c r="I16" s="82" t="n">
        <f aca="false">IFERROR(IF(H16&lt;6,I15+1,I15),0)</f>
        <v>13</v>
      </c>
      <c r="J16" s="82" t="n">
        <f aca="false">IF(G16&gt;0,IF(H16&lt;6,PtsMax2-I16+1,""),"")</f>
        <v>53</v>
      </c>
      <c r="K16" s="97" t="n">
        <f aca="false">MAX(M16:AB16)</f>
        <v>53</v>
      </c>
      <c r="L16" s="98" t="n">
        <f aca="false">IFERROR(G16/G$1,"")</f>
        <v>0.855102040816326</v>
      </c>
      <c r="M16" s="99"/>
      <c r="N16" s="86" t="str">
        <f aca="false">IF(N$2=$E16,$J16,"")</f>
        <v/>
      </c>
      <c r="O16" s="99" t="str">
        <f aca="false">IF(O$2=$E16,$J16,"")</f>
        <v/>
      </c>
      <c r="P16" s="86" t="str">
        <f aca="false">IF(P$2=$E16,$J16,"")</f>
        <v/>
      </c>
      <c r="Q16" s="86" t="str">
        <f aca="false">IF(Q$2=$E16,$J16,"")</f>
        <v/>
      </c>
      <c r="R16" s="99" t="str">
        <f aca="false">IF(R$2=$E16,$J16,"")</f>
        <v/>
      </c>
      <c r="S16" s="86" t="str">
        <f aca="false">IF(S$2=$E16,$J16,"")</f>
        <v/>
      </c>
      <c r="T16" s="99" t="str">
        <f aca="false">IF(T$2=$E16,$J16,"")</f>
        <v/>
      </c>
      <c r="U16" s="86" t="str">
        <f aca="false">IF(U$2=$E16,$J16,"")</f>
        <v/>
      </c>
      <c r="V16" s="99" t="str">
        <f aca="false">IF(V$2=$E16,$J16,"")</f>
        <v/>
      </c>
      <c r="W16" s="86" t="str">
        <f aca="false">IF(W$2=$E16,$J16,"")</f>
        <v/>
      </c>
      <c r="X16" s="99" t="n">
        <f aca="false">IF(X$2=$E16,$J16,"")</f>
        <v>53</v>
      </c>
      <c r="Y16" s="86" t="str">
        <f aca="false">IF(Y$2=$E16,$J16,"")</f>
        <v/>
      </c>
      <c r="Z16" s="99" t="str">
        <f aca="false">IF(Z$2=$E16,$J16,"")</f>
        <v/>
      </c>
      <c r="AA16" s="86" t="str">
        <f aca="false">IF(AA$2=$E16,$J16,"")</f>
        <v/>
      </c>
      <c r="AB16" s="99" t="str">
        <f aca="false">IF(AB$2=$E16,$J16,"")</f>
        <v/>
      </c>
      <c r="AC16" s="101"/>
      <c r="AD16" s="83"/>
      <c r="AE16" s="83"/>
      <c r="AF16" s="83"/>
    </row>
    <row r="17" customFormat="false" ht="14.25" hidden="false" customHeight="false" outlineLevel="0" collapsed="false">
      <c r="A17" s="82" t="n">
        <f aca="false">IF(G17&lt;&gt;0,IF(COUNTIF(G$4:G$200,G17)&lt;&gt;1,RANK(G17,G$4:G$200)&amp;"°",RANK(G17,G$4:G$200)),"")</f>
        <v>14</v>
      </c>
      <c r="B17" s="100" t="s">
        <v>74</v>
      </c>
      <c r="C17" s="86" t="str">
        <f aca="false">IFERROR(VLOOKUP($B17,TabJoueurs,2,0),"")</f>
        <v>4C</v>
      </c>
      <c r="D17" s="86" t="str">
        <f aca="false">IFERROR(VLOOKUP($B17,TabJoueurs,3,0),"")</f>
        <v>V</v>
      </c>
      <c r="E17" s="86" t="str">
        <f aca="false">IFERROR(VLOOKUP($B17,TabJoueurs,4,0),"")</f>
        <v>LIB</v>
      </c>
      <c r="F17" s="86" t="n">
        <f aca="false">IFERROR(VLOOKUP($B17,TabJoueurs,7,0),"")</f>
        <v>0</v>
      </c>
      <c r="G17" s="82" t="n">
        <v>837</v>
      </c>
      <c r="H17" s="82" t="n">
        <f aca="false">COUNTIF(E$4:E17,E17)</f>
        <v>2</v>
      </c>
      <c r="I17" s="82" t="n">
        <f aca="false">IFERROR(IF(H17&lt;6,I16+1,I16),0)</f>
        <v>14</v>
      </c>
      <c r="J17" s="82" t="n">
        <f aca="false">IF(G17&gt;0,IF(H17&lt;6,PtsMax2-I17+1,""),"")</f>
        <v>52</v>
      </c>
      <c r="K17" s="97" t="n">
        <f aca="false">MAX(M17:AB17)</f>
        <v>52</v>
      </c>
      <c r="L17" s="98" t="n">
        <f aca="false">IFERROR(G17/G$1,"")</f>
        <v>0.854081632653061</v>
      </c>
      <c r="M17" s="99"/>
      <c r="N17" s="86" t="str">
        <f aca="false">IF(N$2=$E17,$J17,"")</f>
        <v/>
      </c>
      <c r="O17" s="99" t="str">
        <f aca="false">IF(O$2=$E17,$J17,"")</f>
        <v/>
      </c>
      <c r="P17" s="86" t="str">
        <f aca="false">IF(P$2=$E17,$J17,"")</f>
        <v/>
      </c>
      <c r="Q17" s="86" t="str">
        <f aca="false">IF(Q$2=$E17,$J17,"")</f>
        <v/>
      </c>
      <c r="R17" s="99" t="str">
        <f aca="false">IF(R$2=$E17,$J17,"")</f>
        <v/>
      </c>
      <c r="S17" s="86" t="str">
        <f aca="false">IF(S$2=$E17,$J17,"")</f>
        <v/>
      </c>
      <c r="T17" s="99" t="str">
        <f aca="false">IF(T$2=$E17,$J17,"")</f>
        <v/>
      </c>
      <c r="U17" s="86" t="str">
        <f aca="false">IF(U$2=$E17,$J17,"")</f>
        <v/>
      </c>
      <c r="V17" s="99" t="str">
        <f aca="false">IF(V$2=$E17,$J17,"")</f>
        <v/>
      </c>
      <c r="W17" s="86" t="str">
        <f aca="false">IF(W$2=$E17,$J17,"")</f>
        <v/>
      </c>
      <c r="X17" s="99" t="n">
        <f aca="false">IF(X$2=$E17,$J17,"")</f>
        <v>52</v>
      </c>
      <c r="Y17" s="86" t="str">
        <f aca="false">IF(Y$2=$E17,$J17,"")</f>
        <v/>
      </c>
      <c r="Z17" s="99" t="str">
        <f aca="false">IF(Z$2=$E17,$J17,"")</f>
        <v/>
      </c>
      <c r="AA17" s="86" t="str">
        <f aca="false">IF(AA$2=$E17,$J17,"")</f>
        <v/>
      </c>
      <c r="AB17" s="99" t="str">
        <f aca="false">IF(AB$2=$E17,$J17,"")</f>
        <v/>
      </c>
      <c r="AC17" s="101"/>
      <c r="AD17" s="83"/>
      <c r="AE17" s="83"/>
      <c r="AF17" s="83"/>
    </row>
    <row r="18" customFormat="false" ht="14.25" hidden="false" customHeight="false" outlineLevel="0" collapsed="false">
      <c r="A18" s="82" t="n">
        <f aca="false">IF(G18&lt;&gt;0,IF(COUNTIF(G$4:G$200,G18)&lt;&gt;1,RANK(G18,G$4:G$200)&amp;"°",RANK(G18,G$4:G$200)),"")</f>
        <v>15</v>
      </c>
      <c r="B18" s="100" t="s">
        <v>452</v>
      </c>
      <c r="C18" s="86" t="str">
        <f aca="false">IFERROR(VLOOKUP($B18,TabJoueurs,2,0),"")</f>
        <v>4D</v>
      </c>
      <c r="D18" s="86" t="str">
        <f aca="false">IFERROR(VLOOKUP($B18,TabJoueurs,3,0),"")</f>
        <v>V</v>
      </c>
      <c r="E18" s="86" t="str">
        <f aca="false">IFERROR(VLOOKUP($B18,TabJoueurs,4,0),"")</f>
        <v>GED</v>
      </c>
      <c r="F18" s="86" t="n">
        <f aca="false">IFERROR(VLOOKUP($B18,TabJoueurs,7,0),"")</f>
        <v>0</v>
      </c>
      <c r="G18" s="82" t="n">
        <v>822</v>
      </c>
      <c r="H18" s="82" t="n">
        <f aca="false">COUNTIF(E$4:E18,E18)</f>
        <v>1</v>
      </c>
      <c r="I18" s="82" t="n">
        <f aca="false">IFERROR(IF(H18&lt;6,I17+1,I17),0)</f>
        <v>15</v>
      </c>
      <c r="J18" s="82" t="n">
        <f aca="false">IF(G18&gt;0,IF(H18&lt;6,PtsMax2-I18+1,""),"")</f>
        <v>51</v>
      </c>
      <c r="K18" s="97" t="n">
        <f aca="false">MAX(M18:AB18)</f>
        <v>51</v>
      </c>
      <c r="L18" s="98" t="n">
        <f aca="false">IFERROR(G18/G$1,"")</f>
        <v>0.838775510204082</v>
      </c>
      <c r="M18" s="99"/>
      <c r="N18" s="86" t="str">
        <f aca="false">IF(N$2=$E18,$J18,"")</f>
        <v/>
      </c>
      <c r="O18" s="99" t="str">
        <f aca="false">IF(O$2=$E18,$J18,"")</f>
        <v/>
      </c>
      <c r="P18" s="86" t="str">
        <f aca="false">IF(P$2=$E18,$J18,"")</f>
        <v/>
      </c>
      <c r="Q18" s="86" t="str">
        <f aca="false">IF(Q$2=$E18,$J18,"")</f>
        <v/>
      </c>
      <c r="R18" s="99" t="str">
        <f aca="false">IF(R$2=$E18,$J18,"")</f>
        <v/>
      </c>
      <c r="S18" s="86" t="str">
        <f aca="false">IF(S$2=$E18,$J18,"")</f>
        <v/>
      </c>
      <c r="T18" s="99" t="str">
        <f aca="false">IF(T$2=$E18,$J18,"")</f>
        <v/>
      </c>
      <c r="U18" s="86" t="str">
        <f aca="false">IF(U$2=$E18,$J18,"")</f>
        <v/>
      </c>
      <c r="V18" s="99" t="n">
        <f aca="false">IF(V$2=$E18,$J18,"")</f>
        <v>51</v>
      </c>
      <c r="W18" s="86" t="str">
        <f aca="false">IF(W$2=$E18,$J18,"")</f>
        <v/>
      </c>
      <c r="X18" s="99" t="str">
        <f aca="false">IF(X$2=$E18,$J18,"")</f>
        <v/>
      </c>
      <c r="Y18" s="86" t="str">
        <f aca="false">IF(Y$2=$E18,$J18,"")</f>
        <v/>
      </c>
      <c r="Z18" s="99" t="str">
        <f aca="false">IF(Z$2=$E18,$J18,"")</f>
        <v/>
      </c>
      <c r="AA18" s="86" t="str">
        <f aca="false">IF(AA$2=$E18,$J18,"")</f>
        <v/>
      </c>
      <c r="AB18" s="99" t="str">
        <f aca="false">IF(AB$2=$E18,$J18,"")</f>
        <v/>
      </c>
      <c r="AC18" s="101"/>
      <c r="AD18" s="83"/>
      <c r="AE18" s="83"/>
      <c r="AF18" s="83"/>
    </row>
    <row r="19" customFormat="false" ht="14.25" hidden="false" customHeight="false" outlineLevel="0" collapsed="false">
      <c r="A19" s="82" t="n">
        <f aca="false">IF(G19&lt;&gt;0,IF(COUNTIF(G$4:G$200,G19)&lt;&gt;1,RANK(G19,G$4:G$200)&amp;"°",RANK(G19,G$4:G$200)),"")</f>
        <v>16</v>
      </c>
      <c r="B19" s="100" t="s">
        <v>69</v>
      </c>
      <c r="C19" s="86" t="str">
        <f aca="false">IFERROR(VLOOKUP($B19,TabJoueurs,2,0),"")</f>
        <v>6C</v>
      </c>
      <c r="D19" s="86" t="str">
        <f aca="false">IFERROR(VLOOKUP($B19,TabJoueurs,3,0),"")</f>
        <v>R</v>
      </c>
      <c r="E19" s="86" t="str">
        <f aca="false">IFERROR(VLOOKUP($B19,TabJoueurs,4,0),"")</f>
        <v>CNA</v>
      </c>
      <c r="F19" s="86" t="n">
        <f aca="false">IFERROR(VLOOKUP($B19,TabJoueurs,7,0),"")</f>
        <v>0</v>
      </c>
      <c r="G19" s="82" t="n">
        <v>818</v>
      </c>
      <c r="H19" s="82" t="n">
        <f aca="false">COUNTIF(E$4:E19,E19)</f>
        <v>2</v>
      </c>
      <c r="I19" s="82" t="n">
        <f aca="false">IFERROR(IF(H19&lt;6,I18+1,I18),0)</f>
        <v>16</v>
      </c>
      <c r="J19" s="82" t="n">
        <f aca="false">IF(G19&gt;0,IF(H19&lt;6,PtsMax2-I19+1,""),"")</f>
        <v>50</v>
      </c>
      <c r="K19" s="97" t="n">
        <f aca="false">MAX(M19:AB19)</f>
        <v>50</v>
      </c>
      <c r="L19" s="98" t="n">
        <f aca="false">IFERROR(G19/G$1,"")</f>
        <v>0.83469387755102</v>
      </c>
      <c r="M19" s="99"/>
      <c r="N19" s="86" t="str">
        <f aca="false">IF(N$2=$E19,$J19,"")</f>
        <v/>
      </c>
      <c r="O19" s="99" t="str">
        <f aca="false">IF(O$2=$E19,$J19,"")</f>
        <v/>
      </c>
      <c r="P19" s="86" t="str">
        <f aca="false">IF(P$2=$E19,$J19,"")</f>
        <v/>
      </c>
      <c r="Q19" s="86" t="str">
        <f aca="false">IF(Q$2=$E19,$J19,"")</f>
        <v/>
      </c>
      <c r="R19" s="99" t="n">
        <f aca="false">IF(R$2=$E19,$J19,"")</f>
        <v>50</v>
      </c>
      <c r="S19" s="86" t="str">
        <f aca="false">IF(S$2=$E19,$J19,"")</f>
        <v/>
      </c>
      <c r="T19" s="99" t="str">
        <f aca="false">IF(T$2=$E19,$J19,"")</f>
        <v/>
      </c>
      <c r="U19" s="86" t="str">
        <f aca="false">IF(U$2=$E19,$J19,"")</f>
        <v/>
      </c>
      <c r="V19" s="99" t="str">
        <f aca="false">IF(V$2=$E19,$J19,"")</f>
        <v/>
      </c>
      <c r="W19" s="86" t="str">
        <f aca="false">IF(W$2=$E19,$J19,"")</f>
        <v/>
      </c>
      <c r="X19" s="99" t="str">
        <f aca="false">IF(X$2=$E19,$J19,"")</f>
        <v/>
      </c>
      <c r="Y19" s="86" t="str">
        <f aca="false">IF(Y$2=$E19,$J19,"")</f>
        <v/>
      </c>
      <c r="Z19" s="99" t="str">
        <f aca="false">IF(Z$2=$E19,$J19,"")</f>
        <v/>
      </c>
      <c r="AA19" s="86" t="str">
        <f aca="false">IF(AA$2=$E19,$J19,"")</f>
        <v/>
      </c>
      <c r="AB19" s="99" t="str">
        <f aca="false">IF(AB$2=$E19,$J19,"")</f>
        <v/>
      </c>
      <c r="AC19" s="101"/>
      <c r="AD19" s="83"/>
      <c r="AE19" s="83"/>
      <c r="AF19" s="83"/>
    </row>
    <row r="20" customFormat="false" ht="14.25" hidden="false" customHeight="false" outlineLevel="0" collapsed="false">
      <c r="A20" s="82" t="n">
        <f aca="false">IF(G20&lt;&gt;0,IF(COUNTIF(G$4:G$200,G20)&lt;&gt;1,RANK(G20,G$4:G$200)&amp;"°",RANK(G20,G$4:G$200)),"")</f>
        <v>17</v>
      </c>
      <c r="B20" s="100" t="s">
        <v>80</v>
      </c>
      <c r="C20" s="86" t="str">
        <f aca="false">IFERROR(VLOOKUP($B20,TabJoueurs,2,0),"")</f>
        <v>5A</v>
      </c>
      <c r="D20" s="86" t="str">
        <f aca="false">IFERROR(VLOOKUP($B20,TabJoueurs,3,0),"")</f>
        <v>V</v>
      </c>
      <c r="E20" s="86" t="str">
        <f aca="false">IFERROR(VLOOKUP($B20,TabJoueurs,4,0),"")</f>
        <v>CNA</v>
      </c>
      <c r="F20" s="86" t="n">
        <f aca="false">IFERROR(VLOOKUP($B20,TabJoueurs,7,0),"")</f>
        <v>0</v>
      </c>
      <c r="G20" s="82" t="n">
        <v>801</v>
      </c>
      <c r="H20" s="82" t="n">
        <f aca="false">COUNTIF(E$4:E20,E20)</f>
        <v>3</v>
      </c>
      <c r="I20" s="82" t="n">
        <f aca="false">IFERROR(IF(H20&lt;6,I19+1,I19),0)</f>
        <v>17</v>
      </c>
      <c r="J20" s="82" t="n">
        <f aca="false">IF(G20&gt;0,IF(H20&lt;6,PtsMax2-I20+1,""),"")</f>
        <v>49</v>
      </c>
      <c r="K20" s="97" t="n">
        <f aca="false">MAX(M20:AB20)</f>
        <v>49</v>
      </c>
      <c r="L20" s="98" t="n">
        <f aca="false">IFERROR(G20/G$1,"")</f>
        <v>0.81734693877551</v>
      </c>
      <c r="M20" s="99"/>
      <c r="N20" s="86" t="str">
        <f aca="false">IF(N$2=$E20,$J20,"")</f>
        <v/>
      </c>
      <c r="O20" s="99" t="str">
        <f aca="false">IF(O$2=$E20,$J20,"")</f>
        <v/>
      </c>
      <c r="P20" s="86" t="str">
        <f aca="false">IF(P$2=$E20,$J20,"")</f>
        <v/>
      </c>
      <c r="Q20" s="86" t="str">
        <f aca="false">IF(Q$2=$E20,$J20,"")</f>
        <v/>
      </c>
      <c r="R20" s="99" t="n">
        <f aca="false">IF(R$2=$E20,$J20,"")</f>
        <v>49</v>
      </c>
      <c r="S20" s="86" t="str">
        <f aca="false">IF(S$2=$E20,$J20,"")</f>
        <v/>
      </c>
      <c r="T20" s="99" t="str">
        <f aca="false">IF(T$2=$E20,$J20,"")</f>
        <v/>
      </c>
      <c r="U20" s="86" t="str">
        <f aca="false">IF(U$2=$E20,$J20,"")</f>
        <v/>
      </c>
      <c r="V20" s="99" t="str">
        <f aca="false">IF(V$2=$E20,$J20,"")</f>
        <v/>
      </c>
      <c r="W20" s="86" t="str">
        <f aca="false">IF(W$2=$E20,$J20,"")</f>
        <v/>
      </c>
      <c r="X20" s="99" t="str">
        <f aca="false">IF(X$2=$E20,$J20,"")</f>
        <v/>
      </c>
      <c r="Y20" s="86" t="str">
        <f aca="false">IF(Y$2=$E20,$J20,"")</f>
        <v/>
      </c>
      <c r="Z20" s="99" t="str">
        <f aca="false">IF(Z$2=$E20,$J20,"")</f>
        <v/>
      </c>
      <c r="AA20" s="86" t="str">
        <f aca="false">IF(AA$2=$E20,$J20,"")</f>
        <v/>
      </c>
      <c r="AB20" s="99" t="str">
        <f aca="false">IF(AB$2=$E20,$J20,"")</f>
        <v/>
      </c>
      <c r="AC20" s="101"/>
      <c r="AD20" s="83"/>
      <c r="AE20" s="83"/>
      <c r="AF20" s="83"/>
    </row>
    <row r="21" customFormat="false" ht="14.25" hidden="false" customHeight="false" outlineLevel="0" collapsed="false">
      <c r="A21" s="82" t="str">
        <f aca="false">IF(G21&lt;&gt;0,IF(COUNTIF(G$4:G$200,G21)&lt;&gt;1,RANK(G21,G$4:G$200)&amp;"°",RANK(G21,G$4:G$200)),"")</f>
        <v>18°</v>
      </c>
      <c r="B21" s="100" t="s">
        <v>98</v>
      </c>
      <c r="C21" s="86" t="n">
        <f aca="false">IFERROR(VLOOKUP($B21,TabJoueurs,2,0),"")</f>
        <v>7</v>
      </c>
      <c r="D21" s="86" t="str">
        <f aca="false">IFERROR(VLOOKUP($B21,TabJoueurs,3,0),"")</f>
        <v>S</v>
      </c>
      <c r="E21" s="86" t="str">
        <f aca="false">IFERROR(VLOOKUP($B21,TabJoueurs,4,0),"")</f>
        <v>CNA</v>
      </c>
      <c r="F21" s="86" t="n">
        <f aca="false">IFERROR(VLOOKUP($B21,TabJoueurs,7,0),"")</f>
        <v>0</v>
      </c>
      <c r="G21" s="82" t="n">
        <v>792</v>
      </c>
      <c r="H21" s="82" t="n">
        <f aca="false">COUNTIF(E$4:E21,E21)</f>
        <v>4</v>
      </c>
      <c r="I21" s="82" t="n">
        <f aca="false">IFERROR(IF(H21&lt;6,I20+1,I20),0)</f>
        <v>18</v>
      </c>
      <c r="J21" s="82" t="n">
        <f aca="false">IF(G21&gt;0,IF(H21&lt;6,PtsMax2-I21+1,""),"")</f>
        <v>48</v>
      </c>
      <c r="K21" s="97" t="n">
        <f aca="false">MAX(M21:AB21)</f>
        <v>47.5</v>
      </c>
      <c r="L21" s="98" t="n">
        <f aca="false">IFERROR(G21/G$1,"")</f>
        <v>0.808163265306122</v>
      </c>
      <c r="M21" s="99"/>
      <c r="N21" s="86" t="str">
        <f aca="false">IF(N$2=$E21,$J21,"")</f>
        <v/>
      </c>
      <c r="O21" s="99" t="str">
        <f aca="false">IF(O$2=$E21,$J21,"")</f>
        <v/>
      </c>
      <c r="P21" s="86" t="str">
        <f aca="false">IF(P$2=$E21,$J21,"")</f>
        <v/>
      </c>
      <c r="Q21" s="86" t="str">
        <f aca="false">IF(Q$2=$E21,$J21,"")</f>
        <v/>
      </c>
      <c r="R21" s="99" t="n">
        <v>47.5</v>
      </c>
      <c r="S21" s="86" t="str">
        <f aca="false">IF(S$2=$E21,$J21,"")</f>
        <v/>
      </c>
      <c r="T21" s="99" t="str">
        <f aca="false">IF(T$2=$E21,$J21,"")</f>
        <v/>
      </c>
      <c r="U21" s="86" t="str">
        <f aca="false">IF(U$2=$E21,$J21,"")</f>
        <v/>
      </c>
      <c r="V21" s="99" t="str">
        <f aca="false">IF(V$2=$E21,$J21,"")</f>
        <v/>
      </c>
      <c r="W21" s="86" t="str">
        <f aca="false">IF(W$2=$E21,$J21,"")</f>
        <v/>
      </c>
      <c r="X21" s="99" t="str">
        <f aca="false">IF(X$2=$E21,$J21,"")</f>
        <v/>
      </c>
      <c r="Y21" s="86" t="str">
        <f aca="false">IF(Y$2=$E21,$J21,"")</f>
        <v/>
      </c>
      <c r="Z21" s="99" t="str">
        <f aca="false">IF(Z$2=$E21,$J21,"")</f>
        <v/>
      </c>
      <c r="AA21" s="86" t="str">
        <f aca="false">IF(AA$2=$E21,$J21,"")</f>
        <v/>
      </c>
      <c r="AB21" s="99" t="str">
        <f aca="false">IF(AB$2=$E21,$J21,"")</f>
        <v/>
      </c>
      <c r="AC21" s="101"/>
      <c r="AD21" s="83"/>
      <c r="AE21" s="83"/>
      <c r="AF21" s="83"/>
    </row>
    <row r="22" customFormat="false" ht="14.25" hidden="false" customHeight="false" outlineLevel="0" collapsed="false">
      <c r="A22" s="82" t="str">
        <f aca="false">IF(G22&lt;&gt;0,IF(COUNTIF(G$4:G$200,G22)&lt;&gt;1,RANK(G22,G$4:G$200)&amp;"°",RANK(G22,G$4:G$200)),"")</f>
        <v>18°</v>
      </c>
      <c r="B22" s="100" t="s">
        <v>84</v>
      </c>
      <c r="C22" s="86" t="str">
        <f aca="false">IFERROR(VLOOKUP($B22,TabJoueurs,2,0),"")</f>
        <v>5D</v>
      </c>
      <c r="D22" s="86" t="str">
        <f aca="false">IFERROR(VLOOKUP($B22,TabJoueurs,3,0),"")</f>
        <v>R</v>
      </c>
      <c r="E22" s="86" t="str">
        <f aca="false">IFERROR(VLOOKUP($B22,TabJoueurs,4,0),"")</f>
        <v>LUX</v>
      </c>
      <c r="F22" s="86" t="n">
        <f aca="false">IFERROR(VLOOKUP($B22,TabJoueurs,7,0),"")</f>
        <v>0</v>
      </c>
      <c r="G22" s="82" t="n">
        <v>792</v>
      </c>
      <c r="H22" s="82" t="n">
        <f aca="false">COUNTIF(E$4:E22,E22)</f>
        <v>3</v>
      </c>
      <c r="I22" s="82" t="n">
        <f aca="false">IFERROR(IF(H22&lt;6,I21+1,I21),0)</f>
        <v>19</v>
      </c>
      <c r="J22" s="82" t="n">
        <f aca="false">IF(G22&gt;0,IF(H22&lt;6,PtsMax2-I22+1,""),"")</f>
        <v>47</v>
      </c>
      <c r="K22" s="97" t="n">
        <f aca="false">MAX(M22:AB22)</f>
        <v>47.5</v>
      </c>
      <c r="L22" s="98" t="n">
        <f aca="false">IFERROR(G22/G$1,"")</f>
        <v>0.808163265306122</v>
      </c>
      <c r="M22" s="99"/>
      <c r="N22" s="86" t="str">
        <f aca="false">IF(N$2=$E22,$J22,"")</f>
        <v/>
      </c>
      <c r="O22" s="99" t="str">
        <f aca="false">IF(O$2=$E22,$J22,"")</f>
        <v/>
      </c>
      <c r="P22" s="86" t="str">
        <f aca="false">IF(P$2=$E22,$J22,"")</f>
        <v/>
      </c>
      <c r="Q22" s="86" t="str">
        <f aca="false">IF(Q$2=$E22,$J22,"")</f>
        <v/>
      </c>
      <c r="R22" s="99" t="str">
        <f aca="false">IF(R$2=$E22,$J22,"")</f>
        <v/>
      </c>
      <c r="S22" s="86" t="str">
        <f aca="false">IF(S$2=$E22,$J22,"")</f>
        <v/>
      </c>
      <c r="T22" s="99" t="str">
        <f aca="false">IF(T$2=$E22,$J22,"")</f>
        <v/>
      </c>
      <c r="U22" s="86" t="str">
        <f aca="false">IF(U$2=$E22,$J22,"")</f>
        <v/>
      </c>
      <c r="V22" s="99" t="str">
        <f aca="false">IF(V$2=$E22,$J22,"")</f>
        <v/>
      </c>
      <c r="W22" s="86" t="str">
        <f aca="false">IF(W$2=$E22,$J22,"")</f>
        <v/>
      </c>
      <c r="X22" s="99" t="str">
        <f aca="false">IF(X$2=$E22,$J22,"")</f>
        <v/>
      </c>
      <c r="Y22" s="86" t="n">
        <v>47.5</v>
      </c>
      <c r="Z22" s="99" t="str">
        <f aca="false">IF(Z$2=$E22,$J22,"")</f>
        <v/>
      </c>
      <c r="AA22" s="86" t="str">
        <f aca="false">IF(AA$2=$E22,$J22,"")</f>
        <v/>
      </c>
      <c r="AB22" s="99" t="str">
        <f aca="false">IF(AB$2=$E22,$J22,"")</f>
        <v/>
      </c>
      <c r="AC22" s="101"/>
      <c r="AD22" s="83"/>
      <c r="AE22" s="83"/>
      <c r="AF22" s="83"/>
    </row>
    <row r="23" customFormat="false" ht="14.25" hidden="false" customHeight="false" outlineLevel="0" collapsed="false">
      <c r="A23" s="82" t="n">
        <f aca="false">IF(G23&lt;&gt;0,IF(COUNTIF(G$4:G$200,G23)&lt;&gt;1,RANK(G23,G$4:G$200)&amp;"°",RANK(G23,G$4:G$200)),"")</f>
        <v>20</v>
      </c>
      <c r="B23" s="100" t="s">
        <v>68</v>
      </c>
      <c r="C23" s="86" t="str">
        <f aca="false">IFERROR(VLOOKUP($B23,TabJoueurs,2,0),"")</f>
        <v>5B</v>
      </c>
      <c r="D23" s="86" t="str">
        <f aca="false">IFERROR(VLOOKUP($B23,TabJoueurs,3,0),"")</f>
        <v>R</v>
      </c>
      <c r="E23" s="86" t="str">
        <f aca="false">IFERROR(VLOOKUP($B23,TabJoueurs,4,0),"")</f>
        <v>AYW</v>
      </c>
      <c r="F23" s="86" t="n">
        <f aca="false">IFERROR(VLOOKUP($B23,TabJoueurs,7,0),"")</f>
        <v>0</v>
      </c>
      <c r="G23" s="82" t="n">
        <v>789</v>
      </c>
      <c r="H23" s="82" t="n">
        <f aca="false">COUNTIF(E$4:E23,E23)</f>
        <v>2</v>
      </c>
      <c r="I23" s="82" t="n">
        <f aca="false">IFERROR(IF(H23&lt;6,I22+1,I22),0)</f>
        <v>20</v>
      </c>
      <c r="J23" s="82" t="n">
        <f aca="false">IF(G23&gt;0,IF(H23&lt;6,PtsMax2-I23+1,""),"")</f>
        <v>46</v>
      </c>
      <c r="K23" s="97" t="n">
        <f aca="false">MAX(M23:AB23)</f>
        <v>46</v>
      </c>
      <c r="L23" s="98" t="n">
        <f aca="false">IFERROR(G23/G$1,"")</f>
        <v>0.805102040816326</v>
      </c>
      <c r="M23" s="99"/>
      <c r="N23" s="86" t="n">
        <f aca="false">IF(N$2=$E23,$J23,"")</f>
        <v>46</v>
      </c>
      <c r="O23" s="99" t="str">
        <f aca="false">IF(O$2=$E23,$J23,"")</f>
        <v/>
      </c>
      <c r="P23" s="86" t="str">
        <f aca="false">IF(P$2=$E23,$J23,"")</f>
        <v/>
      </c>
      <c r="Q23" s="86" t="str">
        <f aca="false">IF(Q$2=$E23,$J23,"")</f>
        <v/>
      </c>
      <c r="R23" s="99" t="str">
        <f aca="false">IF(R$2=$E23,$J23,"")</f>
        <v/>
      </c>
      <c r="S23" s="86" t="str">
        <f aca="false">IF(S$2=$E23,$J23,"")</f>
        <v/>
      </c>
      <c r="T23" s="99" t="str">
        <f aca="false">IF(T$2=$E23,$J23,"")</f>
        <v/>
      </c>
      <c r="U23" s="86" t="str">
        <f aca="false">IF(U$2=$E23,$J23,"")</f>
        <v/>
      </c>
      <c r="V23" s="99" t="str">
        <f aca="false">IF(V$2=$E23,$J23,"")</f>
        <v/>
      </c>
      <c r="W23" s="86" t="str">
        <f aca="false">IF(W$2=$E23,$J23,"")</f>
        <v/>
      </c>
      <c r="X23" s="99" t="str">
        <f aca="false">IF(X$2=$E23,$J23,"")</f>
        <v/>
      </c>
      <c r="Y23" s="86" t="str">
        <f aca="false">IF(Y$2=$E23,$J23,"")</f>
        <v/>
      </c>
      <c r="Z23" s="99" t="str">
        <f aca="false">IF(Z$2=$E23,$J23,"")</f>
        <v/>
      </c>
      <c r="AA23" s="86" t="str">
        <f aca="false">IF(AA$2=$E23,$J23,"")</f>
        <v/>
      </c>
      <c r="AB23" s="99" t="str">
        <f aca="false">IF(AB$2=$E23,$J23,"")</f>
        <v/>
      </c>
      <c r="AC23" s="101"/>
      <c r="AD23" s="83"/>
      <c r="AE23" s="83"/>
      <c r="AF23" s="83"/>
    </row>
    <row r="24" customFormat="false" ht="14.25" hidden="false" customHeight="false" outlineLevel="0" collapsed="false">
      <c r="A24" s="82" t="n">
        <f aca="false">IF(G24&lt;&gt;0,IF(COUNTIF(G$4:G$200,G24)&lt;&gt;1,RANK(G24,G$4:G$200)&amp;"°",RANK(G24,G$4:G$200)),"")</f>
        <v>21</v>
      </c>
      <c r="B24" s="100" t="s">
        <v>72</v>
      </c>
      <c r="C24" s="86" t="str">
        <f aca="false">IFERROR(VLOOKUP($B24,TabJoueurs,2,0),"")</f>
        <v>4A</v>
      </c>
      <c r="D24" s="86" t="str">
        <f aca="false">IFERROR(VLOOKUP($B24,TabJoueurs,3,0),"")</f>
        <v>S</v>
      </c>
      <c r="E24" s="86" t="str">
        <f aca="false">IFERROR(VLOOKUP($B24,TabJoueurs,4,0),"")</f>
        <v>AYW</v>
      </c>
      <c r="F24" s="86" t="n">
        <f aca="false">IFERROR(VLOOKUP($B24,TabJoueurs,7,0),"")</f>
        <v>0</v>
      </c>
      <c r="G24" s="82" t="n">
        <v>781</v>
      </c>
      <c r="H24" s="82" t="n">
        <f aca="false">COUNTIF(E$4:E24,E24)</f>
        <v>3</v>
      </c>
      <c r="I24" s="82" t="n">
        <f aca="false">IFERROR(IF(H24&lt;6,I23+1,I23),0)</f>
        <v>21</v>
      </c>
      <c r="J24" s="82" t="n">
        <f aca="false">IF(G24&gt;0,IF(H24&lt;6,PtsMax2-I24+1,""),"")</f>
        <v>45</v>
      </c>
      <c r="K24" s="97" t="n">
        <f aca="false">MAX(M24:AB24)</f>
        <v>45</v>
      </c>
      <c r="L24" s="98" t="n">
        <f aca="false">IFERROR(G24/G$1,"")</f>
        <v>0.796938775510204</v>
      </c>
      <c r="M24" s="99"/>
      <c r="N24" s="86" t="n">
        <f aca="false">IF(N$2=$E24,$J24,"")</f>
        <v>45</v>
      </c>
      <c r="O24" s="99" t="str">
        <f aca="false">IF(O$2=$E24,$J24,"")</f>
        <v/>
      </c>
      <c r="P24" s="86" t="str">
        <f aca="false">IF(P$2=$E24,$J24,"")</f>
        <v/>
      </c>
      <c r="Q24" s="86" t="str">
        <f aca="false">IF(Q$2=$E24,$J24,"")</f>
        <v/>
      </c>
      <c r="R24" s="99" t="str">
        <f aca="false">IF(R$2=$E24,$J24,"")</f>
        <v/>
      </c>
      <c r="S24" s="86" t="str">
        <f aca="false">IF(S$2=$E24,$J24,"")</f>
        <v/>
      </c>
      <c r="T24" s="99" t="str">
        <f aca="false">IF(T$2=$E24,$J24,"")</f>
        <v/>
      </c>
      <c r="U24" s="86" t="str">
        <f aca="false">IF(U$2=$E24,$J24,"")</f>
        <v/>
      </c>
      <c r="V24" s="99" t="str">
        <f aca="false">IF(V$2=$E24,$J24,"")</f>
        <v/>
      </c>
      <c r="W24" s="86" t="str">
        <f aca="false">IF(W$2=$E24,$J24,"")</f>
        <v/>
      </c>
      <c r="X24" s="99" t="str">
        <f aca="false">IF(X$2=$E24,$J24,"")</f>
        <v/>
      </c>
      <c r="Y24" s="86" t="str">
        <f aca="false">IF(Y$2=$E24,$J24,"")</f>
        <v/>
      </c>
      <c r="Z24" s="99" t="str">
        <f aca="false">IF(Z$2=$E24,$J24,"")</f>
        <v/>
      </c>
      <c r="AA24" s="86" t="str">
        <f aca="false">IF(AA$2=$E24,$J24,"")</f>
        <v/>
      </c>
      <c r="AB24" s="99" t="str">
        <f aca="false">IF(AB$2=$E24,$J24,"")</f>
        <v/>
      </c>
      <c r="AC24" s="101"/>
      <c r="AD24" s="83"/>
      <c r="AE24" s="83"/>
      <c r="AF24" s="83"/>
    </row>
    <row r="25" customFormat="false" ht="14.25" hidden="false" customHeight="false" outlineLevel="0" collapsed="false">
      <c r="A25" s="82" t="n">
        <f aca="false">IF(G25&lt;&gt;0,IF(COUNTIF(G$4:G$200,G25)&lt;&gt;1,RANK(G25,G$4:G$200)&amp;"°",RANK(G25,G$4:G$200)),"")</f>
        <v>22</v>
      </c>
      <c r="B25" s="100" t="s">
        <v>123</v>
      </c>
      <c r="C25" s="86" t="str">
        <f aca="false">IFERROR(VLOOKUP($B25,TabJoueurs,2,0),"")</f>
        <v>5D</v>
      </c>
      <c r="D25" s="86" t="str">
        <f aca="false">IFERROR(VLOOKUP($B25,TabJoueurs,3,0),"")</f>
        <v>S</v>
      </c>
      <c r="E25" s="86" t="str">
        <f aca="false">IFERROR(VLOOKUP($B25,TabJoueurs,4,0),"")</f>
        <v>GER</v>
      </c>
      <c r="F25" s="86" t="n">
        <f aca="false">IFERROR(VLOOKUP($B25,TabJoueurs,7,0),"")</f>
        <v>0</v>
      </c>
      <c r="G25" s="82" t="n">
        <v>772</v>
      </c>
      <c r="H25" s="82" t="n">
        <f aca="false">COUNTIF(E$4:E25,E25)</f>
        <v>1</v>
      </c>
      <c r="I25" s="82" t="n">
        <f aca="false">IFERROR(IF(H25&lt;6,I24+1,I24),0)</f>
        <v>22</v>
      </c>
      <c r="J25" s="82" t="n">
        <f aca="false">IF(G25&gt;0,IF(H25&lt;6,PtsMax2-I25+1,""),"")</f>
        <v>44</v>
      </c>
      <c r="K25" s="97" t="n">
        <f aca="false">MAX(M25:AB25)</f>
        <v>44</v>
      </c>
      <c r="L25" s="98" t="n">
        <f aca="false">IFERROR(G25/G$1,"")</f>
        <v>0.787755102040816</v>
      </c>
      <c r="M25" s="99"/>
      <c r="N25" s="86" t="str">
        <f aca="false">IF(N$2=$E25,$J25,"")</f>
        <v/>
      </c>
      <c r="O25" s="99" t="str">
        <f aca="false">IF(O$2=$E25,$J25,"")</f>
        <v/>
      </c>
      <c r="P25" s="86" t="str">
        <f aca="false">IF(P$2=$E25,$J25,"")</f>
        <v/>
      </c>
      <c r="Q25" s="86" t="str">
        <f aca="false">IF(Q$2=$E25,$J25,"")</f>
        <v/>
      </c>
      <c r="R25" s="99" t="str">
        <f aca="false">IF(R$2=$E25,$J25,"")</f>
        <v/>
      </c>
      <c r="S25" s="86" t="str">
        <f aca="false">IF(S$2=$E25,$J25,"")</f>
        <v/>
      </c>
      <c r="T25" s="99" t="str">
        <f aca="false">IF(T$2=$E25,$J25,"")</f>
        <v/>
      </c>
      <c r="U25" s="86" t="str">
        <f aca="false">IF(U$2=$E25,$J25,"")</f>
        <v/>
      </c>
      <c r="V25" s="99" t="str">
        <f aca="false">IF(V$2=$E25,$J25,"")</f>
        <v/>
      </c>
      <c r="W25" s="86" t="n">
        <f aca="false">IF(W$2=$E25,$J25,"")</f>
        <v>44</v>
      </c>
      <c r="X25" s="99" t="str">
        <f aca="false">IF(X$2=$E25,$J25,"")</f>
        <v/>
      </c>
      <c r="Y25" s="86" t="str">
        <f aca="false">IF(Y$2=$E25,$J25,"")</f>
        <v/>
      </c>
      <c r="Z25" s="99" t="str">
        <f aca="false">IF(Z$2=$E25,$J25,"")</f>
        <v/>
      </c>
      <c r="AA25" s="86" t="str">
        <f aca="false">IF(AA$2=$E25,$J25,"")</f>
        <v/>
      </c>
      <c r="AB25" s="99" t="str">
        <f aca="false">IF(AB$2=$E25,$J25,"")</f>
        <v/>
      </c>
      <c r="AC25" s="101"/>
      <c r="AD25" s="83"/>
      <c r="AE25" s="83"/>
      <c r="AF25" s="83"/>
    </row>
    <row r="26" customFormat="false" ht="14.25" hidden="false" customHeight="false" outlineLevel="0" collapsed="false">
      <c r="A26" s="82" t="n">
        <f aca="false">IF(G26&lt;&gt;0,IF(COUNTIF(G$4:G$200,G26)&lt;&gt;1,RANK(G26,G$4:G$200)&amp;"°",RANK(G26,G$4:G$200)),"")</f>
        <v>23</v>
      </c>
      <c r="B26" s="100" t="s">
        <v>113</v>
      </c>
      <c r="C26" s="86" t="str">
        <f aca="false">IFERROR(VLOOKUP($B26,TabJoueurs,2,0),"")</f>
        <v>5C</v>
      </c>
      <c r="D26" s="86" t="str">
        <f aca="false">IFERROR(VLOOKUP($B26,TabJoueurs,3,0),"")</f>
        <v>R</v>
      </c>
      <c r="E26" s="86" t="str">
        <f aca="false">IFERROR(VLOOKUP($B26,TabJoueurs,4,0),"")</f>
        <v>AYW</v>
      </c>
      <c r="F26" s="86" t="n">
        <f aca="false">IFERROR(VLOOKUP($B26,TabJoueurs,7,0),"")</f>
        <v>0</v>
      </c>
      <c r="G26" s="82" t="n">
        <v>771</v>
      </c>
      <c r="H26" s="82" t="n">
        <f aca="false">COUNTIF(E$4:E26,E26)</f>
        <v>4</v>
      </c>
      <c r="I26" s="82" t="n">
        <f aca="false">IFERROR(IF(H26&lt;6,I25+1,I25),0)</f>
        <v>23</v>
      </c>
      <c r="J26" s="82" t="n">
        <f aca="false">IF(G26&gt;0,IF(H26&lt;6,PtsMax2-I26+1,""),"")</f>
        <v>43</v>
      </c>
      <c r="K26" s="97" t="n">
        <f aca="false">MAX(M26:AB26)</f>
        <v>43</v>
      </c>
      <c r="L26" s="98" t="n">
        <f aca="false">IFERROR(G26/G$1,"")</f>
        <v>0.786734693877551</v>
      </c>
      <c r="M26" s="99"/>
      <c r="N26" s="86" t="n">
        <f aca="false">IF(N$2=$E26,$J26,"")</f>
        <v>43</v>
      </c>
      <c r="O26" s="99" t="str">
        <f aca="false">IF(O$2=$E26,$J26,"")</f>
        <v/>
      </c>
      <c r="P26" s="86" t="str">
        <f aca="false">IF(P$2=$E26,$J26,"")</f>
        <v/>
      </c>
      <c r="Q26" s="86" t="str">
        <f aca="false">IF(Q$2=$E26,$J26,"")</f>
        <v/>
      </c>
      <c r="R26" s="99" t="str">
        <f aca="false">IF(R$2=$E26,$J26,"")</f>
        <v/>
      </c>
      <c r="S26" s="86" t="str">
        <f aca="false">IF(S$2=$E26,$J26,"")</f>
        <v/>
      </c>
      <c r="T26" s="99" t="str">
        <f aca="false">IF(T$2=$E26,$J26,"")</f>
        <v/>
      </c>
      <c r="U26" s="86" t="str">
        <f aca="false">IF(U$2=$E26,$J26,"")</f>
        <v/>
      </c>
      <c r="V26" s="99" t="str">
        <f aca="false">IF(V$2=$E26,$J26,"")</f>
        <v/>
      </c>
      <c r="W26" s="86" t="str">
        <f aca="false">IF(W$2=$E26,$J26,"")</f>
        <v/>
      </c>
      <c r="X26" s="99" t="str">
        <f aca="false">IF(X$2=$E26,$J26,"")</f>
        <v/>
      </c>
      <c r="Y26" s="86" t="str">
        <f aca="false">IF(Y$2=$E26,$J26,"")</f>
        <v/>
      </c>
      <c r="Z26" s="99" t="str">
        <f aca="false">IF(Z$2=$E26,$J26,"")</f>
        <v/>
      </c>
      <c r="AA26" s="86" t="str">
        <f aca="false">IF(AA$2=$E26,$J26,"")</f>
        <v/>
      </c>
      <c r="AB26" s="99" t="str">
        <f aca="false">IF(AB$2=$E26,$J26,"")</f>
        <v/>
      </c>
      <c r="AC26" s="101"/>
      <c r="AD26" s="83"/>
      <c r="AE26" s="83"/>
      <c r="AF26" s="83"/>
    </row>
    <row r="27" customFormat="false" ht="14.25" hidden="false" customHeight="false" outlineLevel="0" collapsed="false">
      <c r="A27" s="82" t="str">
        <f aca="false">IF(G27&lt;&gt;0,IF(COUNTIF(G$4:G$200,G27)&lt;&gt;1,RANK(G27,G$4:G$200)&amp;"°",RANK(G27,G$4:G$200)),"")</f>
        <v>24°</v>
      </c>
      <c r="B27" s="100" t="s">
        <v>76</v>
      </c>
      <c r="C27" s="86" t="str">
        <f aca="false">IFERROR(VLOOKUP($B27,TabJoueurs,2,0),"")</f>
        <v>5D</v>
      </c>
      <c r="D27" s="86" t="str">
        <f aca="false">IFERROR(VLOOKUP($B27,TabJoueurs,3,0),"")</f>
        <v>R</v>
      </c>
      <c r="E27" s="86" t="str">
        <f aca="false">IFERROR(VLOOKUP($B27,TabJoueurs,4,0),"")</f>
        <v>AYW</v>
      </c>
      <c r="F27" s="86" t="n">
        <f aca="false">IFERROR(VLOOKUP($B27,TabJoueurs,7,0),"")</f>
        <v>0</v>
      </c>
      <c r="G27" s="82" t="n">
        <v>769</v>
      </c>
      <c r="H27" s="82" t="n">
        <f aca="false">COUNTIF(E$4:E27,E27)</f>
        <v>5</v>
      </c>
      <c r="I27" s="82" t="n">
        <f aca="false">IFERROR(IF(H27&lt;6,I26+1,I26),0)</f>
        <v>24</v>
      </c>
      <c r="J27" s="82" t="n">
        <f aca="false">IF(G27&gt;0,IF(H27&lt;6,PtsMax2-I27+1,""),"")</f>
        <v>42</v>
      </c>
      <c r="K27" s="97" t="n">
        <f aca="false">MAX(M27:AB27)</f>
        <v>41.5</v>
      </c>
      <c r="L27" s="98" t="n">
        <f aca="false">IFERROR(G27/G$1,"")</f>
        <v>0.78469387755102</v>
      </c>
      <c r="M27" s="99"/>
      <c r="N27" s="86" t="n">
        <v>41.5</v>
      </c>
      <c r="O27" s="99" t="str">
        <f aca="false">IF(O$2=$E27,$J27,"")</f>
        <v/>
      </c>
      <c r="P27" s="86" t="str">
        <f aca="false">IF(P$2=$E27,$J27,"")</f>
        <v/>
      </c>
      <c r="Q27" s="86" t="str">
        <f aca="false">IF(Q$2=$E27,$J27,"")</f>
        <v/>
      </c>
      <c r="R27" s="99" t="str">
        <f aca="false">IF(R$2=$E27,$J27,"")</f>
        <v/>
      </c>
      <c r="S27" s="86" t="str">
        <f aca="false">IF(S$2=$E27,$J27,"")</f>
        <v/>
      </c>
      <c r="T27" s="99" t="str">
        <f aca="false">IF(T$2=$E27,$J27,"")</f>
        <v/>
      </c>
      <c r="U27" s="86" t="str">
        <f aca="false">IF(U$2=$E27,$J27,"")</f>
        <v/>
      </c>
      <c r="V27" s="99" t="str">
        <f aca="false">IF(V$2=$E27,$J27,"")</f>
        <v/>
      </c>
      <c r="W27" s="86" t="str">
        <f aca="false">IF(W$2=$E27,$J27,"")</f>
        <v/>
      </c>
      <c r="X27" s="99" t="str">
        <f aca="false">IF(X$2=$E27,$J27,"")</f>
        <v/>
      </c>
      <c r="Y27" s="86" t="str">
        <f aca="false">IF(Y$2=$E27,$J27,"")</f>
        <v/>
      </c>
      <c r="Z27" s="99" t="str">
        <f aca="false">IF(Z$2=$E27,$J27,"")</f>
        <v/>
      </c>
      <c r="AA27" s="86" t="str">
        <f aca="false">IF(AA$2=$E27,$J27,"")</f>
        <v/>
      </c>
      <c r="AB27" s="99" t="str">
        <f aca="false">IF(AB$2=$E27,$J27,"")</f>
        <v/>
      </c>
      <c r="AC27" s="101"/>
      <c r="AD27" s="83"/>
      <c r="AE27" s="83"/>
      <c r="AF27" s="83"/>
    </row>
    <row r="28" customFormat="false" ht="14.25" hidden="false" customHeight="false" outlineLevel="0" collapsed="false">
      <c r="A28" s="82" t="str">
        <f aca="false">IF(G28&lt;&gt;0,IF(COUNTIF(G$4:G$200,G28)&lt;&gt;1,RANK(G28,G$4:G$200)&amp;"°",RANK(G28,G$4:G$200)),"")</f>
        <v>24°</v>
      </c>
      <c r="B28" s="100" t="s">
        <v>111</v>
      </c>
      <c r="C28" s="86" t="str">
        <f aca="false">IFERROR(VLOOKUP($B28,TabJoueurs,2,0),"")</f>
        <v>5A</v>
      </c>
      <c r="D28" s="86" t="str">
        <f aca="false">IFERROR(VLOOKUP($B28,TabJoueurs,3,0),"")</f>
        <v>V</v>
      </c>
      <c r="E28" s="86" t="str">
        <f aca="false">IFERROR(VLOOKUP($B28,TabJoueurs,4,0),"")</f>
        <v>CNA</v>
      </c>
      <c r="F28" s="86" t="n">
        <f aca="false">IFERROR(VLOOKUP($B28,TabJoueurs,7,0),"")</f>
        <v>0</v>
      </c>
      <c r="G28" s="82" t="n">
        <v>769</v>
      </c>
      <c r="H28" s="82" t="n">
        <f aca="false">COUNTIF(E$4:E28,E28)</f>
        <v>5</v>
      </c>
      <c r="I28" s="82" t="n">
        <f aca="false">IFERROR(IF(H28&lt;6,I27+1,I27),0)</f>
        <v>25</v>
      </c>
      <c r="J28" s="82" t="n">
        <f aca="false">IF(G28&gt;0,IF(H28&lt;6,PtsMax2-I28+1,""),"")</f>
        <v>41</v>
      </c>
      <c r="K28" s="97" t="n">
        <f aca="false">MAX(M28:AB28)</f>
        <v>41.5</v>
      </c>
      <c r="L28" s="98" t="n">
        <f aca="false">IFERROR(G28/G$1,"")</f>
        <v>0.78469387755102</v>
      </c>
      <c r="M28" s="99"/>
      <c r="N28" s="86" t="str">
        <f aca="false">IF(N$2=$E28,$J28,"")</f>
        <v/>
      </c>
      <c r="O28" s="99" t="str">
        <f aca="false">IF(O$2=$E28,$J28,"")</f>
        <v/>
      </c>
      <c r="P28" s="86" t="str">
        <f aca="false">IF(P$2=$E28,$J28,"")</f>
        <v/>
      </c>
      <c r="Q28" s="86" t="str">
        <f aca="false">IF(Q$2=$E28,$J28,"")</f>
        <v/>
      </c>
      <c r="R28" s="99" t="n">
        <v>41.5</v>
      </c>
      <c r="S28" s="86" t="str">
        <f aca="false">IF(S$2=$E28,$J28,"")</f>
        <v/>
      </c>
      <c r="T28" s="99" t="str">
        <f aca="false">IF(T$2=$E28,$J28,"")</f>
        <v/>
      </c>
      <c r="U28" s="86" t="str">
        <f aca="false">IF(U$2=$E28,$J28,"")</f>
        <v/>
      </c>
      <c r="V28" s="99" t="str">
        <f aca="false">IF(V$2=$E28,$J28,"")</f>
        <v/>
      </c>
      <c r="W28" s="86" t="str">
        <f aca="false">IF(W$2=$E28,$J28,"")</f>
        <v/>
      </c>
      <c r="X28" s="99" t="str">
        <f aca="false">IF(X$2=$E28,$J28,"")</f>
        <v/>
      </c>
      <c r="Y28" s="86" t="str">
        <f aca="false">IF(Y$2=$E28,$J28,"")</f>
        <v/>
      </c>
      <c r="Z28" s="99" t="str">
        <f aca="false">IF(Z$2=$E28,$J28,"")</f>
        <v/>
      </c>
      <c r="AA28" s="86" t="str">
        <f aca="false">IF(AA$2=$E28,$J28,"")</f>
        <v/>
      </c>
      <c r="AB28" s="99" t="str">
        <f aca="false">IF(AB$2=$E28,$J28,"")</f>
        <v/>
      </c>
      <c r="AC28" s="101"/>
      <c r="AD28" s="83"/>
      <c r="AE28" s="83"/>
      <c r="AF28" s="83"/>
    </row>
    <row r="29" customFormat="false" ht="14.25" hidden="false" customHeight="false" outlineLevel="0" collapsed="false">
      <c r="A29" s="82" t="n">
        <f aca="false">IF(G29&lt;&gt;0,IF(COUNTIF(G$4:G$200,G29)&lt;&gt;1,RANK(G29,G$4:G$200)&amp;"°",RANK(G29,G$4:G$200)),"")</f>
        <v>26</v>
      </c>
      <c r="B29" s="100" t="s">
        <v>91</v>
      </c>
      <c r="C29" s="86" t="str">
        <f aca="false">IFERROR(VLOOKUP($B29,TabJoueurs,2,0),"")</f>
        <v>5A</v>
      </c>
      <c r="D29" s="86" t="str">
        <f aca="false">IFERROR(VLOOKUP($B29,TabJoueurs,3,0),"")</f>
        <v>S</v>
      </c>
      <c r="E29" s="86" t="str">
        <f aca="false">IFERROR(VLOOKUP($B29,TabJoueurs,4,0),"")</f>
        <v>BAH</v>
      </c>
      <c r="F29" s="86" t="n">
        <f aca="false">IFERROR(VLOOKUP($B29,TabJoueurs,7,0),"")</f>
        <v>0</v>
      </c>
      <c r="G29" s="82" t="n">
        <v>763</v>
      </c>
      <c r="H29" s="82" t="n">
        <f aca="false">COUNTIF(E$4:E29,E29)</f>
        <v>1</v>
      </c>
      <c r="I29" s="82" t="n">
        <f aca="false">IFERROR(IF(H29&lt;6,I28+1,I28),0)</f>
        <v>26</v>
      </c>
      <c r="J29" s="82" t="n">
        <f aca="false">IF(G29&gt;0,IF(H29&lt;6,PtsMax2-I29+1,""),"")</f>
        <v>40</v>
      </c>
      <c r="K29" s="97" t="n">
        <f aca="false">MAX(M29:AB29)</f>
        <v>40</v>
      </c>
      <c r="L29" s="98" t="n">
        <f aca="false">IFERROR(G29/G$1,"")</f>
        <v>0.778571428571429</v>
      </c>
      <c r="M29" s="99"/>
      <c r="N29" s="86" t="str">
        <f aca="false">IF(N$2=$E29,$J29,"")</f>
        <v/>
      </c>
      <c r="O29" s="99" t="n">
        <f aca="false">IF(O$2=$E29,$J29,"")</f>
        <v>40</v>
      </c>
      <c r="P29" s="86" t="str">
        <f aca="false">IF(P$2=$E29,$J29,"")</f>
        <v/>
      </c>
      <c r="Q29" s="86" t="str">
        <f aca="false">IF(Q$2=$E29,$J29,"")</f>
        <v/>
      </c>
      <c r="R29" s="99" t="str">
        <f aca="false">IF(R$2=$E29,$J29,"")</f>
        <v/>
      </c>
      <c r="S29" s="86" t="str">
        <f aca="false">IF(S$2=$E29,$J29,"")</f>
        <v/>
      </c>
      <c r="T29" s="99" t="str">
        <f aca="false">IF(T$2=$E29,$J29,"")</f>
        <v/>
      </c>
      <c r="U29" s="86" t="str">
        <f aca="false">IF(U$2=$E29,$J29,"")</f>
        <v/>
      </c>
      <c r="V29" s="99" t="str">
        <f aca="false">IF(V$2=$E29,$J29,"")</f>
        <v/>
      </c>
      <c r="W29" s="86" t="str">
        <f aca="false">IF(W$2=$E29,$J29,"")</f>
        <v/>
      </c>
      <c r="X29" s="99" t="str">
        <f aca="false">IF(X$2=$E29,$J29,"")</f>
        <v/>
      </c>
      <c r="Y29" s="86" t="str">
        <f aca="false">IF(Y$2=$E29,$J29,"")</f>
        <v/>
      </c>
      <c r="Z29" s="99" t="str">
        <f aca="false">IF(Z$2=$E29,$J29,"")</f>
        <v/>
      </c>
      <c r="AA29" s="86" t="str">
        <f aca="false">IF(AA$2=$E29,$J29,"")</f>
        <v/>
      </c>
      <c r="AB29" s="99" t="str">
        <f aca="false">IF(AB$2=$E29,$J29,"")</f>
        <v/>
      </c>
      <c r="AC29" s="101"/>
      <c r="AD29" s="83"/>
      <c r="AE29" s="83"/>
      <c r="AF29" s="83"/>
    </row>
    <row r="30" customFormat="false" ht="14.25" hidden="false" customHeight="false" outlineLevel="0" collapsed="false">
      <c r="A30" s="82" t="str">
        <f aca="false">IF(G30&lt;&gt;0,IF(COUNTIF(G$4:G$200,G30)&lt;&gt;1,RANK(G30,G$4:G$200)&amp;"°",RANK(G30,G$4:G$200)),"")</f>
        <v>27°</v>
      </c>
      <c r="B30" s="100" t="s">
        <v>88</v>
      </c>
      <c r="C30" s="86" t="str">
        <f aca="false">IFERROR(VLOOKUP($B30,TabJoueurs,2,0),"")</f>
        <v>5D</v>
      </c>
      <c r="D30" s="86" t="str">
        <f aca="false">IFERROR(VLOOKUP($B30,TabJoueurs,3,0),"")</f>
        <v>V</v>
      </c>
      <c r="E30" s="86" t="str">
        <f aca="false">IFERROR(VLOOKUP($B30,TabJoueurs,4,0),"")</f>
        <v>CNA</v>
      </c>
      <c r="F30" s="86" t="n">
        <f aca="false">IFERROR(VLOOKUP($B30,TabJoueurs,7,0),"")</f>
        <v>0</v>
      </c>
      <c r="G30" s="82" t="n">
        <v>762</v>
      </c>
      <c r="H30" s="82" t="n">
        <f aca="false">COUNTIF(E$4:E30,E30)</f>
        <v>6</v>
      </c>
      <c r="I30" s="82" t="n">
        <f aca="false">IFERROR(IF(H30&lt;6,I29+1,I29),0)</f>
        <v>26</v>
      </c>
      <c r="J30" s="82" t="str">
        <f aca="false">IF(G30&gt;0,IF(H30&lt;6,PtsMax2-I30+1,""),"")</f>
        <v/>
      </c>
      <c r="K30" s="97" t="n">
        <f aca="false">MAX(M30:AB30)</f>
        <v>0</v>
      </c>
      <c r="L30" s="98" t="n">
        <f aca="false">IFERROR(G30/G$1,"")</f>
        <v>0.777551020408163</v>
      </c>
      <c r="M30" s="99"/>
      <c r="N30" s="86" t="str">
        <f aca="false">IF(N$2=$E30,$J30,"")</f>
        <v/>
      </c>
      <c r="O30" s="99" t="str">
        <f aca="false">IF(O$2=$E30,$J30,"")</f>
        <v/>
      </c>
      <c r="P30" s="86" t="str">
        <f aca="false">IF(P$2=$E30,$J30,"")</f>
        <v/>
      </c>
      <c r="Q30" s="86" t="str">
        <f aca="false">IF(Q$2=$E30,$J30,"")</f>
        <v/>
      </c>
      <c r="R30" s="99" t="str">
        <f aca="false">IF(R$2=$E30,$J30,"")</f>
        <v/>
      </c>
      <c r="S30" s="86" t="str">
        <f aca="false">IF(S$2=$E30,$J30,"")</f>
        <v/>
      </c>
      <c r="T30" s="99" t="str">
        <f aca="false">IF(T$2=$E30,$J30,"")</f>
        <v/>
      </c>
      <c r="U30" s="86" t="str">
        <f aca="false">IF(U$2=$E30,$J30,"")</f>
        <v/>
      </c>
      <c r="V30" s="99" t="str">
        <f aca="false">IF(V$2=$E30,$J30,"")</f>
        <v/>
      </c>
      <c r="W30" s="86" t="str">
        <f aca="false">IF(W$2=$E30,$J30,"")</f>
        <v/>
      </c>
      <c r="X30" s="99" t="str">
        <f aca="false">IF(X$2=$E30,$J30,"")</f>
        <v/>
      </c>
      <c r="Y30" s="86" t="str">
        <f aca="false">IF(Y$2=$E30,$J30,"")</f>
        <v/>
      </c>
      <c r="Z30" s="99" t="str">
        <f aca="false">IF(Z$2=$E30,$J30,"")</f>
        <v/>
      </c>
      <c r="AA30" s="86" t="str">
        <f aca="false">IF(AA$2=$E30,$J30,"")</f>
        <v/>
      </c>
      <c r="AB30" s="99" t="str">
        <f aca="false">IF(AB$2=$E30,$J30,"")</f>
        <v/>
      </c>
      <c r="AC30" s="101"/>
      <c r="AD30" s="83"/>
      <c r="AE30" s="83"/>
      <c r="AF30" s="83"/>
    </row>
    <row r="31" customFormat="false" ht="14.25" hidden="false" customHeight="false" outlineLevel="0" collapsed="false">
      <c r="A31" s="82" t="str">
        <f aca="false">IF(G31&lt;&gt;0,IF(COUNTIF(G$4:G$200,G31)&lt;&gt;1,RANK(G31,G$4:G$200)&amp;"°",RANK(G31,G$4:G$200)),"")</f>
        <v>27°</v>
      </c>
      <c r="B31" s="100" t="s">
        <v>94</v>
      </c>
      <c r="C31" s="86" t="str">
        <f aca="false">IFERROR(VLOOKUP($B31,TabJoueurs,2,0),"")</f>
        <v>5B</v>
      </c>
      <c r="D31" s="86" t="str">
        <f aca="false">IFERROR(VLOOKUP($B31,TabJoueurs,3,0),"")</f>
        <v>D</v>
      </c>
      <c r="E31" s="86" t="str">
        <f aca="false">IFERROR(VLOOKUP($B31,TabJoueurs,4,0),"")</f>
        <v>WAA</v>
      </c>
      <c r="F31" s="86" t="n">
        <f aca="false">IFERROR(VLOOKUP($B31,TabJoueurs,7,0),"")</f>
        <v>0</v>
      </c>
      <c r="G31" s="82" t="n">
        <v>762</v>
      </c>
      <c r="H31" s="82" t="n">
        <f aca="false">COUNTIF(E$4:E31,E31)</f>
        <v>3</v>
      </c>
      <c r="I31" s="82" t="n">
        <f aca="false">IFERROR(IF(H31&lt;6,I30+1,I30),0)</f>
        <v>27</v>
      </c>
      <c r="J31" s="82" t="n">
        <f aca="false">IF(G31&gt;0,IF(H31&lt;6,PtsMax2-I31+1,""),"")</f>
        <v>39</v>
      </c>
      <c r="K31" s="97" t="n">
        <f aca="false">MAX(M31:AB31)</f>
        <v>38.5</v>
      </c>
      <c r="L31" s="98" t="n">
        <f aca="false">IFERROR(G31/G$1,"")</f>
        <v>0.777551020408163</v>
      </c>
      <c r="M31" s="99"/>
      <c r="N31" s="86" t="str">
        <f aca="false">IF(N$2=$E31,$J31,"")</f>
        <v/>
      </c>
      <c r="O31" s="99" t="str">
        <f aca="false">IF(O$2=$E31,$J31,"")</f>
        <v/>
      </c>
      <c r="P31" s="86" t="str">
        <f aca="false">IF(P$2=$E31,$J31,"")</f>
        <v/>
      </c>
      <c r="Q31" s="86" t="str">
        <f aca="false">IF(Q$2=$E31,$J31,"")</f>
        <v/>
      </c>
      <c r="R31" s="99" t="str">
        <f aca="false">IF(R$2=$E31,$J31,"")</f>
        <v/>
      </c>
      <c r="S31" s="86" t="str">
        <f aca="false">IF(S$2=$E31,$J31,"")</f>
        <v/>
      </c>
      <c r="T31" s="99" t="str">
        <f aca="false">IF(T$2=$E31,$J31,"")</f>
        <v/>
      </c>
      <c r="U31" s="86" t="str">
        <f aca="false">IF(U$2=$E31,$J31,"")</f>
        <v/>
      </c>
      <c r="V31" s="99" t="str">
        <f aca="false">IF(V$2=$E31,$J31,"")</f>
        <v/>
      </c>
      <c r="W31" s="86" t="str">
        <f aca="false">IF(W$2=$E31,$J31,"")</f>
        <v/>
      </c>
      <c r="X31" s="99" t="str">
        <f aca="false">IF(X$2=$E31,$J31,"")</f>
        <v/>
      </c>
      <c r="Y31" s="86" t="str">
        <f aca="false">IF(Y$2=$E31,$J31,"")</f>
        <v/>
      </c>
      <c r="Z31" s="99" t="str">
        <f aca="false">IF(Z$2=$E31,$J31,"")</f>
        <v/>
      </c>
      <c r="AA31" s="86" t="n">
        <v>38.5</v>
      </c>
      <c r="AB31" s="99" t="str">
        <f aca="false">IF(AB$2=$E31,$J31,"")</f>
        <v/>
      </c>
      <c r="AC31" s="101"/>
      <c r="AD31" s="83"/>
      <c r="AE31" s="83"/>
      <c r="AF31" s="83"/>
    </row>
    <row r="32" customFormat="false" ht="14.25" hidden="false" customHeight="false" outlineLevel="0" collapsed="false">
      <c r="A32" s="82" t="str">
        <f aca="false">IF(G32&lt;&gt;0,IF(COUNTIF(G$4:G$200,G32)&lt;&gt;1,RANK(G32,G$4:G$200)&amp;"°",RANK(G32,G$4:G$200)),"")</f>
        <v>27°</v>
      </c>
      <c r="B32" s="100" t="s">
        <v>95</v>
      </c>
      <c r="C32" s="86" t="str">
        <f aca="false">IFERROR(VLOOKUP($B32,TabJoueurs,2,0),"")</f>
        <v>6B</v>
      </c>
      <c r="D32" s="86" t="str">
        <f aca="false">IFERROR(VLOOKUP($B32,TabJoueurs,3,0),"")</f>
        <v>V</v>
      </c>
      <c r="E32" s="86" t="str">
        <f aca="false">IFERROR(VLOOKUP($B32,TabJoueurs,4,0),"")</f>
        <v>LUX</v>
      </c>
      <c r="F32" s="86" t="n">
        <f aca="false">IFERROR(VLOOKUP($B32,TabJoueurs,7,0),"")</f>
        <v>0</v>
      </c>
      <c r="G32" s="82" t="n">
        <v>762</v>
      </c>
      <c r="H32" s="82" t="n">
        <f aca="false">COUNTIF(E$4:E32,E32)</f>
        <v>4</v>
      </c>
      <c r="I32" s="82" t="n">
        <f aca="false">IFERROR(IF(H32&lt;6,I31+1,I31),0)</f>
        <v>28</v>
      </c>
      <c r="J32" s="82" t="n">
        <f aca="false">IF(G32&gt;0,IF(H32&lt;6,PtsMax2-I32+1,""),"")</f>
        <v>38</v>
      </c>
      <c r="K32" s="97" t="n">
        <f aca="false">MAX(M32:AB32)</f>
        <v>38.5</v>
      </c>
      <c r="L32" s="98" t="n">
        <f aca="false">IFERROR(G32/G$1,"")</f>
        <v>0.777551020408163</v>
      </c>
      <c r="M32" s="99"/>
      <c r="N32" s="86" t="str">
        <f aca="false">IF(N$2=$E32,$J32,"")</f>
        <v/>
      </c>
      <c r="O32" s="99" t="str">
        <f aca="false">IF(O$2=$E32,$J32,"")</f>
        <v/>
      </c>
      <c r="P32" s="86" t="str">
        <f aca="false">IF(P$2=$E32,$J32,"")</f>
        <v/>
      </c>
      <c r="Q32" s="86" t="str">
        <f aca="false">IF(Q$2=$E32,$J32,"")</f>
        <v/>
      </c>
      <c r="R32" s="99" t="str">
        <f aca="false">IF(R$2=$E32,$J32,"")</f>
        <v/>
      </c>
      <c r="S32" s="86" t="str">
        <f aca="false">IF(S$2=$E32,$J32,"")</f>
        <v/>
      </c>
      <c r="T32" s="99" t="str">
        <f aca="false">IF(T$2=$E32,$J32,"")</f>
        <v/>
      </c>
      <c r="U32" s="86" t="str">
        <f aca="false">IF(U$2=$E32,$J32,"")</f>
        <v/>
      </c>
      <c r="V32" s="99" t="str">
        <f aca="false">IF(V$2=$E32,$J32,"")</f>
        <v/>
      </c>
      <c r="W32" s="86" t="str">
        <f aca="false">IF(W$2=$E32,$J32,"")</f>
        <v/>
      </c>
      <c r="X32" s="99" t="str">
        <f aca="false">IF(X$2=$E32,$J32,"")</f>
        <v/>
      </c>
      <c r="Y32" s="86" t="n">
        <v>38.5</v>
      </c>
      <c r="Z32" s="99" t="str">
        <f aca="false">IF(Z$2=$E32,$J32,"")</f>
        <v/>
      </c>
      <c r="AA32" s="86" t="str">
        <f aca="false">IF(AA$2=$E32,$J32,"")</f>
        <v/>
      </c>
      <c r="AB32" s="99" t="str">
        <f aca="false">IF(AB$2=$E32,$J32,"")</f>
        <v/>
      </c>
      <c r="AC32" s="101"/>
      <c r="AD32" s="83"/>
      <c r="AE32" s="83"/>
      <c r="AF32" s="83"/>
    </row>
    <row r="33" customFormat="false" ht="14.25" hidden="false" customHeight="false" outlineLevel="0" collapsed="false">
      <c r="A33" s="82" t="n">
        <f aca="false">IF(G33&lt;&gt;0,IF(COUNTIF(G$4:G$200,G33)&lt;&gt;1,RANK(G33,G$4:G$200)&amp;"°",RANK(G33,G$4:G$200)),"")</f>
        <v>30</v>
      </c>
      <c r="B33" s="100" t="s">
        <v>120</v>
      </c>
      <c r="C33" s="86" t="str">
        <f aca="false">IFERROR(VLOOKUP($B33,TabJoueurs,2,0),"")</f>
        <v>NC</v>
      </c>
      <c r="D33" s="86" t="str">
        <f aca="false">IFERROR(VLOOKUP($B33,TabJoueurs,3,0),"")</f>
        <v>S</v>
      </c>
      <c r="E33" s="86" t="str">
        <f aca="false">IFERROR(VLOOKUP($B33,TabJoueurs,4,0),"")</f>
        <v>FLO</v>
      </c>
      <c r="F33" s="86" t="n">
        <f aca="false">IFERROR(VLOOKUP($B33,TabJoueurs,7,0),"")</f>
        <v>0</v>
      </c>
      <c r="G33" s="82" t="n">
        <v>761</v>
      </c>
      <c r="H33" s="82" t="n">
        <f aca="false">COUNTIF(E$4:E33,E33)</f>
        <v>3</v>
      </c>
      <c r="I33" s="82" t="n">
        <f aca="false">IFERROR(IF(H33&lt;6,I32+1,I32),0)</f>
        <v>29</v>
      </c>
      <c r="J33" s="82" t="n">
        <f aca="false">IF(G33&gt;0,IF(H33&lt;6,PtsMax2-I33+1,""),"")</f>
        <v>37</v>
      </c>
      <c r="K33" s="97" t="n">
        <f aca="false">MAX(M33:AB33)</f>
        <v>37</v>
      </c>
      <c r="L33" s="98" t="n">
        <f aca="false">IFERROR(G33/G$1,"")</f>
        <v>0.776530612244898</v>
      </c>
      <c r="M33" s="99"/>
      <c r="N33" s="86" t="str">
        <f aca="false">IF(N$2=$E33,$J33,"")</f>
        <v/>
      </c>
      <c r="O33" s="99" t="str">
        <f aca="false">IF(O$2=$E33,$J33,"")</f>
        <v/>
      </c>
      <c r="P33" s="86" t="str">
        <f aca="false">IF(P$2=$E33,$J33,"")</f>
        <v/>
      </c>
      <c r="Q33" s="86" t="str">
        <f aca="false">IF(Q$2=$E33,$J33,"")</f>
        <v/>
      </c>
      <c r="R33" s="99" t="str">
        <f aca="false">IF(R$2=$E33,$J33,"")</f>
        <v/>
      </c>
      <c r="S33" s="86" t="str">
        <f aca="false">IF(S$2=$E33,$J33,"")</f>
        <v/>
      </c>
      <c r="T33" s="99" t="str">
        <f aca="false">IF(T$2=$E33,$J33,"")</f>
        <v/>
      </c>
      <c r="U33" s="86" t="n">
        <f aca="false">IF(U$2=$E33,$J33,"")</f>
        <v>37</v>
      </c>
      <c r="V33" s="99" t="str">
        <f aca="false">IF(V$2=$E33,$J33,"")</f>
        <v/>
      </c>
      <c r="W33" s="86" t="str">
        <f aca="false">IF(W$2=$E33,$J33,"")</f>
        <v/>
      </c>
      <c r="X33" s="99" t="str">
        <f aca="false">IF(X$2=$E33,$J33,"")</f>
        <v/>
      </c>
      <c r="Y33" s="86" t="str">
        <f aca="false">IF(Y$2=$E33,$J33,"")</f>
        <v/>
      </c>
      <c r="Z33" s="99" t="str">
        <f aca="false">IF(Z$2=$E33,$J33,"")</f>
        <v/>
      </c>
      <c r="AA33" s="86" t="str">
        <f aca="false">IF(AA$2=$E33,$J33,"")</f>
        <v/>
      </c>
      <c r="AB33" s="99" t="str">
        <f aca="false">IF(AB$2=$E33,$J33,"")</f>
        <v/>
      </c>
      <c r="AC33" s="101"/>
      <c r="AD33" s="83"/>
      <c r="AE33" s="83"/>
      <c r="AF33" s="83"/>
    </row>
    <row r="34" customFormat="false" ht="14.25" hidden="false" customHeight="false" outlineLevel="0" collapsed="false">
      <c r="A34" s="82" t="n">
        <f aca="false">IF(G34&lt;&gt;0,IF(COUNTIF(G$4:G$200,G34)&lt;&gt;1,RANK(G34,G$4:G$200)&amp;"°",RANK(G34,G$4:G$200)),"")</f>
        <v>31</v>
      </c>
      <c r="B34" s="100" t="s">
        <v>156</v>
      </c>
      <c r="C34" s="86" t="str">
        <f aca="false">IFERROR(VLOOKUP($B34,TabJoueurs,2,0),"")</f>
        <v>6D</v>
      </c>
      <c r="D34" s="86" t="str">
        <f aca="false">IFERROR(VLOOKUP($B34,TabJoueurs,3,0),"")</f>
        <v>S</v>
      </c>
      <c r="E34" s="86" t="str">
        <f aca="false">IFERROR(VLOOKUP($B34,TabJoueurs,4,0),"")</f>
        <v>LUX</v>
      </c>
      <c r="F34" s="86" t="n">
        <f aca="false">IFERROR(VLOOKUP($B34,TabJoueurs,7,0),"")</f>
        <v>0</v>
      </c>
      <c r="G34" s="82" t="n">
        <v>760</v>
      </c>
      <c r="H34" s="82" t="n">
        <f aca="false">COUNTIF(E$4:E34,E34)</f>
        <v>5</v>
      </c>
      <c r="I34" s="82" t="n">
        <f aca="false">IFERROR(IF(H34&lt;6,I33+1,I33),0)</f>
        <v>30</v>
      </c>
      <c r="J34" s="82" t="n">
        <f aca="false">IF(G34&gt;0,IF(H34&lt;6,PtsMax2-I34+1,""),"")</f>
        <v>36</v>
      </c>
      <c r="K34" s="97" t="n">
        <f aca="false">MAX(M34:AB34)</f>
        <v>36</v>
      </c>
      <c r="L34" s="98" t="n">
        <f aca="false">IFERROR(G34/G$1,"")</f>
        <v>0.775510204081633</v>
      </c>
      <c r="M34" s="99"/>
      <c r="N34" s="86" t="str">
        <f aca="false">IF(N$2=$E34,$J34,"")</f>
        <v/>
      </c>
      <c r="O34" s="99" t="str">
        <f aca="false">IF(O$2=$E34,$J34,"")</f>
        <v/>
      </c>
      <c r="P34" s="86" t="str">
        <f aca="false">IF(P$2=$E34,$J34,"")</f>
        <v/>
      </c>
      <c r="Q34" s="86" t="str">
        <f aca="false">IF(Q$2=$E34,$J34,"")</f>
        <v/>
      </c>
      <c r="R34" s="99" t="str">
        <f aca="false">IF(R$2=$E34,$J34,"")</f>
        <v/>
      </c>
      <c r="S34" s="86" t="str">
        <f aca="false">IF(S$2=$E34,$J34,"")</f>
        <v/>
      </c>
      <c r="T34" s="99" t="str">
        <f aca="false">IF(T$2=$E34,$J34,"")</f>
        <v/>
      </c>
      <c r="U34" s="86" t="str">
        <f aca="false">IF(U$2=$E34,$J34,"")</f>
        <v/>
      </c>
      <c r="V34" s="99" t="str">
        <f aca="false">IF(V$2=$E34,$J34,"")</f>
        <v/>
      </c>
      <c r="W34" s="86" t="str">
        <f aca="false">IF(W$2=$E34,$J34,"")</f>
        <v/>
      </c>
      <c r="X34" s="99" t="str">
        <f aca="false">IF(X$2=$E34,$J34,"")</f>
        <v/>
      </c>
      <c r="Y34" s="86" t="n">
        <f aca="false">IF(Y$2=$E34,$J34,"")</f>
        <v>36</v>
      </c>
      <c r="Z34" s="99" t="str">
        <f aca="false">IF(Z$2=$E34,$J34,"")</f>
        <v/>
      </c>
      <c r="AA34" s="86" t="str">
        <f aca="false">IF(AA$2=$E34,$J34,"")</f>
        <v/>
      </c>
      <c r="AB34" s="99" t="str">
        <f aca="false">IF(AB$2=$E34,$J34,"")</f>
        <v/>
      </c>
      <c r="AC34" s="101"/>
      <c r="AD34" s="83"/>
      <c r="AE34" s="83"/>
      <c r="AF34" s="83"/>
    </row>
    <row r="35" customFormat="false" ht="14.25" hidden="false" customHeight="false" outlineLevel="0" collapsed="false">
      <c r="A35" s="82" t="n">
        <f aca="false">IF(G35&lt;&gt;0,IF(COUNTIF(G$4:G$200,G35)&lt;&gt;1,RANK(G35,G$4:G$200)&amp;"°",RANK(G35,G$4:G$200)),"")</f>
        <v>32</v>
      </c>
      <c r="B35" s="100" t="s">
        <v>140</v>
      </c>
      <c r="C35" s="86" t="str">
        <f aca="false">IFERROR(VLOOKUP($B35,TabJoueurs,2,0),"")</f>
        <v>6D</v>
      </c>
      <c r="D35" s="86" t="str">
        <f aca="false">IFERROR(VLOOKUP($B35,TabJoueurs,3,0),"")</f>
        <v>S</v>
      </c>
      <c r="E35" s="86" t="str">
        <f aca="false">IFERROR(VLOOKUP($B35,TabJoueurs,4,0),"")</f>
        <v>CHY</v>
      </c>
      <c r="F35" s="86" t="n">
        <f aca="false">IFERROR(VLOOKUP($B35,TabJoueurs,7,0),"")</f>
        <v>0</v>
      </c>
      <c r="G35" s="82" t="n">
        <v>754</v>
      </c>
      <c r="H35" s="82" t="n">
        <f aca="false">COUNTIF(E$4:E35,E35)</f>
        <v>3</v>
      </c>
      <c r="I35" s="82" t="n">
        <f aca="false">IFERROR(IF(H35&lt;6,I34+1,I34),0)</f>
        <v>31</v>
      </c>
      <c r="J35" s="82" t="n">
        <f aca="false">IF(G35&gt;0,IF(H35&lt;6,PtsMax2-I35+1,""),"")</f>
        <v>35</v>
      </c>
      <c r="K35" s="97" t="n">
        <f aca="false">MAX(M35:AB35)</f>
        <v>35</v>
      </c>
      <c r="L35" s="98" t="n">
        <f aca="false">IFERROR(G35/G$1,"")</f>
        <v>0.769387755102041</v>
      </c>
      <c r="M35" s="99"/>
      <c r="N35" s="86" t="str">
        <f aca="false">IF(N$2=$E35,$J35,"")</f>
        <v/>
      </c>
      <c r="O35" s="99" t="str">
        <f aca="false">IF(O$2=$E35,$J35,"")</f>
        <v/>
      </c>
      <c r="P35" s="86" t="str">
        <f aca="false">IF(P$2=$E35,$J35,"")</f>
        <v/>
      </c>
      <c r="Q35" s="86" t="n">
        <f aca="false">IF(Q$2=$E35,$J35,"")</f>
        <v>35</v>
      </c>
      <c r="R35" s="99" t="str">
        <f aca="false">IF(R$2=$E35,$J35,"")</f>
        <v/>
      </c>
      <c r="S35" s="86" t="str">
        <f aca="false">IF(S$2=$E35,$J35,"")</f>
        <v/>
      </c>
      <c r="T35" s="99" t="str">
        <f aca="false">IF(T$2=$E35,$J35,"")</f>
        <v/>
      </c>
      <c r="U35" s="86" t="str">
        <f aca="false">IF(U$2=$E35,$J35,"")</f>
        <v/>
      </c>
      <c r="V35" s="99" t="str">
        <f aca="false">IF(V$2=$E35,$J35,"")</f>
        <v/>
      </c>
      <c r="W35" s="86" t="str">
        <f aca="false">IF(W$2=$E35,$J35,"")</f>
        <v/>
      </c>
      <c r="X35" s="99" t="str">
        <f aca="false">IF(X$2=$E35,$J35,"")</f>
        <v/>
      </c>
      <c r="Y35" s="86" t="str">
        <f aca="false">IF(Y$2=$E35,$J35,"")</f>
        <v/>
      </c>
      <c r="Z35" s="99" t="str">
        <f aca="false">IF(Z$2=$E35,$J35,"")</f>
        <v/>
      </c>
      <c r="AA35" s="86" t="str">
        <f aca="false">IF(AA$2=$E35,$J35,"")</f>
        <v/>
      </c>
      <c r="AB35" s="99" t="str">
        <f aca="false">IF(AB$2=$E35,$J35,"")</f>
        <v/>
      </c>
      <c r="AC35" s="101"/>
      <c r="AD35" s="83"/>
      <c r="AE35" s="83"/>
      <c r="AF35" s="83"/>
    </row>
    <row r="36" customFormat="false" ht="14.25" hidden="false" customHeight="false" outlineLevel="0" collapsed="false">
      <c r="A36" s="82" t="n">
        <f aca="false">IF(G36&lt;&gt;0,IF(COUNTIF(G$4:G$200,G36)&lt;&gt;1,RANK(G36,G$4:G$200)&amp;"°",RANK(G36,G$4:G$200)),"")</f>
        <v>33</v>
      </c>
      <c r="B36" s="100" t="s">
        <v>89</v>
      </c>
      <c r="C36" s="86" t="str">
        <f aca="false">IFERROR(VLOOKUP($B36,TabJoueurs,2,0),"")</f>
        <v>5A</v>
      </c>
      <c r="D36" s="86" t="str">
        <f aca="false">IFERROR(VLOOKUP($B36,TabJoueurs,3,0),"")</f>
        <v>V</v>
      </c>
      <c r="E36" s="86" t="str">
        <f aca="false">IFERROR(VLOOKUP($B36,TabJoueurs,4,0),"")</f>
        <v>LUX</v>
      </c>
      <c r="F36" s="86" t="n">
        <f aca="false">IFERROR(VLOOKUP($B36,TabJoueurs,7,0),"")</f>
        <v>0</v>
      </c>
      <c r="G36" s="82" t="n">
        <v>751</v>
      </c>
      <c r="H36" s="82" t="n">
        <f aca="false">COUNTIF(E$4:E36,E36)</f>
        <v>6</v>
      </c>
      <c r="I36" s="82" t="n">
        <f aca="false">IFERROR(IF(H36&lt;6,I35+1,I35),0)</f>
        <v>31</v>
      </c>
      <c r="J36" s="82" t="str">
        <f aca="false">IF(G36&gt;0,IF(H36&lt;6,PtsMax2-I36+1,""),"")</f>
        <v/>
      </c>
      <c r="K36" s="97" t="n">
        <f aca="false">MAX(M36:AB36)</f>
        <v>0</v>
      </c>
      <c r="L36" s="98" t="n">
        <f aca="false">IFERROR(G36/G$1,"")</f>
        <v>0.766326530612245</v>
      </c>
      <c r="M36" s="99"/>
      <c r="N36" s="86" t="str">
        <f aca="false">IF(N$2=$E36,$J36,"")</f>
        <v/>
      </c>
      <c r="O36" s="99" t="str">
        <f aca="false">IF(O$2=$E36,$J36,"")</f>
        <v/>
      </c>
      <c r="P36" s="86" t="str">
        <f aca="false">IF(P$2=$E36,$J36,"")</f>
        <v/>
      </c>
      <c r="Q36" s="86" t="str">
        <f aca="false">IF(Q$2=$E36,$J36,"")</f>
        <v/>
      </c>
      <c r="R36" s="99" t="str">
        <f aca="false">IF(R$2=$E36,$J36,"")</f>
        <v/>
      </c>
      <c r="S36" s="86" t="str">
        <f aca="false">IF(S$2=$E36,$J36,"")</f>
        <v/>
      </c>
      <c r="T36" s="99" t="str">
        <f aca="false">IF(T$2=$E36,$J36,"")</f>
        <v/>
      </c>
      <c r="U36" s="86" t="str">
        <f aca="false">IF(U$2=$E36,$J36,"")</f>
        <v/>
      </c>
      <c r="V36" s="99" t="str">
        <f aca="false">IF(V$2=$E36,$J36,"")</f>
        <v/>
      </c>
      <c r="W36" s="86" t="str">
        <f aca="false">IF(W$2=$E36,$J36,"")</f>
        <v/>
      </c>
      <c r="X36" s="99" t="str">
        <f aca="false">IF(X$2=$E36,$J36,"")</f>
        <v/>
      </c>
      <c r="Y36" s="86" t="str">
        <f aca="false">IF(Y$2=$E36,$J36,"")</f>
        <v/>
      </c>
      <c r="Z36" s="99" t="str">
        <f aca="false">IF(Z$2=$E36,$J36,"")</f>
        <v/>
      </c>
      <c r="AA36" s="86" t="str">
        <f aca="false">IF(AA$2=$E36,$J36,"")</f>
        <v/>
      </c>
      <c r="AB36" s="99" t="str">
        <f aca="false">IF(AB$2=$E36,$J36,"")</f>
        <v/>
      </c>
      <c r="AC36" s="101"/>
      <c r="AD36" s="83"/>
      <c r="AE36" s="83"/>
      <c r="AF36" s="83"/>
    </row>
    <row r="37" customFormat="false" ht="14.25" hidden="false" customHeight="false" outlineLevel="0" collapsed="false">
      <c r="A37" s="82" t="n">
        <f aca="false">IF(G37&lt;&gt;0,IF(COUNTIF(G$4:G$200,G37)&lt;&gt;1,RANK(G37,G$4:G$200)&amp;"°",RANK(G37,G$4:G$200)),"")</f>
        <v>34</v>
      </c>
      <c r="B37" s="100" t="s">
        <v>71</v>
      </c>
      <c r="C37" s="86" t="str">
        <f aca="false">IFERROR(VLOOKUP($B37,TabJoueurs,2,0),"")</f>
        <v>5D</v>
      </c>
      <c r="D37" s="86" t="str">
        <f aca="false">IFERROR(VLOOKUP($B37,TabJoueurs,3,0),"")</f>
        <v>R</v>
      </c>
      <c r="E37" s="86" t="str">
        <f aca="false">IFERROR(VLOOKUP($B37,TabJoueurs,4,0),"")</f>
        <v>DZY</v>
      </c>
      <c r="F37" s="86" t="n">
        <f aca="false">IFERROR(VLOOKUP($B37,TabJoueurs,7,0),"")</f>
        <v>0</v>
      </c>
      <c r="G37" s="82" t="n">
        <v>749</v>
      </c>
      <c r="H37" s="82" t="n">
        <f aca="false">COUNTIF(E$4:E37,E37)</f>
        <v>1</v>
      </c>
      <c r="I37" s="82" t="n">
        <f aca="false">IFERROR(IF(H37&lt;6,I36+1,I36),0)</f>
        <v>32</v>
      </c>
      <c r="J37" s="82" t="n">
        <f aca="false">IF(G37&gt;0,IF(H37&lt;6,PtsMax2-I37+1,""),"")</f>
        <v>34</v>
      </c>
      <c r="K37" s="97" t="n">
        <f aca="false">MAX(M37:AB37)</f>
        <v>34</v>
      </c>
      <c r="L37" s="98" t="n">
        <f aca="false">IFERROR(G37/G$1,"")</f>
        <v>0.764285714285714</v>
      </c>
      <c r="M37" s="99"/>
      <c r="N37" s="86" t="str">
        <f aca="false">IF(N$2=$E37,$J37,"")</f>
        <v/>
      </c>
      <c r="O37" s="99" t="str">
        <f aca="false">IF(O$2=$E37,$J37,"")</f>
        <v/>
      </c>
      <c r="P37" s="86" t="str">
        <f aca="false">IF(P$2=$E37,$J37,"")</f>
        <v/>
      </c>
      <c r="Q37" s="86" t="str">
        <f aca="false">IF(Q$2=$E37,$J37,"")</f>
        <v/>
      </c>
      <c r="R37" s="99" t="str">
        <f aca="false">IF(R$2=$E37,$J37,"")</f>
        <v/>
      </c>
      <c r="S37" s="86" t="str">
        <f aca="false">IF(S$2=$E37,$J37,"")</f>
        <v/>
      </c>
      <c r="T37" s="99" t="n">
        <f aca="false">IF(T$2=$E37,$J37,"")</f>
        <v>34</v>
      </c>
      <c r="U37" s="86" t="str">
        <f aca="false">IF(U$2=$E37,$J37,"")</f>
        <v/>
      </c>
      <c r="V37" s="99" t="str">
        <f aca="false">IF(V$2=$E37,$J37,"")</f>
        <v/>
      </c>
      <c r="W37" s="86" t="str">
        <f aca="false">IF(W$2=$E37,$J37,"")</f>
        <v/>
      </c>
      <c r="X37" s="99" t="str">
        <f aca="false">IF(X$2=$E37,$J37,"")</f>
        <v/>
      </c>
      <c r="Y37" s="86" t="str">
        <f aca="false">IF(Y$2=$E37,$J37,"")</f>
        <v/>
      </c>
      <c r="Z37" s="99" t="str">
        <f aca="false">IF(Z$2=$E37,$J37,"")</f>
        <v/>
      </c>
      <c r="AA37" s="86" t="str">
        <f aca="false">IF(AA$2=$E37,$J37,"")</f>
        <v/>
      </c>
      <c r="AB37" s="99" t="str">
        <f aca="false">IF(AB$2=$E37,$J37,"")</f>
        <v/>
      </c>
      <c r="AC37" s="101"/>
      <c r="AD37" s="83"/>
      <c r="AE37" s="83"/>
      <c r="AF37" s="83"/>
    </row>
    <row r="38" customFormat="false" ht="14.25" hidden="false" customHeight="false" outlineLevel="0" collapsed="false">
      <c r="A38" s="82" t="n">
        <f aca="false">IF(G38&lt;&gt;0,IF(COUNTIF(G$4:G$200,G38)&lt;&gt;1,RANK(G38,G$4:G$200)&amp;"°",RANK(G38,G$4:G$200)),"")</f>
        <v>35</v>
      </c>
      <c r="B38" s="100" t="s">
        <v>453</v>
      </c>
      <c r="C38" s="86" t="str">
        <f aca="false">IFERROR(VLOOKUP($B38,TabJoueurs,2,0),"")</f>
        <v>4D</v>
      </c>
      <c r="D38" s="86" t="str">
        <f aca="false">IFERROR(VLOOKUP($B38,TabJoueurs,3,0),"")</f>
        <v>S</v>
      </c>
      <c r="E38" s="86" t="str">
        <f aca="false">IFERROR(VLOOKUP($B38,TabJoueurs,4,0),"")</f>
        <v>FLO</v>
      </c>
      <c r="F38" s="86" t="n">
        <f aca="false">IFERROR(VLOOKUP($B38,TabJoueurs,7,0),"")</f>
        <v>0</v>
      </c>
      <c r="G38" s="82" t="n">
        <v>748</v>
      </c>
      <c r="H38" s="82" t="n">
        <f aca="false">COUNTIF(E$4:E38,E38)</f>
        <v>4</v>
      </c>
      <c r="I38" s="82" t="n">
        <f aca="false">IFERROR(IF(H38&lt;6,I37+1,I37),0)</f>
        <v>33</v>
      </c>
      <c r="J38" s="82" t="n">
        <f aca="false">IF(G38&gt;0,IF(H38&lt;6,PtsMax2-I38+1,""),"")</f>
        <v>33</v>
      </c>
      <c r="K38" s="97" t="n">
        <f aca="false">MAX(M38:AB38)</f>
        <v>33</v>
      </c>
      <c r="L38" s="98" t="n">
        <f aca="false">IFERROR(G38/G$1,"")</f>
        <v>0.763265306122449</v>
      </c>
      <c r="M38" s="99"/>
      <c r="N38" s="86" t="str">
        <f aca="false">IF(N$2=$E38,$J38,"")</f>
        <v/>
      </c>
      <c r="O38" s="99" t="str">
        <f aca="false">IF(O$2=$E38,$J38,"")</f>
        <v/>
      </c>
      <c r="P38" s="86" t="str">
        <f aca="false">IF(P$2=$E38,$J38,"")</f>
        <v/>
      </c>
      <c r="Q38" s="86" t="str">
        <f aca="false">IF(Q$2=$E38,$J38,"")</f>
        <v/>
      </c>
      <c r="R38" s="99" t="str">
        <f aca="false">IF(R$2=$E38,$J38,"")</f>
        <v/>
      </c>
      <c r="S38" s="86" t="str">
        <f aca="false">IF(S$2=$E38,$J38,"")</f>
        <v/>
      </c>
      <c r="T38" s="99" t="str">
        <f aca="false">IF(T$2=$E38,$J38,"")</f>
        <v/>
      </c>
      <c r="U38" s="86" t="n">
        <f aca="false">IF(U$2=$E38,$J38,"")</f>
        <v>33</v>
      </c>
      <c r="V38" s="99" t="str">
        <f aca="false">IF(V$2=$E38,$J38,"")</f>
        <v/>
      </c>
      <c r="W38" s="86" t="str">
        <f aca="false">IF(W$2=$E38,$J38,"")</f>
        <v/>
      </c>
      <c r="X38" s="99" t="str">
        <f aca="false">IF(X$2=$E38,$J38,"")</f>
        <v/>
      </c>
      <c r="Y38" s="86" t="str">
        <f aca="false">IF(Y$2=$E38,$J38,"")</f>
        <v/>
      </c>
      <c r="Z38" s="99" t="str">
        <f aca="false">IF(Z$2=$E38,$J38,"")</f>
        <v/>
      </c>
      <c r="AA38" s="86" t="str">
        <f aca="false">IF(AA$2=$E38,$J38,"")</f>
        <v/>
      </c>
      <c r="AB38" s="99" t="str">
        <f aca="false">IF(AB$2=$E38,$J38,"")</f>
        <v/>
      </c>
      <c r="AC38" s="101"/>
      <c r="AD38" s="83"/>
      <c r="AE38" s="83"/>
      <c r="AF38" s="83"/>
    </row>
    <row r="39" customFormat="false" ht="14.25" hidden="false" customHeight="false" outlineLevel="0" collapsed="false">
      <c r="A39" s="82" t="n">
        <f aca="false">IF(G39&lt;&gt;0,IF(COUNTIF(G$4:G$200,G39)&lt;&gt;1,RANK(G39,G$4:G$200)&amp;"°",RANK(G39,G$4:G$200)),"")</f>
        <v>36</v>
      </c>
      <c r="B39" s="100" t="s">
        <v>86</v>
      </c>
      <c r="C39" s="86" t="str">
        <f aca="false">IFERROR(VLOOKUP($B39,TabJoueurs,2,0),"")</f>
        <v>5A</v>
      </c>
      <c r="D39" s="86" t="str">
        <f aca="false">IFERROR(VLOOKUP($B39,TabJoueurs,3,0),"")</f>
        <v>D</v>
      </c>
      <c r="E39" s="86" t="str">
        <f aca="false">IFERROR(VLOOKUP($B39,TabJoueurs,4,0),"")</f>
        <v>DZY</v>
      </c>
      <c r="F39" s="86" t="n">
        <f aca="false">IFERROR(VLOOKUP($B39,TabJoueurs,7,0),"")</f>
        <v>0</v>
      </c>
      <c r="G39" s="82" t="n">
        <v>746</v>
      </c>
      <c r="H39" s="82" t="n">
        <f aca="false">COUNTIF(E$4:E39,E39)</f>
        <v>2</v>
      </c>
      <c r="I39" s="82" t="n">
        <f aca="false">IFERROR(IF(H39&lt;6,I38+1,I38),0)</f>
        <v>34</v>
      </c>
      <c r="J39" s="82" t="n">
        <f aca="false">IF(G39&gt;0,IF(H39&lt;6,PtsMax2-I39+1,""),"")</f>
        <v>32</v>
      </c>
      <c r="K39" s="97" t="n">
        <f aca="false">MAX(M39:AB39)</f>
        <v>32</v>
      </c>
      <c r="L39" s="98" t="n">
        <f aca="false">IFERROR(G39/G$1,"")</f>
        <v>0.761224489795918</v>
      </c>
      <c r="M39" s="99"/>
      <c r="N39" s="86" t="str">
        <f aca="false">IF(N$2=$E39,$J39,"")</f>
        <v/>
      </c>
      <c r="O39" s="99" t="str">
        <f aca="false">IF(O$2=$E39,$J39,"")</f>
        <v/>
      </c>
      <c r="P39" s="86" t="str">
        <f aca="false">IF(P$2=$E39,$J39,"")</f>
        <v/>
      </c>
      <c r="Q39" s="86" t="str">
        <f aca="false">IF(Q$2=$E39,$J39,"")</f>
        <v/>
      </c>
      <c r="R39" s="99" t="str">
        <f aca="false">IF(R$2=$E39,$J39,"")</f>
        <v/>
      </c>
      <c r="S39" s="86" t="str">
        <f aca="false">IF(S$2=$E39,$J39,"")</f>
        <v/>
      </c>
      <c r="T39" s="99" t="n">
        <f aca="false">IF(T$2=$E39,$J39,"")</f>
        <v>32</v>
      </c>
      <c r="U39" s="86" t="str">
        <f aca="false">IF(U$2=$E39,$J39,"")</f>
        <v/>
      </c>
      <c r="V39" s="99" t="str">
        <f aca="false">IF(V$2=$E39,$J39,"")</f>
        <v/>
      </c>
      <c r="W39" s="86" t="str">
        <f aca="false">IF(W$2=$E39,$J39,"")</f>
        <v/>
      </c>
      <c r="X39" s="99" t="str">
        <f aca="false">IF(X$2=$E39,$J39,"")</f>
        <v/>
      </c>
      <c r="Y39" s="86" t="str">
        <f aca="false">IF(Y$2=$E39,$J39,"")</f>
        <v/>
      </c>
      <c r="Z39" s="99" t="str">
        <f aca="false">IF(Z$2=$E39,$J39,"")</f>
        <v/>
      </c>
      <c r="AA39" s="86" t="str">
        <f aca="false">IF(AA$2=$E39,$J39,"")</f>
        <v/>
      </c>
      <c r="AB39" s="99" t="str">
        <f aca="false">IF(AB$2=$E39,$J39,"")</f>
        <v/>
      </c>
      <c r="AC39" s="101"/>
      <c r="AD39" s="83"/>
      <c r="AE39" s="83"/>
      <c r="AF39" s="83"/>
    </row>
    <row r="40" customFormat="false" ht="14.25" hidden="false" customHeight="false" outlineLevel="0" collapsed="false">
      <c r="A40" s="82" t="str">
        <f aca="false">IF(G40&lt;&gt;0,IF(COUNTIF(G$4:G$200,G40)&lt;&gt;1,RANK(G40,G$4:G$200)&amp;"°",RANK(G40,G$4:G$200)),"")</f>
        <v>37°</v>
      </c>
      <c r="B40" s="100" t="s">
        <v>112</v>
      </c>
      <c r="C40" s="86" t="str">
        <f aca="false">IFERROR(VLOOKUP($B40,TabJoueurs,2,0),"")</f>
        <v>5C</v>
      </c>
      <c r="D40" s="86" t="str">
        <f aca="false">IFERROR(VLOOKUP($B40,TabJoueurs,3,0),"")</f>
        <v>V</v>
      </c>
      <c r="E40" s="86" t="str">
        <f aca="false">IFERROR(VLOOKUP($B40,TabJoueurs,4,0),"")</f>
        <v>DZY</v>
      </c>
      <c r="F40" s="86" t="n">
        <f aca="false">IFERROR(VLOOKUP($B40,TabJoueurs,7,0),"")</f>
        <v>0</v>
      </c>
      <c r="G40" s="82" t="n">
        <v>745</v>
      </c>
      <c r="H40" s="82" t="n">
        <f aca="false">COUNTIF(E$4:E40,E40)</f>
        <v>3</v>
      </c>
      <c r="I40" s="82" t="n">
        <f aca="false">IFERROR(IF(H40&lt;6,I39+1,I39),0)</f>
        <v>35</v>
      </c>
      <c r="J40" s="82" t="n">
        <f aca="false">IF(G40&gt;0,IF(H40&lt;6,PtsMax2-I40+1,""),"")</f>
        <v>31</v>
      </c>
      <c r="K40" s="97" t="n">
        <f aca="false">MAX(M40:AB40)</f>
        <v>30.5</v>
      </c>
      <c r="L40" s="98" t="n">
        <f aca="false">IFERROR(G40/G$1,"")</f>
        <v>0.760204081632653</v>
      </c>
      <c r="M40" s="99"/>
      <c r="N40" s="86" t="str">
        <f aca="false">IF(N$2=$E40,$J40,"")</f>
        <v/>
      </c>
      <c r="O40" s="99" t="str">
        <f aca="false">IF(O$2=$E40,$J40,"")</f>
        <v/>
      </c>
      <c r="P40" s="86" t="str">
        <f aca="false">IF(P$2=$E40,$J40,"")</f>
        <v/>
      </c>
      <c r="Q40" s="86" t="str">
        <f aca="false">IF(Q$2=$E40,$J40,"")</f>
        <v/>
      </c>
      <c r="R40" s="99" t="str">
        <f aca="false">IF(R$2=$E40,$J40,"")</f>
        <v/>
      </c>
      <c r="S40" s="86" t="str">
        <f aca="false">IF(S$2=$E40,$J40,"")</f>
        <v/>
      </c>
      <c r="T40" s="99" t="n">
        <v>30.5</v>
      </c>
      <c r="U40" s="86" t="str">
        <f aca="false">IF(U$2=$E40,$J40,"")</f>
        <v/>
      </c>
      <c r="V40" s="99" t="str">
        <f aca="false">IF(V$2=$E40,$J40,"")</f>
        <v/>
      </c>
      <c r="W40" s="86" t="str">
        <f aca="false">IF(W$2=$E40,$J40,"")</f>
        <v/>
      </c>
      <c r="X40" s="99" t="str">
        <f aca="false">IF(X$2=$E40,$J40,"")</f>
        <v/>
      </c>
      <c r="Y40" s="86" t="str">
        <f aca="false">IF(Y$2=$E40,$J40,"")</f>
        <v/>
      </c>
      <c r="Z40" s="99" t="str">
        <f aca="false">IF(Z$2=$E40,$J40,"")</f>
        <v/>
      </c>
      <c r="AA40" s="86" t="str">
        <f aca="false">IF(AA$2=$E40,$J40,"")</f>
        <v/>
      </c>
      <c r="AB40" s="99" t="str">
        <f aca="false">IF(AB$2=$E40,$J40,"")</f>
        <v/>
      </c>
      <c r="AC40" s="101"/>
      <c r="AD40" s="83"/>
      <c r="AE40" s="83"/>
      <c r="AF40" s="83"/>
    </row>
    <row r="41" customFormat="false" ht="14.25" hidden="false" customHeight="false" outlineLevel="0" collapsed="false">
      <c r="A41" s="82" t="str">
        <f aca="false">IF(G41&lt;&gt;0,IF(COUNTIF(G$4:G$200,G41)&lt;&gt;1,RANK(G41,G$4:G$200)&amp;"°",RANK(G41,G$4:G$200)),"")</f>
        <v>37°</v>
      </c>
      <c r="B41" s="100" t="s">
        <v>126</v>
      </c>
      <c r="C41" s="86" t="str">
        <f aca="false">IFERROR(VLOOKUP($B41,TabJoueurs,2,0),"")</f>
        <v>6D</v>
      </c>
      <c r="D41" s="86" t="str">
        <f aca="false">IFERROR(VLOOKUP($B41,TabJoueurs,3,0),"")</f>
        <v>R</v>
      </c>
      <c r="E41" s="86" t="str">
        <f aca="false">IFERROR(VLOOKUP($B41,TabJoueurs,4,0),"")</f>
        <v>FLO</v>
      </c>
      <c r="F41" s="86" t="n">
        <f aca="false">IFERROR(VLOOKUP($B41,TabJoueurs,7,0),"")</f>
        <v>0</v>
      </c>
      <c r="G41" s="82" t="n">
        <v>745</v>
      </c>
      <c r="H41" s="82" t="n">
        <f aca="false">COUNTIF(E$4:E41,E41)</f>
        <v>5</v>
      </c>
      <c r="I41" s="82" t="n">
        <f aca="false">IFERROR(IF(H41&lt;6,I40+1,I40),0)</f>
        <v>36</v>
      </c>
      <c r="J41" s="82" t="n">
        <f aca="false">IF(G41&gt;0,IF(H41&lt;6,PtsMax2-I41+1,""),"")</f>
        <v>30</v>
      </c>
      <c r="K41" s="97" t="n">
        <f aca="false">MAX(M41:AB41)</f>
        <v>30.5</v>
      </c>
      <c r="L41" s="98" t="n">
        <f aca="false">IFERROR(G41/G$1,"")</f>
        <v>0.760204081632653</v>
      </c>
      <c r="M41" s="99"/>
      <c r="N41" s="86" t="str">
        <f aca="false">IF(N$2=$E41,$J41,"")</f>
        <v/>
      </c>
      <c r="O41" s="99" t="str">
        <f aca="false">IF(O$2=$E41,$J41,"")</f>
        <v/>
      </c>
      <c r="P41" s="86" t="str">
        <f aca="false">IF(P$2=$E41,$J41,"")</f>
        <v/>
      </c>
      <c r="Q41" s="86" t="str">
        <f aca="false">IF(Q$2=$E41,$J41,"")</f>
        <v/>
      </c>
      <c r="R41" s="99" t="str">
        <f aca="false">IF(R$2=$E41,$J41,"")</f>
        <v/>
      </c>
      <c r="S41" s="86" t="str">
        <f aca="false">IF(S$2=$E41,$J41,"")</f>
        <v/>
      </c>
      <c r="T41" s="99" t="str">
        <f aca="false">IF(T$2=$E41,$J41,"")</f>
        <v/>
      </c>
      <c r="U41" s="86" t="n">
        <v>30.5</v>
      </c>
      <c r="V41" s="99" t="str">
        <f aca="false">IF(V$2=$E41,$J41,"")</f>
        <v/>
      </c>
      <c r="W41" s="86" t="str">
        <f aca="false">IF(W$2=$E41,$J41,"")</f>
        <v/>
      </c>
      <c r="X41" s="99" t="str">
        <f aca="false">IF(X$2=$E41,$J41,"")</f>
        <v/>
      </c>
      <c r="Y41" s="86" t="str">
        <f aca="false">IF(Y$2=$E41,$J41,"")</f>
        <v/>
      </c>
      <c r="Z41" s="99" t="str">
        <f aca="false">IF(Z$2=$E41,$J41,"")</f>
        <v/>
      </c>
      <c r="AA41" s="86" t="str">
        <f aca="false">IF(AA$2=$E41,$J41,"")</f>
        <v/>
      </c>
      <c r="AB41" s="99" t="str">
        <f aca="false">IF(AB$2=$E41,$J41,"")</f>
        <v/>
      </c>
      <c r="AC41" s="101"/>
      <c r="AD41" s="83"/>
      <c r="AE41" s="83"/>
      <c r="AF41" s="83"/>
    </row>
    <row r="42" customFormat="false" ht="14.25" hidden="false" customHeight="false" outlineLevel="0" collapsed="false">
      <c r="A42" s="82" t="str">
        <f aca="false">IF(G42&lt;&gt;0,IF(COUNTIF(G$4:G$200,G42)&lt;&gt;1,RANK(G42,G$4:G$200)&amp;"°",RANK(G42,G$4:G$200)),"")</f>
        <v>39°</v>
      </c>
      <c r="B42" s="100" t="s">
        <v>70</v>
      </c>
      <c r="C42" s="86" t="str">
        <f aca="false">IFERROR(VLOOKUP($B42,TabJoueurs,2,0),"")</f>
        <v>5B</v>
      </c>
      <c r="D42" s="86" t="str">
        <f aca="false">IFERROR(VLOOKUP($B42,TabJoueurs,3,0),"")</f>
        <v>V</v>
      </c>
      <c r="E42" s="86" t="str">
        <f aca="false">IFERROR(VLOOKUP($B42,TabJoueurs,4,0),"")</f>
        <v>SLR</v>
      </c>
      <c r="F42" s="86" t="n">
        <f aca="false">IFERROR(VLOOKUP($B42,TabJoueurs,7,0),"")</f>
        <v>0</v>
      </c>
      <c r="G42" s="82" t="n">
        <v>743</v>
      </c>
      <c r="H42" s="82" t="n">
        <f aca="false">COUNTIF(E$4:E42,E42)</f>
        <v>3</v>
      </c>
      <c r="I42" s="82" t="n">
        <f aca="false">IFERROR(IF(H42&lt;6,I41+1,I41),0)</f>
        <v>37</v>
      </c>
      <c r="J42" s="82" t="n">
        <f aca="false">IF(G42&gt;0,IF(H42&lt;6,PtsMax2-I42+1,""),"")</f>
        <v>29</v>
      </c>
      <c r="K42" s="97" t="n">
        <f aca="false">MAX(M42:AB42)</f>
        <v>28.5</v>
      </c>
      <c r="L42" s="98" t="n">
        <f aca="false">IFERROR(G42/G$1,"")</f>
        <v>0.758163265306122</v>
      </c>
      <c r="M42" s="99"/>
      <c r="N42" s="86" t="str">
        <f aca="false">IF(N$2=$E42,$J42,"")</f>
        <v/>
      </c>
      <c r="O42" s="99" t="str">
        <f aca="false">IF(O$2=$E42,$J42,"")</f>
        <v/>
      </c>
      <c r="P42" s="86" t="str">
        <f aca="false">IF(P$2=$E42,$J42,"")</f>
        <v/>
      </c>
      <c r="Q42" s="86" t="str">
        <f aca="false">IF(Q$2=$E42,$J42,"")</f>
        <v/>
      </c>
      <c r="R42" s="99" t="str">
        <f aca="false">IF(R$2=$E42,$J42,"")</f>
        <v/>
      </c>
      <c r="S42" s="86" t="str">
        <f aca="false">IF(S$2=$E42,$J42,"")</f>
        <v/>
      </c>
      <c r="T42" s="99" t="str">
        <f aca="false">IF(T$2=$E42,$J42,"")</f>
        <v/>
      </c>
      <c r="U42" s="86" t="str">
        <f aca="false">IF(U$2=$E42,$J42,"")</f>
        <v/>
      </c>
      <c r="V42" s="99" t="str">
        <f aca="false">IF(V$2=$E42,$J42,"")</f>
        <v/>
      </c>
      <c r="W42" s="86" t="str">
        <f aca="false">IF(W$2=$E42,$J42,"")</f>
        <v/>
      </c>
      <c r="X42" s="99" t="str">
        <f aca="false">IF(X$2=$E42,$J42,"")</f>
        <v/>
      </c>
      <c r="Y42" s="86" t="str">
        <f aca="false">IF(Y$2=$E42,$J42,"")</f>
        <v/>
      </c>
      <c r="Z42" s="99" t="n">
        <v>28.5</v>
      </c>
      <c r="AA42" s="86" t="str">
        <f aca="false">IF(AA$2=$E42,$J42,"")</f>
        <v/>
      </c>
      <c r="AB42" s="99" t="str">
        <f aca="false">IF(AB$2=$E42,$J42,"")</f>
        <v/>
      </c>
      <c r="AC42" s="101"/>
      <c r="AD42" s="83"/>
      <c r="AE42" s="83"/>
      <c r="AF42" s="83"/>
    </row>
    <row r="43" customFormat="false" ht="14.25" hidden="false" customHeight="false" outlineLevel="0" collapsed="false">
      <c r="A43" s="82" t="str">
        <f aca="false">IF(G43&lt;&gt;0,IF(COUNTIF(G$4:G$200,G43)&lt;&gt;1,RANK(G43,G$4:G$200)&amp;"°",RANK(G43,G$4:G$200)),"")</f>
        <v>39°</v>
      </c>
      <c r="B43" s="100" t="s">
        <v>454</v>
      </c>
      <c r="C43" s="86" t="str">
        <f aca="false">IFERROR(VLOOKUP($B43,TabJoueurs,2,0),"")</f>
        <v>5C</v>
      </c>
      <c r="D43" s="86" t="str">
        <f aca="false">IFERROR(VLOOKUP($B43,TabJoueurs,3,0),"")</f>
        <v>R</v>
      </c>
      <c r="E43" s="86" t="str">
        <f aca="false">IFERROR(VLOOKUP($B43,TabJoueurs,4,0),"")</f>
        <v>CHY</v>
      </c>
      <c r="F43" s="86" t="n">
        <f aca="false">IFERROR(VLOOKUP($B43,TabJoueurs,7,0),"")</f>
        <v>0</v>
      </c>
      <c r="G43" s="82" t="n">
        <v>743</v>
      </c>
      <c r="H43" s="82" t="n">
        <f aca="false">COUNTIF(E$4:E43,E43)</f>
        <v>4</v>
      </c>
      <c r="I43" s="82" t="n">
        <f aca="false">IFERROR(IF(H43&lt;6,I42+1,I42),0)</f>
        <v>38</v>
      </c>
      <c r="J43" s="82" t="n">
        <f aca="false">IF(G43&gt;0,IF(H43&lt;6,PtsMax2-I43+1,""),"")</f>
        <v>28</v>
      </c>
      <c r="K43" s="97" t="n">
        <f aca="false">MAX(M43:AB43)</f>
        <v>28.5</v>
      </c>
      <c r="L43" s="98" t="n">
        <f aca="false">IFERROR(G43/G$1,"")</f>
        <v>0.758163265306122</v>
      </c>
      <c r="M43" s="99"/>
      <c r="N43" s="86" t="str">
        <f aca="false">IF(N$2=$E43,$J43,"")</f>
        <v/>
      </c>
      <c r="O43" s="99" t="str">
        <f aca="false">IF(O$2=$E43,$J43,"")</f>
        <v/>
      </c>
      <c r="P43" s="86" t="str">
        <f aca="false">IF(P$2=$E43,$J43,"")</f>
        <v/>
      </c>
      <c r="Q43" s="86" t="n">
        <v>28.5</v>
      </c>
      <c r="R43" s="99" t="str">
        <f aca="false">IF(R$2=$E43,$J43,"")</f>
        <v/>
      </c>
      <c r="S43" s="86" t="str">
        <f aca="false">IF(S$2=$E43,$J43,"")</f>
        <v/>
      </c>
      <c r="T43" s="99" t="str">
        <f aca="false">IF(T$2=$E43,$J43,"")</f>
        <v/>
      </c>
      <c r="U43" s="86" t="str">
        <f aca="false">IF(U$2=$E43,$J43,"")</f>
        <v/>
      </c>
      <c r="V43" s="99" t="str">
        <f aca="false">IF(V$2=$E43,$J43,"")</f>
        <v/>
      </c>
      <c r="W43" s="86" t="str">
        <f aca="false">IF(W$2=$E43,$J43,"")</f>
        <v/>
      </c>
      <c r="X43" s="99" t="str">
        <f aca="false">IF(X$2=$E43,$J43,"")</f>
        <v/>
      </c>
      <c r="Y43" s="86" t="str">
        <f aca="false">IF(Y$2=$E43,$J43,"")</f>
        <v/>
      </c>
      <c r="Z43" s="99" t="str">
        <f aca="false">IF(Z$2=$E43,$J43,"")</f>
        <v/>
      </c>
      <c r="AA43" s="86" t="str">
        <f aca="false">IF(AA$2=$E43,$J43,"")</f>
        <v/>
      </c>
      <c r="AB43" s="99" t="str">
        <f aca="false">IF(AB$2=$E43,$J43,"")</f>
        <v/>
      </c>
      <c r="AC43" s="101"/>
      <c r="AD43" s="83"/>
      <c r="AE43" s="83"/>
      <c r="AF43" s="83"/>
    </row>
    <row r="44" customFormat="false" ht="14.25" hidden="false" customHeight="false" outlineLevel="0" collapsed="false">
      <c r="A44" s="82" t="n">
        <f aca="false">IF(G44&lt;&gt;0,IF(COUNTIF(G$4:G$200,G44)&lt;&gt;1,RANK(G44,G$4:G$200)&amp;"°",RANK(G44,G$4:G$200)),"")</f>
        <v>41</v>
      </c>
      <c r="B44" s="100" t="s">
        <v>165</v>
      </c>
      <c r="C44" s="86" t="str">
        <f aca="false">IFERROR(VLOOKUP($B44,TabJoueurs,2,0),"")</f>
        <v>6C</v>
      </c>
      <c r="D44" s="86" t="str">
        <f aca="false">IFERROR(VLOOKUP($B44,TabJoueurs,3,0),"")</f>
        <v>V</v>
      </c>
      <c r="E44" s="86" t="str">
        <f aca="false">IFERROR(VLOOKUP($B44,TabJoueurs,4,0),"")</f>
        <v>GER</v>
      </c>
      <c r="F44" s="86" t="n">
        <f aca="false">IFERROR(VLOOKUP($B44,TabJoueurs,7,0),"")</f>
        <v>0</v>
      </c>
      <c r="G44" s="82" t="n">
        <v>742</v>
      </c>
      <c r="H44" s="82" t="n">
        <f aca="false">COUNTIF(E$4:E44,E44)</f>
        <v>2</v>
      </c>
      <c r="I44" s="82" t="n">
        <f aca="false">IFERROR(IF(H44&lt;6,I43+1,I43),0)</f>
        <v>39</v>
      </c>
      <c r="J44" s="82" t="n">
        <f aca="false">IF(G44&gt;0,IF(H44&lt;6,PtsMax2-I44+1,""),"")</f>
        <v>27</v>
      </c>
      <c r="K44" s="97" t="n">
        <f aca="false">MAX(M44:AB44)</f>
        <v>27</v>
      </c>
      <c r="L44" s="98" t="n">
        <f aca="false">IFERROR(G44/G$1,"")</f>
        <v>0.757142857142857</v>
      </c>
      <c r="M44" s="99"/>
      <c r="N44" s="86" t="str">
        <f aca="false">IF(N$2=$E44,$J44,"")</f>
        <v/>
      </c>
      <c r="O44" s="99" t="str">
        <f aca="false">IF(O$2=$E44,$J44,"")</f>
        <v/>
      </c>
      <c r="P44" s="86" t="str">
        <f aca="false">IF(P$2=$E44,$J44,"")</f>
        <v/>
      </c>
      <c r="Q44" s="86" t="str">
        <f aca="false">IF(Q$2=$E44,$J44,"")</f>
        <v/>
      </c>
      <c r="R44" s="99" t="str">
        <f aca="false">IF(R$2=$E44,$J44,"")</f>
        <v/>
      </c>
      <c r="S44" s="86" t="str">
        <f aca="false">IF(S$2=$E44,$J44,"")</f>
        <v/>
      </c>
      <c r="T44" s="99" t="str">
        <f aca="false">IF(T$2=$E44,$J44,"")</f>
        <v/>
      </c>
      <c r="U44" s="86" t="str">
        <f aca="false">IF(U$2=$E44,$J44,"")</f>
        <v/>
      </c>
      <c r="V44" s="99" t="str">
        <f aca="false">IF(V$2=$E44,$J44,"")</f>
        <v/>
      </c>
      <c r="W44" s="86" t="n">
        <f aca="false">IF(W$2=$E44,$J44,"")</f>
        <v>27</v>
      </c>
      <c r="X44" s="99" t="str">
        <f aca="false">IF(X$2=$E44,$J44,"")</f>
        <v/>
      </c>
      <c r="Y44" s="86" t="str">
        <f aca="false">IF(Y$2=$E44,$J44,"")</f>
        <v/>
      </c>
      <c r="Z44" s="99" t="str">
        <f aca="false">IF(Z$2=$E44,$J44,"")</f>
        <v/>
      </c>
      <c r="AA44" s="86" t="str">
        <f aca="false">IF(AA$2=$E44,$J44,"")</f>
        <v/>
      </c>
      <c r="AB44" s="99" t="str">
        <f aca="false">IF(AB$2=$E44,$J44,"")</f>
        <v/>
      </c>
      <c r="AC44" s="101"/>
      <c r="AD44" s="83"/>
      <c r="AE44" s="83"/>
      <c r="AF44" s="83"/>
    </row>
    <row r="45" customFormat="false" ht="14.25" hidden="false" customHeight="false" outlineLevel="0" collapsed="false">
      <c r="A45" s="82" t="n">
        <f aca="false">IF(G45&lt;&gt;0,IF(COUNTIF(G$4:G$200,G45)&lt;&gt;1,RANK(G45,G$4:G$200)&amp;"°",RANK(G45,G$4:G$200)),"")</f>
        <v>42</v>
      </c>
      <c r="B45" s="100" t="s">
        <v>108</v>
      </c>
      <c r="C45" s="86" t="str">
        <f aca="false">IFERROR(VLOOKUP($B45,TabJoueurs,2,0),"")</f>
        <v>6D</v>
      </c>
      <c r="D45" s="86" t="str">
        <f aca="false">IFERROR(VLOOKUP($B45,TabJoueurs,3,0),"")</f>
        <v>V</v>
      </c>
      <c r="E45" s="86" t="str">
        <f aca="false">IFERROR(VLOOKUP($B45,TabJoueurs,4,0),"")</f>
        <v>GER</v>
      </c>
      <c r="F45" s="86" t="n">
        <f aca="false">IFERROR(VLOOKUP($B45,TabJoueurs,7,0),"")</f>
        <v>0</v>
      </c>
      <c r="G45" s="82" t="n">
        <v>737</v>
      </c>
      <c r="H45" s="82" t="n">
        <f aca="false">COUNTIF(E$4:E45,E45)</f>
        <v>3</v>
      </c>
      <c r="I45" s="82" t="n">
        <f aca="false">IFERROR(IF(H45&lt;6,I44+1,I44),0)</f>
        <v>40</v>
      </c>
      <c r="J45" s="82" t="n">
        <f aca="false">IF(G45&gt;0,IF(H45&lt;6,PtsMax2-I45+1,""),"")</f>
        <v>26</v>
      </c>
      <c r="K45" s="97" t="n">
        <f aca="false">MAX(M45:AB45)</f>
        <v>26</v>
      </c>
      <c r="L45" s="98" t="n">
        <f aca="false">IFERROR(G45/G$1,"")</f>
        <v>0.752040816326531</v>
      </c>
      <c r="M45" s="99"/>
      <c r="N45" s="86" t="str">
        <f aca="false">IF(N$2=$E45,$J45,"")</f>
        <v/>
      </c>
      <c r="O45" s="99" t="str">
        <f aca="false">IF(O$2=$E45,$J45,"")</f>
        <v/>
      </c>
      <c r="P45" s="86" t="str">
        <f aca="false">IF(P$2=$E45,$J45,"")</f>
        <v/>
      </c>
      <c r="Q45" s="86" t="str">
        <f aca="false">IF(Q$2=$E45,$J45,"")</f>
        <v/>
      </c>
      <c r="R45" s="99" t="str">
        <f aca="false">IF(R$2=$E45,$J45,"")</f>
        <v/>
      </c>
      <c r="S45" s="86" t="str">
        <f aca="false">IF(S$2=$E45,$J45,"")</f>
        <v/>
      </c>
      <c r="T45" s="99" t="str">
        <f aca="false">IF(T$2=$E45,$J45,"")</f>
        <v/>
      </c>
      <c r="U45" s="86" t="str">
        <f aca="false">IF(U$2=$E45,$J45,"")</f>
        <v/>
      </c>
      <c r="V45" s="99" t="str">
        <f aca="false">IF(V$2=$E45,$J45,"")</f>
        <v/>
      </c>
      <c r="W45" s="86" t="n">
        <f aca="false">IF(W$2=$E45,$J45,"")</f>
        <v>26</v>
      </c>
      <c r="X45" s="99" t="str">
        <f aca="false">IF(X$2=$E45,$J45,"")</f>
        <v/>
      </c>
      <c r="Y45" s="86" t="str">
        <f aca="false">IF(Y$2=$E45,$J45,"")</f>
        <v/>
      </c>
      <c r="Z45" s="99" t="str">
        <f aca="false">IF(Z$2=$E45,$J45,"")</f>
        <v/>
      </c>
      <c r="AA45" s="86" t="str">
        <f aca="false">IF(AA$2=$E45,$J45,"")</f>
        <v/>
      </c>
      <c r="AB45" s="99" t="str">
        <f aca="false">IF(AB$2=$E45,$J45,"")</f>
        <v/>
      </c>
      <c r="AC45" s="101"/>
      <c r="AD45" s="83"/>
      <c r="AE45" s="83"/>
      <c r="AF45" s="83"/>
    </row>
    <row r="46" customFormat="false" ht="14.25" hidden="false" customHeight="false" outlineLevel="0" collapsed="false">
      <c r="A46" s="82" t="n">
        <f aca="false">IF(G46&lt;&gt;0,IF(COUNTIF(G$4:G$200,G46)&lt;&gt;1,RANK(G46,G$4:G$200)&amp;"°",RANK(G46,G$4:G$200)),"")</f>
        <v>43</v>
      </c>
      <c r="B46" s="100" t="s">
        <v>99</v>
      </c>
      <c r="C46" s="86" t="str">
        <f aca="false">IFERROR(VLOOKUP($B46,TabJoueurs,2,0),"")</f>
        <v>5A</v>
      </c>
      <c r="D46" s="86" t="str">
        <f aca="false">IFERROR(VLOOKUP($B46,TabJoueurs,3,0),"")</f>
        <v>R</v>
      </c>
      <c r="E46" s="86" t="str">
        <f aca="false">IFERROR(VLOOKUP($B46,TabJoueurs,4,0),"")</f>
        <v>CHY</v>
      </c>
      <c r="F46" s="86" t="n">
        <f aca="false">IFERROR(VLOOKUP($B46,TabJoueurs,7,0),"")</f>
        <v>0</v>
      </c>
      <c r="G46" s="82" t="n">
        <v>732</v>
      </c>
      <c r="H46" s="82" t="n">
        <f aca="false">COUNTIF(E$4:E46,E46)</f>
        <v>5</v>
      </c>
      <c r="I46" s="82" t="n">
        <f aca="false">IFERROR(IF(H46&lt;6,I45+1,I45),0)</f>
        <v>41</v>
      </c>
      <c r="J46" s="82" t="n">
        <f aca="false">IF(G46&gt;0,IF(H46&lt;6,PtsMax2-I46+1,""),"")</f>
        <v>25</v>
      </c>
      <c r="K46" s="97" t="n">
        <f aca="false">MAX(M46:AB46)</f>
        <v>25</v>
      </c>
      <c r="L46" s="98" t="n">
        <f aca="false">IFERROR(G46/G$1,"")</f>
        <v>0.746938775510204</v>
      </c>
      <c r="M46" s="99"/>
      <c r="N46" s="86" t="str">
        <f aca="false">IF(N$2=$E46,$J46,"")</f>
        <v/>
      </c>
      <c r="O46" s="99" t="str">
        <f aca="false">IF(O$2=$E46,$J46,"")</f>
        <v/>
      </c>
      <c r="P46" s="86" t="str">
        <f aca="false">IF(P$2=$E46,$J46,"")</f>
        <v/>
      </c>
      <c r="Q46" s="86" t="n">
        <f aca="false">IF(Q$2=$E46,$J46,"")</f>
        <v>25</v>
      </c>
      <c r="R46" s="99" t="str">
        <f aca="false">IF(R$2=$E46,$J46,"")</f>
        <v/>
      </c>
      <c r="S46" s="86" t="str">
        <f aca="false">IF(S$2=$E46,$J46,"")</f>
        <v/>
      </c>
      <c r="T46" s="99" t="str">
        <f aca="false">IF(T$2=$E46,$J46,"")</f>
        <v/>
      </c>
      <c r="U46" s="86" t="str">
        <f aca="false">IF(U$2=$E46,$J46,"")</f>
        <v/>
      </c>
      <c r="V46" s="99" t="str">
        <f aca="false">IF(V$2=$E46,$J46,"")</f>
        <v/>
      </c>
      <c r="W46" s="86" t="str">
        <f aca="false">IF(W$2=$E46,$J46,"")</f>
        <v/>
      </c>
      <c r="X46" s="99" t="str">
        <f aca="false">IF(X$2=$E46,$J46,"")</f>
        <v/>
      </c>
      <c r="Y46" s="86" t="str">
        <f aca="false">IF(Y$2=$E46,$J46,"")</f>
        <v/>
      </c>
      <c r="Z46" s="99" t="str">
        <f aca="false">IF(Z$2=$E46,$J46,"")</f>
        <v/>
      </c>
      <c r="AA46" s="86" t="str">
        <f aca="false">IF(AA$2=$E46,$J46,"")</f>
        <v/>
      </c>
      <c r="AB46" s="99" t="str">
        <f aca="false">IF(AB$2=$E46,$J46,"")</f>
        <v/>
      </c>
      <c r="AC46" s="101"/>
      <c r="AD46" s="83"/>
      <c r="AE46" s="83"/>
      <c r="AF46" s="83"/>
    </row>
    <row r="47" customFormat="false" ht="14.25" hidden="false" customHeight="false" outlineLevel="0" collapsed="false">
      <c r="A47" s="82" t="n">
        <f aca="false">IF(G47&lt;&gt;0,IF(COUNTIF(G$4:G$200,G47)&lt;&gt;1,RANK(G47,G$4:G$200)&amp;"°",RANK(G47,G$4:G$200)),"")</f>
        <v>44</v>
      </c>
      <c r="B47" s="100" t="s">
        <v>96</v>
      </c>
      <c r="C47" s="86" t="str">
        <f aca="false">IFERROR(VLOOKUP($B47,TabJoueurs,2,0),"")</f>
        <v>5A</v>
      </c>
      <c r="D47" s="86" t="str">
        <f aca="false">IFERROR(VLOOKUP($B47,TabJoueurs,3,0),"")</f>
        <v>V</v>
      </c>
      <c r="E47" s="86" t="str">
        <f aca="false">IFERROR(VLOOKUP($B47,TabJoueurs,4,0),"")</f>
        <v>BAH</v>
      </c>
      <c r="F47" s="86" t="n">
        <f aca="false">IFERROR(VLOOKUP($B47,TabJoueurs,7,0),"")</f>
        <v>0</v>
      </c>
      <c r="G47" s="82" t="n">
        <v>731</v>
      </c>
      <c r="H47" s="82" t="n">
        <f aca="false">COUNTIF(E$4:E47,E47)</f>
        <v>2</v>
      </c>
      <c r="I47" s="82" t="n">
        <f aca="false">IFERROR(IF(H47&lt;6,I46+1,I46),0)</f>
        <v>42</v>
      </c>
      <c r="J47" s="82" t="n">
        <f aca="false">IF(G47&gt;0,IF(H47&lt;6,PtsMax2-I47+1,""),"")</f>
        <v>24</v>
      </c>
      <c r="K47" s="97" t="n">
        <f aca="false">MAX(M47:AB47)</f>
        <v>24</v>
      </c>
      <c r="L47" s="98" t="n">
        <f aca="false">IFERROR(G47/G$1,"")</f>
        <v>0.745918367346939</v>
      </c>
      <c r="M47" s="99"/>
      <c r="N47" s="86" t="str">
        <f aca="false">IF(N$2=$E47,$J47,"")</f>
        <v/>
      </c>
      <c r="O47" s="99" t="n">
        <f aca="false">IF(O$2=$E47,$J47,"")</f>
        <v>24</v>
      </c>
      <c r="P47" s="86" t="str">
        <f aca="false">IF(P$2=$E47,$J47,"")</f>
        <v/>
      </c>
      <c r="Q47" s="86" t="str">
        <f aca="false">IF(Q$2=$E47,$J47,"")</f>
        <v/>
      </c>
      <c r="R47" s="99" t="str">
        <f aca="false">IF(R$2=$E47,$J47,"")</f>
        <v/>
      </c>
      <c r="S47" s="86" t="str">
        <f aca="false">IF(S$2=$E47,$J47,"")</f>
        <v/>
      </c>
      <c r="T47" s="99" t="str">
        <f aca="false">IF(T$2=$E47,$J47,"")</f>
        <v/>
      </c>
      <c r="U47" s="86" t="str">
        <f aca="false">IF(U$2=$E47,$J47,"")</f>
        <v/>
      </c>
      <c r="V47" s="99" t="str">
        <f aca="false">IF(V$2=$E47,$J47,"")</f>
        <v/>
      </c>
      <c r="W47" s="86" t="str">
        <f aca="false">IF(W$2=$E47,$J47,"")</f>
        <v/>
      </c>
      <c r="X47" s="99" t="str">
        <f aca="false">IF(X$2=$E47,$J47,"")</f>
        <v/>
      </c>
      <c r="Y47" s="86" t="str">
        <f aca="false">IF(Y$2=$E47,$J47,"")</f>
        <v/>
      </c>
      <c r="Z47" s="99" t="str">
        <f aca="false">IF(Z$2=$E47,$J47,"")</f>
        <v/>
      </c>
      <c r="AA47" s="86" t="str">
        <f aca="false">IF(AA$2=$E47,$J47,"")</f>
        <v/>
      </c>
      <c r="AB47" s="99" t="str">
        <f aca="false">IF(AB$2=$E47,$J47,"")</f>
        <v/>
      </c>
      <c r="AC47" s="101"/>
      <c r="AD47" s="83"/>
      <c r="AE47" s="83"/>
      <c r="AF47" s="83"/>
    </row>
    <row r="48" customFormat="false" ht="14.25" hidden="false" customHeight="false" outlineLevel="0" collapsed="false">
      <c r="A48" s="82" t="n">
        <f aca="false">IF(G48&lt;&gt;0,IF(COUNTIF(G$4:G$200,G48)&lt;&gt;1,RANK(G48,G$4:G$200)&amp;"°",RANK(G48,G$4:G$200)),"")</f>
        <v>45</v>
      </c>
      <c r="B48" s="100" t="s">
        <v>121</v>
      </c>
      <c r="C48" s="86" t="str">
        <f aca="false">IFERROR(VLOOKUP($B48,TabJoueurs,2,0),"")</f>
        <v>5D</v>
      </c>
      <c r="D48" s="86" t="str">
        <f aca="false">IFERROR(VLOOKUP($B48,TabJoueurs,3,0),"")</f>
        <v>S</v>
      </c>
      <c r="E48" s="86" t="str">
        <f aca="false">IFERROR(VLOOKUP($B48,TabJoueurs,4,0),"")</f>
        <v>LIB</v>
      </c>
      <c r="F48" s="86" t="n">
        <f aca="false">IFERROR(VLOOKUP($B48,TabJoueurs,7,0),"")</f>
        <v>0</v>
      </c>
      <c r="G48" s="82" t="n">
        <v>730</v>
      </c>
      <c r="H48" s="82" t="n">
        <f aca="false">COUNTIF(E$4:E48,E48)</f>
        <v>3</v>
      </c>
      <c r="I48" s="82" t="n">
        <f aca="false">IFERROR(IF(H48&lt;6,I47+1,I47),0)</f>
        <v>43</v>
      </c>
      <c r="J48" s="82" t="n">
        <f aca="false">IF(G48&gt;0,IF(H48&lt;6,PtsMax2-I48+1,""),"")</f>
        <v>23</v>
      </c>
      <c r="K48" s="97" t="n">
        <f aca="false">MAX(M48:AB48)</f>
        <v>23</v>
      </c>
      <c r="L48" s="98" t="n">
        <f aca="false">IFERROR(G48/G$1,"")</f>
        <v>0.744897959183674</v>
      </c>
      <c r="M48" s="99"/>
      <c r="N48" s="86" t="str">
        <f aca="false">IF(N$2=$E48,$J48,"")</f>
        <v/>
      </c>
      <c r="O48" s="99" t="str">
        <f aca="false">IF(O$2=$E48,$J48,"")</f>
        <v/>
      </c>
      <c r="P48" s="86" t="str">
        <f aca="false">IF(P$2=$E48,$J48,"")</f>
        <v/>
      </c>
      <c r="Q48" s="86" t="str">
        <f aca="false">IF(Q$2=$E48,$J48,"")</f>
        <v/>
      </c>
      <c r="R48" s="99" t="str">
        <f aca="false">IF(R$2=$E48,$J48,"")</f>
        <v/>
      </c>
      <c r="S48" s="86" t="str">
        <f aca="false">IF(S$2=$E48,$J48,"")</f>
        <v/>
      </c>
      <c r="T48" s="99" t="str">
        <f aca="false">IF(T$2=$E48,$J48,"")</f>
        <v/>
      </c>
      <c r="U48" s="86" t="str">
        <f aca="false">IF(U$2=$E48,$J48,"")</f>
        <v/>
      </c>
      <c r="V48" s="99" t="str">
        <f aca="false">IF(V$2=$E48,$J48,"")</f>
        <v/>
      </c>
      <c r="W48" s="86" t="str">
        <f aca="false">IF(W$2=$E48,$J48,"")</f>
        <v/>
      </c>
      <c r="X48" s="99" t="n">
        <f aca="false">IF(X$2=$E48,$J48,"")</f>
        <v>23</v>
      </c>
      <c r="Y48" s="86" t="str">
        <f aca="false">IF(Y$2=$E48,$J48,"")</f>
        <v/>
      </c>
      <c r="Z48" s="99" t="str">
        <f aca="false">IF(Z$2=$E48,$J48,"")</f>
        <v/>
      </c>
      <c r="AA48" s="86" t="str">
        <f aca="false">IF(AA$2=$E48,$J48,"")</f>
        <v/>
      </c>
      <c r="AB48" s="99" t="str">
        <f aca="false">IF(AB$2=$E48,$J48,"")</f>
        <v/>
      </c>
      <c r="AC48" s="101"/>
      <c r="AD48" s="83"/>
      <c r="AE48" s="83"/>
      <c r="AF48" s="83"/>
    </row>
    <row r="49" customFormat="false" ht="14.25" hidden="false" customHeight="false" outlineLevel="0" collapsed="false">
      <c r="A49" s="82" t="n">
        <f aca="false">IF(G49&lt;&gt;0,IF(COUNTIF(G$4:G$200,G49)&lt;&gt;1,RANK(G49,G$4:G$200)&amp;"°",RANK(G49,G$4:G$200)),"")</f>
        <v>46</v>
      </c>
      <c r="B49" s="100" t="s">
        <v>67</v>
      </c>
      <c r="C49" s="86" t="str">
        <f aca="false">IFERROR(VLOOKUP($B49,TabJoueurs,2,0),"")</f>
        <v>6A</v>
      </c>
      <c r="D49" s="86" t="str">
        <f aca="false">IFERROR(VLOOKUP($B49,TabJoueurs,3,0),"")</f>
        <v>C</v>
      </c>
      <c r="E49" s="86" t="str">
        <f aca="false">IFERROR(VLOOKUP($B49,TabJoueurs,4,0),"")</f>
        <v>FLO</v>
      </c>
      <c r="F49" s="86" t="n">
        <f aca="false">IFERROR(VLOOKUP($B49,TabJoueurs,7,0),"")</f>
        <v>0</v>
      </c>
      <c r="G49" s="82" t="n">
        <v>727</v>
      </c>
      <c r="H49" s="82" t="n">
        <f aca="false">COUNTIF(E$4:E49,E49)</f>
        <v>6</v>
      </c>
      <c r="I49" s="82" t="n">
        <f aca="false">IFERROR(IF(H49&lt;6,I48+1,I48),0)</f>
        <v>43</v>
      </c>
      <c r="J49" s="82" t="str">
        <f aca="false">IF(G49&gt;0,IF(H49&lt;6,PtsMax2-I49+1,""),"")</f>
        <v/>
      </c>
      <c r="K49" s="97" t="n">
        <f aca="false">MAX(M49:AB49)</f>
        <v>0</v>
      </c>
      <c r="L49" s="98" t="n">
        <f aca="false">IFERROR(G49/G$1,"")</f>
        <v>0.741836734693878</v>
      </c>
      <c r="M49" s="99"/>
      <c r="N49" s="86" t="str">
        <f aca="false">IF(N$2=$E49,$J49,"")</f>
        <v/>
      </c>
      <c r="O49" s="99" t="str">
        <f aca="false">IF(O$2=$E49,$J49,"")</f>
        <v/>
      </c>
      <c r="P49" s="86" t="str">
        <f aca="false">IF(P$2=$E49,$J49,"")</f>
        <v/>
      </c>
      <c r="Q49" s="86" t="str">
        <f aca="false">IF(Q$2=$E49,$J49,"")</f>
        <v/>
      </c>
      <c r="R49" s="99" t="str">
        <f aca="false">IF(R$2=$E49,$J49,"")</f>
        <v/>
      </c>
      <c r="S49" s="86" t="str">
        <f aca="false">IF(S$2=$E49,$J49,"")</f>
        <v/>
      </c>
      <c r="T49" s="99" t="str">
        <f aca="false">IF(T$2=$E49,$J49,"")</f>
        <v/>
      </c>
      <c r="U49" s="86" t="str">
        <f aca="false">IF(U$2=$E49,$J49,"")</f>
        <v/>
      </c>
      <c r="V49" s="99" t="str">
        <f aca="false">IF(V$2=$E49,$J49,"")</f>
        <v/>
      </c>
      <c r="W49" s="86" t="str">
        <f aca="false">IF(W$2=$E49,$J49,"")</f>
        <v/>
      </c>
      <c r="X49" s="99" t="str">
        <f aca="false">IF(X$2=$E49,$J49,"")</f>
        <v/>
      </c>
      <c r="Y49" s="86" t="str">
        <f aca="false">IF(Y$2=$E49,$J49,"")</f>
        <v/>
      </c>
      <c r="Z49" s="99" t="str">
        <f aca="false">IF(Z$2=$E49,$J49,"")</f>
        <v/>
      </c>
      <c r="AA49" s="86" t="str">
        <f aca="false">IF(AA$2=$E49,$J49,"")</f>
        <v/>
      </c>
      <c r="AB49" s="99" t="str">
        <f aca="false">IF(AB$2=$E49,$J49,"")</f>
        <v/>
      </c>
      <c r="AC49" s="101"/>
      <c r="AD49" s="83"/>
      <c r="AE49" s="83"/>
      <c r="AF49" s="83"/>
    </row>
    <row r="50" customFormat="false" ht="14.25" hidden="false" customHeight="false" outlineLevel="0" collapsed="false">
      <c r="A50" s="82" t="n">
        <f aca="false">IF(G50&lt;&gt;0,IF(COUNTIF(G$4:G$200,G50)&lt;&gt;1,RANK(G50,G$4:G$200)&amp;"°",RANK(G50,G$4:G$200)),"")</f>
        <v>47</v>
      </c>
      <c r="B50" s="100" t="s">
        <v>455</v>
      </c>
      <c r="C50" s="86" t="str">
        <f aca="false">IFERROR(VLOOKUP($B50,TabJoueurs,2,0),"")</f>
        <v>6A</v>
      </c>
      <c r="D50" s="86" t="str">
        <f aca="false">IFERROR(VLOOKUP($B50,TabJoueurs,3,0),"")</f>
        <v>V</v>
      </c>
      <c r="E50" s="86" t="str">
        <f aca="false">IFERROR(VLOOKUP($B50,TabJoueurs,4,0),"")</f>
        <v>CNA</v>
      </c>
      <c r="F50" s="86" t="n">
        <f aca="false">IFERROR(VLOOKUP($B50,TabJoueurs,7,0),"")</f>
        <v>0</v>
      </c>
      <c r="G50" s="82" t="n">
        <v>725</v>
      </c>
      <c r="H50" s="82" t="n">
        <f aca="false">COUNTIF(E$4:E50,E50)</f>
        <v>7</v>
      </c>
      <c r="I50" s="82" t="n">
        <f aca="false">IFERROR(IF(H50&lt;6,I49+1,I49),0)</f>
        <v>43</v>
      </c>
      <c r="J50" s="82" t="str">
        <f aca="false">IF(G50&gt;0,IF(H50&lt;6,PtsMax2-I50+1,""),"")</f>
        <v/>
      </c>
      <c r="K50" s="97" t="n">
        <f aca="false">MAX(M50:AB50)</f>
        <v>0</v>
      </c>
      <c r="L50" s="98" t="n">
        <f aca="false">IFERROR(G50/G$1,"")</f>
        <v>0.739795918367347</v>
      </c>
      <c r="M50" s="99"/>
      <c r="N50" s="86" t="str">
        <f aca="false">IF(N$2=$E50,$J50,"")</f>
        <v/>
      </c>
      <c r="O50" s="99" t="str">
        <f aca="false">IF(O$2=$E50,$J50,"")</f>
        <v/>
      </c>
      <c r="P50" s="86" t="str">
        <f aca="false">IF(P$2=$E50,$J50,"")</f>
        <v/>
      </c>
      <c r="Q50" s="86" t="str">
        <f aca="false">IF(Q$2=$E50,$J50,"")</f>
        <v/>
      </c>
      <c r="R50" s="99" t="str">
        <f aca="false">IF(R$2=$E50,$J50,"")</f>
        <v/>
      </c>
      <c r="S50" s="86" t="str">
        <f aca="false">IF(S$2=$E50,$J50,"")</f>
        <v/>
      </c>
      <c r="T50" s="99" t="str">
        <f aca="false">IF(T$2=$E50,$J50,"")</f>
        <v/>
      </c>
      <c r="U50" s="86" t="str">
        <f aca="false">IF(U$2=$E50,$J50,"")</f>
        <v/>
      </c>
      <c r="V50" s="99" t="str">
        <f aca="false">IF(V$2=$E50,$J50,"")</f>
        <v/>
      </c>
      <c r="W50" s="86" t="str">
        <f aca="false">IF(W$2=$E50,$J50,"")</f>
        <v/>
      </c>
      <c r="X50" s="99" t="str">
        <f aca="false">IF(X$2=$E50,$J50,"")</f>
        <v/>
      </c>
      <c r="Y50" s="86" t="str">
        <f aca="false">IF(Y$2=$E50,$J50,"")</f>
        <v/>
      </c>
      <c r="Z50" s="99" t="str">
        <f aca="false">IF(Z$2=$E50,$J50,"")</f>
        <v/>
      </c>
      <c r="AA50" s="86" t="str">
        <f aca="false">IF(AA$2=$E50,$J50,"")</f>
        <v/>
      </c>
      <c r="AB50" s="99" t="str">
        <f aca="false">IF(AB$2=$E50,$J50,"")</f>
        <v/>
      </c>
      <c r="AC50" s="101"/>
      <c r="AD50" s="83"/>
      <c r="AE50" s="83"/>
      <c r="AF50" s="83"/>
    </row>
    <row r="51" customFormat="false" ht="14.25" hidden="false" customHeight="false" outlineLevel="0" collapsed="false">
      <c r="A51" s="82" t="n">
        <f aca="false">IF(G51&lt;&gt;0,IF(COUNTIF(G$4:G$200,G51)&lt;&gt;1,RANK(G51,G$4:G$200)&amp;"°",RANK(G51,G$4:G$200)),"")</f>
        <v>48</v>
      </c>
      <c r="B51" s="100" t="s">
        <v>118</v>
      </c>
      <c r="C51" s="86" t="str">
        <f aca="false">IFERROR(VLOOKUP($B51,TabJoueurs,2,0),"")</f>
        <v>6C</v>
      </c>
      <c r="D51" s="86" t="str">
        <f aca="false">IFERROR(VLOOKUP($B51,TabJoueurs,3,0),"")</f>
        <v>D</v>
      </c>
      <c r="E51" s="86" t="str">
        <f aca="false">IFERROR(VLOOKUP($B51,TabJoueurs,4,0),"")</f>
        <v>LUX</v>
      </c>
      <c r="F51" s="86" t="n">
        <f aca="false">IFERROR(VLOOKUP($B51,TabJoueurs,7,0),"")</f>
        <v>0</v>
      </c>
      <c r="G51" s="82" t="n">
        <v>723</v>
      </c>
      <c r="H51" s="82" t="n">
        <f aca="false">COUNTIF(E$4:E51,E51)</f>
        <v>7</v>
      </c>
      <c r="I51" s="82" t="n">
        <f aca="false">IFERROR(IF(H51&lt;6,I50+1,I50),0)</f>
        <v>43</v>
      </c>
      <c r="J51" s="82" t="str">
        <f aca="false">IF(G51&gt;0,IF(H51&lt;6,PtsMax2-I51+1,""),"")</f>
        <v/>
      </c>
      <c r="K51" s="97" t="n">
        <f aca="false">MAX(M51:AB51)</f>
        <v>0</v>
      </c>
      <c r="L51" s="98" t="n">
        <f aca="false">IFERROR(G51/G$1,"")</f>
        <v>0.737755102040816</v>
      </c>
      <c r="M51" s="99"/>
      <c r="N51" s="86" t="str">
        <f aca="false">IF(N$2=$E51,$J51,"")</f>
        <v/>
      </c>
      <c r="O51" s="99" t="str">
        <f aca="false">IF(O$2=$E51,$J51,"")</f>
        <v/>
      </c>
      <c r="P51" s="86" t="str">
        <f aca="false">IF(P$2=$E51,$J51,"")</f>
        <v/>
      </c>
      <c r="Q51" s="86" t="str">
        <f aca="false">IF(Q$2=$E51,$J51,"")</f>
        <v/>
      </c>
      <c r="R51" s="99" t="str">
        <f aca="false">IF(R$2=$E51,$J51,"")</f>
        <v/>
      </c>
      <c r="S51" s="86" t="str">
        <f aca="false">IF(S$2=$E51,$J51,"")</f>
        <v/>
      </c>
      <c r="T51" s="99" t="str">
        <f aca="false">IF(T$2=$E51,$J51,"")</f>
        <v/>
      </c>
      <c r="U51" s="86" t="str">
        <f aca="false">IF(U$2=$E51,$J51,"")</f>
        <v/>
      </c>
      <c r="V51" s="99" t="str">
        <f aca="false">IF(V$2=$E51,$J51,"")</f>
        <v/>
      </c>
      <c r="W51" s="86" t="str">
        <f aca="false">IF(W$2=$E51,$J51,"")</f>
        <v/>
      </c>
      <c r="X51" s="99" t="str">
        <f aca="false">IF(X$2=$E51,$J51,"")</f>
        <v/>
      </c>
      <c r="Y51" s="86" t="str">
        <f aca="false">IF(Y$2=$E51,$J51,"")</f>
        <v/>
      </c>
      <c r="Z51" s="99" t="str">
        <f aca="false">IF(Z$2=$E51,$J51,"")</f>
        <v/>
      </c>
      <c r="AA51" s="86" t="str">
        <f aca="false">IF(AA$2=$E51,$J51,"")</f>
        <v/>
      </c>
      <c r="AB51" s="99" t="str">
        <f aca="false">IF(AB$2=$E51,$J51,"")</f>
        <v/>
      </c>
      <c r="AC51" s="101"/>
      <c r="AD51" s="83"/>
      <c r="AE51" s="83"/>
      <c r="AF51" s="83"/>
    </row>
    <row r="52" customFormat="false" ht="14.25" hidden="false" customHeight="false" outlineLevel="0" collapsed="false">
      <c r="A52" s="82" t="n">
        <f aca="false">IF(G52&lt;&gt;0,IF(COUNTIF(G$4:G$200,G52)&lt;&gt;1,RANK(G52,G$4:G$200)&amp;"°",RANK(G52,G$4:G$200)),"")</f>
        <v>49</v>
      </c>
      <c r="B52" s="100" t="s">
        <v>85</v>
      </c>
      <c r="C52" s="86" t="str">
        <f aca="false">IFERROR(VLOOKUP($B52,TabJoueurs,2,0),"")</f>
        <v>5C</v>
      </c>
      <c r="D52" s="86" t="str">
        <f aca="false">IFERROR(VLOOKUP($B52,TabJoueurs,3,0),"")</f>
        <v>V</v>
      </c>
      <c r="E52" s="86" t="str">
        <f aca="false">IFERROR(VLOOKUP($B52,TabJoueurs,4,0),"")</f>
        <v>BAH</v>
      </c>
      <c r="F52" s="86" t="n">
        <f aca="false">IFERROR(VLOOKUP($B52,TabJoueurs,7,0),"")</f>
        <v>0</v>
      </c>
      <c r="G52" s="82" t="n">
        <v>720</v>
      </c>
      <c r="H52" s="82" t="n">
        <f aca="false">COUNTIF(E$4:E52,E52)</f>
        <v>3</v>
      </c>
      <c r="I52" s="82" t="n">
        <f aca="false">IFERROR(IF(H52&lt;6,I51+1,I51),0)</f>
        <v>44</v>
      </c>
      <c r="J52" s="82" t="n">
        <f aca="false">IF(G52&gt;0,IF(H52&lt;6,PtsMax2-I52+1,""),"")</f>
        <v>22</v>
      </c>
      <c r="K52" s="97" t="n">
        <f aca="false">MAX(M52:AB52)</f>
        <v>22</v>
      </c>
      <c r="L52" s="98" t="n">
        <f aca="false">IFERROR(G52/G$1,"")</f>
        <v>0.73469387755102</v>
      </c>
      <c r="M52" s="99"/>
      <c r="N52" s="86" t="str">
        <f aca="false">IF(N$2=$E52,$J52,"")</f>
        <v/>
      </c>
      <c r="O52" s="99" t="n">
        <f aca="false">IF(O$2=$E52,$J52,"")</f>
        <v>22</v>
      </c>
      <c r="P52" s="86" t="str">
        <f aca="false">IF(P$2=$E52,$J52,"")</f>
        <v/>
      </c>
      <c r="Q52" s="86" t="str">
        <f aca="false">IF(Q$2=$E52,$J52,"")</f>
        <v/>
      </c>
      <c r="R52" s="99" t="str">
        <f aca="false">IF(R$2=$E52,$J52,"")</f>
        <v/>
      </c>
      <c r="S52" s="86" t="str">
        <f aca="false">IF(S$2=$E52,$J52,"")</f>
        <v/>
      </c>
      <c r="T52" s="99" t="str">
        <f aca="false">IF(T$2=$E52,$J52,"")</f>
        <v/>
      </c>
      <c r="U52" s="86" t="str">
        <f aca="false">IF(U$2=$E52,$J52,"")</f>
        <v/>
      </c>
      <c r="V52" s="99" t="str">
        <f aca="false">IF(V$2=$E52,$J52,"")</f>
        <v/>
      </c>
      <c r="W52" s="86" t="str">
        <f aca="false">IF(W$2=$E52,$J52,"")</f>
        <v/>
      </c>
      <c r="X52" s="99" t="str">
        <f aca="false">IF(X$2=$E52,$J52,"")</f>
        <v/>
      </c>
      <c r="Y52" s="86" t="str">
        <f aca="false">IF(Y$2=$E52,$J52,"")</f>
        <v/>
      </c>
      <c r="Z52" s="99" t="str">
        <f aca="false">IF(Z$2=$E52,$J52,"")</f>
        <v/>
      </c>
      <c r="AA52" s="86" t="str">
        <f aca="false">IF(AA$2=$E52,$J52,"")</f>
        <v/>
      </c>
      <c r="AB52" s="99" t="str">
        <f aca="false">IF(AB$2=$E52,$J52,"")</f>
        <v/>
      </c>
      <c r="AC52" s="101"/>
      <c r="AD52" s="83"/>
      <c r="AE52" s="83"/>
      <c r="AF52" s="83"/>
    </row>
    <row r="53" customFormat="false" ht="14.25" hidden="false" customHeight="false" outlineLevel="0" collapsed="false">
      <c r="A53" s="82" t="n">
        <f aca="false">IF(G53&lt;&gt;0,IF(COUNTIF(G$4:G$200,G53)&lt;&gt;1,RANK(G53,G$4:G$200)&amp;"°",RANK(G53,G$4:G$200)),"")</f>
        <v>50</v>
      </c>
      <c r="B53" s="100" t="s">
        <v>105</v>
      </c>
      <c r="C53" s="86" t="str">
        <f aca="false">IFERROR(VLOOKUP($B53,TabJoueurs,2,0),"")</f>
        <v>6A</v>
      </c>
      <c r="D53" s="86" t="str">
        <f aca="false">IFERROR(VLOOKUP($B53,TabJoueurs,3,0),"")</f>
        <v>V</v>
      </c>
      <c r="E53" s="86" t="str">
        <f aca="false">IFERROR(VLOOKUP($B53,TabJoueurs,4,0),"")</f>
        <v>SLR</v>
      </c>
      <c r="F53" s="86" t="n">
        <f aca="false">IFERROR(VLOOKUP($B53,TabJoueurs,7,0),"")</f>
        <v>0</v>
      </c>
      <c r="G53" s="82" t="n">
        <v>719</v>
      </c>
      <c r="H53" s="82" t="n">
        <f aca="false">COUNTIF(E$4:E53,E53)</f>
        <v>4</v>
      </c>
      <c r="I53" s="82" t="n">
        <f aca="false">IFERROR(IF(H53&lt;6,I52+1,I52),0)</f>
        <v>45</v>
      </c>
      <c r="J53" s="82" t="n">
        <f aca="false">IF(G53&gt;0,IF(H53&lt;6,PtsMax2-I53+1,""),"")</f>
        <v>21</v>
      </c>
      <c r="K53" s="97" t="n">
        <f aca="false">MAX(M53:AB53)</f>
        <v>21</v>
      </c>
      <c r="L53" s="98" t="n">
        <f aca="false">IFERROR(G53/G$1,"")</f>
        <v>0.733673469387755</v>
      </c>
      <c r="M53" s="99"/>
      <c r="N53" s="86" t="str">
        <f aca="false">IF(N$2=$E53,$J53,"")</f>
        <v/>
      </c>
      <c r="O53" s="99" t="str">
        <f aca="false">IF(O$2=$E53,$J53,"")</f>
        <v/>
      </c>
      <c r="P53" s="86" t="str">
        <f aca="false">IF(P$2=$E53,$J53,"")</f>
        <v/>
      </c>
      <c r="Q53" s="86" t="str">
        <f aca="false">IF(Q$2=$E53,$J53,"")</f>
        <v/>
      </c>
      <c r="R53" s="99" t="str">
        <f aca="false">IF(R$2=$E53,$J53,"")</f>
        <v/>
      </c>
      <c r="S53" s="86" t="str">
        <f aca="false">IF(S$2=$E53,$J53,"")</f>
        <v/>
      </c>
      <c r="T53" s="99" t="str">
        <f aca="false">IF(T$2=$E53,$J53,"")</f>
        <v/>
      </c>
      <c r="U53" s="86" t="str">
        <f aca="false">IF(U$2=$E53,$J53,"")</f>
        <v/>
      </c>
      <c r="V53" s="99" t="str">
        <f aca="false">IF(V$2=$E53,$J53,"")</f>
        <v/>
      </c>
      <c r="W53" s="86" t="str">
        <f aca="false">IF(W$2=$E53,$J53,"")</f>
        <v/>
      </c>
      <c r="X53" s="99" t="str">
        <f aca="false">IF(X$2=$E53,$J53,"")</f>
        <v/>
      </c>
      <c r="Y53" s="86" t="str">
        <f aca="false">IF(Y$2=$E53,$J53,"")</f>
        <v/>
      </c>
      <c r="Z53" s="99" t="n">
        <f aca="false">IF(Z$2=$E53,$J53,"")</f>
        <v>21</v>
      </c>
      <c r="AA53" s="86" t="str">
        <f aca="false">IF(AA$2=$E53,$J53,"")</f>
        <v/>
      </c>
      <c r="AB53" s="99" t="str">
        <f aca="false">IF(AB$2=$E53,$J53,"")</f>
        <v/>
      </c>
      <c r="AC53" s="101"/>
      <c r="AD53" s="83"/>
      <c r="AE53" s="83"/>
      <c r="AF53" s="83"/>
    </row>
    <row r="54" customFormat="false" ht="14.25" hidden="false" customHeight="false" outlineLevel="0" collapsed="false">
      <c r="A54" s="82" t="n">
        <f aca="false">IF(G54&lt;&gt;0,IF(COUNTIF(G$4:G$200,G54)&lt;&gt;1,RANK(G54,G$4:G$200)&amp;"°",RANK(G54,G$4:G$200)),"")</f>
        <v>51</v>
      </c>
      <c r="B54" s="100" t="s">
        <v>145</v>
      </c>
      <c r="C54" s="86" t="str">
        <f aca="false">IFERROR(VLOOKUP($B54,TabJoueurs,2,0),"")</f>
        <v>6A</v>
      </c>
      <c r="D54" s="86" t="str">
        <f aca="false">IFERROR(VLOOKUP($B54,TabJoueurs,3,0),"")</f>
        <v>S</v>
      </c>
      <c r="E54" s="86" t="str">
        <f aca="false">IFERROR(VLOOKUP($B54,TabJoueurs,4,0),"")</f>
        <v>SLR</v>
      </c>
      <c r="F54" s="86" t="n">
        <f aca="false">IFERROR(VLOOKUP($B54,TabJoueurs,7,0),"")</f>
        <v>0</v>
      </c>
      <c r="G54" s="82" t="n">
        <v>716</v>
      </c>
      <c r="H54" s="82" t="n">
        <f aca="false">COUNTIF(E$4:E54,E54)</f>
        <v>5</v>
      </c>
      <c r="I54" s="82" t="n">
        <f aca="false">IFERROR(IF(H54&lt;6,I53+1,I53),0)</f>
        <v>46</v>
      </c>
      <c r="J54" s="82" t="n">
        <f aca="false">IF(G54&gt;0,IF(H54&lt;6,PtsMax2-I54+1,""),"")</f>
        <v>20</v>
      </c>
      <c r="K54" s="97" t="n">
        <f aca="false">MAX(M54:AB54)</f>
        <v>20</v>
      </c>
      <c r="L54" s="98" t="n">
        <f aca="false">IFERROR(G54/G$1,"")</f>
        <v>0.730612244897959</v>
      </c>
      <c r="M54" s="99"/>
      <c r="N54" s="86" t="str">
        <f aca="false">IF(N$2=$E54,$J54,"")</f>
        <v/>
      </c>
      <c r="O54" s="99" t="str">
        <f aca="false">IF(O$2=$E54,$J54,"")</f>
        <v/>
      </c>
      <c r="P54" s="86" t="str">
        <f aca="false">IF(P$2=$E54,$J54,"")</f>
        <v/>
      </c>
      <c r="Q54" s="86" t="str">
        <f aca="false">IF(Q$2=$E54,$J54,"")</f>
        <v/>
      </c>
      <c r="R54" s="99" t="str">
        <f aca="false">IF(R$2=$E54,$J54,"")</f>
        <v/>
      </c>
      <c r="S54" s="86" t="str">
        <f aca="false">IF(S$2=$E54,$J54,"")</f>
        <v/>
      </c>
      <c r="T54" s="99" t="str">
        <f aca="false">IF(T$2=$E54,$J54,"")</f>
        <v/>
      </c>
      <c r="U54" s="86" t="str">
        <f aca="false">IF(U$2=$E54,$J54,"")</f>
        <v/>
      </c>
      <c r="V54" s="99" t="str">
        <f aca="false">IF(V$2=$E54,$J54,"")</f>
        <v/>
      </c>
      <c r="W54" s="86" t="str">
        <f aca="false">IF(W$2=$E54,$J54,"")</f>
        <v/>
      </c>
      <c r="X54" s="99" t="str">
        <f aca="false">IF(X$2=$E54,$J54,"")</f>
        <v/>
      </c>
      <c r="Y54" s="86" t="str">
        <f aca="false">IF(Y$2=$E54,$J54,"")</f>
        <v/>
      </c>
      <c r="Z54" s="99" t="n">
        <f aca="false">IF(Z$2=$E54,$J54,"")</f>
        <v>20</v>
      </c>
      <c r="AA54" s="86" t="str">
        <f aca="false">IF(AA$2=$E54,$J54,"")</f>
        <v/>
      </c>
      <c r="AB54" s="99" t="str">
        <f aca="false">IF(AB$2=$E54,$J54,"")</f>
        <v/>
      </c>
      <c r="AC54" s="101"/>
      <c r="AD54" s="83"/>
      <c r="AE54" s="83"/>
      <c r="AF54" s="83"/>
    </row>
    <row r="55" customFormat="false" ht="14.25" hidden="false" customHeight="false" outlineLevel="0" collapsed="false">
      <c r="A55" s="82" t="n">
        <f aca="false">IF(G55&lt;&gt;0,IF(COUNTIF(G$4:G$200,G55)&lt;&gt;1,RANK(G55,G$4:G$200)&amp;"°",RANK(G55,G$4:G$200)),"")</f>
        <v>52</v>
      </c>
      <c r="B55" s="100" t="s">
        <v>456</v>
      </c>
      <c r="C55" s="86" t="str">
        <f aca="false">IFERROR(VLOOKUP($B55,TabJoueurs,2,0),"")</f>
        <v>NC</v>
      </c>
      <c r="D55" s="86" t="str">
        <f aca="false">IFERROR(VLOOKUP($B55,TabJoueurs,3,0),"")</f>
        <v>S</v>
      </c>
      <c r="E55" s="86" t="str">
        <f aca="false">IFERROR(VLOOKUP($B55,TabJoueurs,4,0),"")</f>
        <v>CNB</v>
      </c>
      <c r="F55" s="86" t="n">
        <f aca="false">IFERROR(VLOOKUP($B55,TabJoueurs,7,0),"")</f>
        <v>0</v>
      </c>
      <c r="G55" s="82" t="n">
        <v>712</v>
      </c>
      <c r="H55" s="82" t="n">
        <f aca="false">COUNTIF(E$4:E55,E55)</f>
        <v>1</v>
      </c>
      <c r="I55" s="82" t="n">
        <f aca="false">IFERROR(IF(H55&lt;6,I54+1,I54),0)</f>
        <v>47</v>
      </c>
      <c r="J55" s="82" t="n">
        <f aca="false">IF(G55&gt;0,IF(H55&lt;6,PtsMax2-I55+1,""),"")</f>
        <v>19</v>
      </c>
      <c r="K55" s="97" t="n">
        <f aca="false">MAX(M55:AB55)</f>
        <v>19</v>
      </c>
      <c r="L55" s="98" t="n">
        <f aca="false">IFERROR(G55/G$1,"")</f>
        <v>0.726530612244898</v>
      </c>
      <c r="M55" s="99"/>
      <c r="N55" s="86" t="str">
        <f aca="false">IF(N$2=$E55,$J55,"")</f>
        <v/>
      </c>
      <c r="O55" s="99" t="str">
        <f aca="false">IF(O$2=$E55,$J55,"")</f>
        <v/>
      </c>
      <c r="P55" s="86" t="str">
        <f aca="false">IF(P$2=$E55,$J55,"")</f>
        <v/>
      </c>
      <c r="Q55" s="86" t="str">
        <f aca="false">IF(Q$2=$E55,$J55,"")</f>
        <v/>
      </c>
      <c r="R55" s="99" t="str">
        <f aca="false">IF(R$2=$E55,$J55,"")</f>
        <v/>
      </c>
      <c r="S55" s="86" t="n">
        <f aca="false">IF(S$2=$E55,$J55,"")</f>
        <v>19</v>
      </c>
      <c r="T55" s="99" t="str">
        <f aca="false">IF(T$2=$E55,$J55,"")</f>
        <v/>
      </c>
      <c r="U55" s="86" t="str">
        <f aca="false">IF(U$2=$E55,$J55,"")</f>
        <v/>
      </c>
      <c r="V55" s="99" t="str">
        <f aca="false">IF(V$2=$E55,$J55,"")</f>
        <v/>
      </c>
      <c r="W55" s="86" t="str">
        <f aca="false">IF(W$2=$E55,$J55,"")</f>
        <v/>
      </c>
      <c r="X55" s="99" t="str">
        <f aca="false">IF(X$2=$E55,$J55,"")</f>
        <v/>
      </c>
      <c r="Y55" s="86" t="str">
        <f aca="false">IF(Y$2=$E55,$J55,"")</f>
        <v/>
      </c>
      <c r="Z55" s="99" t="str">
        <f aca="false">IF(Z$2=$E55,$J55,"")</f>
        <v/>
      </c>
      <c r="AA55" s="86" t="str">
        <f aca="false">IF(AA$2=$E55,$J55,"")</f>
        <v/>
      </c>
      <c r="AB55" s="99" t="str">
        <f aca="false">IF(AB$2=$E55,$J55,"")</f>
        <v/>
      </c>
      <c r="AC55" s="101"/>
      <c r="AD55" s="83"/>
      <c r="AE55" s="83"/>
      <c r="AF55" s="83"/>
    </row>
    <row r="56" customFormat="false" ht="14.25" hidden="false" customHeight="false" outlineLevel="0" collapsed="false">
      <c r="A56" s="82" t="str">
        <f aca="false">IF(G56&lt;&gt;0,IF(COUNTIF(G$4:G$200,G56)&lt;&gt;1,RANK(G56,G$4:G$200)&amp;"°",RANK(G56,G$4:G$200)),"")</f>
        <v>53°</v>
      </c>
      <c r="B56" s="100" t="s">
        <v>78</v>
      </c>
      <c r="C56" s="86" t="str">
        <f aca="false">IFERROR(VLOOKUP($B56,TabJoueurs,2,0),"")</f>
        <v>4C</v>
      </c>
      <c r="D56" s="86" t="str">
        <f aca="false">IFERROR(VLOOKUP($B56,TabJoueurs,3,0),"")</f>
        <v>V</v>
      </c>
      <c r="E56" s="86" t="str">
        <f aca="false">IFERROR(VLOOKUP($B56,TabJoueurs,4,0),"")</f>
        <v>WAA</v>
      </c>
      <c r="F56" s="86" t="n">
        <f aca="false">IFERROR(VLOOKUP($B56,TabJoueurs,7,0),"")</f>
        <v>0</v>
      </c>
      <c r="G56" s="82" t="n">
        <v>701</v>
      </c>
      <c r="H56" s="82" t="n">
        <f aca="false">COUNTIF(E$4:E56,E56)</f>
        <v>4</v>
      </c>
      <c r="I56" s="82" t="n">
        <f aca="false">IFERROR(IF(H56&lt;6,I55+1,I55),0)</f>
        <v>48</v>
      </c>
      <c r="J56" s="82" t="n">
        <f aca="false">IF(G56&gt;0,IF(H56&lt;6,PtsMax2-I56+1,""),"")</f>
        <v>18</v>
      </c>
      <c r="K56" s="97" t="n">
        <f aca="false">MAX(M56:AB56)</f>
        <v>18</v>
      </c>
      <c r="L56" s="98" t="n">
        <f aca="false">IFERROR(G56/G$1,"")</f>
        <v>0.71530612244898</v>
      </c>
      <c r="M56" s="99"/>
      <c r="N56" s="86" t="str">
        <f aca="false">IF(N$2=$E56,$J56,"")</f>
        <v/>
      </c>
      <c r="O56" s="99" t="str">
        <f aca="false">IF(O$2=$E56,$J56,"")</f>
        <v/>
      </c>
      <c r="P56" s="86" t="str">
        <f aca="false">IF(P$2=$E56,$J56,"")</f>
        <v/>
      </c>
      <c r="Q56" s="86" t="str">
        <f aca="false">IF(Q$2=$E56,$J56,"")</f>
        <v/>
      </c>
      <c r="R56" s="99" t="str">
        <f aca="false">IF(R$2=$E56,$J56,"")</f>
        <v/>
      </c>
      <c r="S56" s="86" t="str">
        <f aca="false">IF(S$2=$E56,$J56,"")</f>
        <v/>
      </c>
      <c r="T56" s="99" t="str">
        <f aca="false">IF(T$2=$E56,$J56,"")</f>
        <v/>
      </c>
      <c r="U56" s="86" t="str">
        <f aca="false">IF(U$2=$E56,$J56,"")</f>
        <v/>
      </c>
      <c r="V56" s="99" t="str">
        <f aca="false">IF(V$2=$E56,$J56,"")</f>
        <v/>
      </c>
      <c r="W56" s="86" t="str">
        <f aca="false">IF(W$2=$E56,$J56,"")</f>
        <v/>
      </c>
      <c r="X56" s="99" t="str">
        <f aca="false">IF(X$2=$E56,$J56,"")</f>
        <v/>
      </c>
      <c r="Y56" s="86" t="str">
        <f aca="false">IF(Y$2=$E56,$J56,"")</f>
        <v/>
      </c>
      <c r="Z56" s="99" t="str">
        <f aca="false">IF(Z$2=$E56,$J56,"")</f>
        <v/>
      </c>
      <c r="AA56" s="86" t="n">
        <f aca="false">IF(AA$2=$E56,$J56,"")</f>
        <v>18</v>
      </c>
      <c r="AB56" s="99" t="str">
        <f aca="false">IF(AB$2=$E56,$J56,"")</f>
        <v/>
      </c>
      <c r="AC56" s="101"/>
      <c r="AD56" s="83"/>
      <c r="AE56" s="83"/>
      <c r="AF56" s="83"/>
    </row>
    <row r="57" customFormat="false" ht="14.25" hidden="false" customHeight="false" outlineLevel="0" collapsed="false">
      <c r="A57" s="82" t="str">
        <f aca="false">IF(G57&lt;&gt;0,IF(COUNTIF(G$4:G$200,G57)&lt;&gt;1,RANK(G57,G$4:G$200)&amp;"°",RANK(G57,G$4:G$200)),"")</f>
        <v>53°</v>
      </c>
      <c r="B57" s="100" t="s">
        <v>93</v>
      </c>
      <c r="C57" s="86" t="str">
        <f aca="false">IFERROR(VLOOKUP($B57,TabJoueurs,2,0),"")</f>
        <v>5D</v>
      </c>
      <c r="D57" s="86" t="str">
        <f aca="false">IFERROR(VLOOKUP($B57,TabJoueurs,3,0),"")</f>
        <v>V</v>
      </c>
      <c r="E57" s="86" t="str">
        <f aca="false">IFERROR(VLOOKUP($B57,TabJoueurs,4,0),"")</f>
        <v>LUX</v>
      </c>
      <c r="F57" s="86" t="n">
        <f aca="false">IFERROR(VLOOKUP($B57,TabJoueurs,7,0),"")</f>
        <v>0</v>
      </c>
      <c r="G57" s="82" t="n">
        <v>701</v>
      </c>
      <c r="H57" s="82" t="n">
        <f aca="false">COUNTIF(E$4:E57,E57)</f>
        <v>8</v>
      </c>
      <c r="I57" s="82" t="n">
        <f aca="false">IFERROR(IF(H57&lt;6,I56+1,I56),0)</f>
        <v>48</v>
      </c>
      <c r="J57" s="82" t="str">
        <f aca="false">IF(G57&gt;0,IF(H57&lt;6,PtsMax2-I57+1,""),"")</f>
        <v/>
      </c>
      <c r="K57" s="97" t="n">
        <f aca="false">MAX(M57:AB57)</f>
        <v>0</v>
      </c>
      <c r="L57" s="98" t="n">
        <f aca="false">IFERROR(G57/G$1,"")</f>
        <v>0.71530612244898</v>
      </c>
      <c r="M57" s="99"/>
      <c r="N57" s="86" t="str">
        <f aca="false">IF(N$2=$E57,$J57,"")</f>
        <v/>
      </c>
      <c r="O57" s="99" t="str">
        <f aca="false">IF(O$2=$E57,$J57,"")</f>
        <v/>
      </c>
      <c r="P57" s="86" t="str">
        <f aca="false">IF(P$2=$E57,$J57,"")</f>
        <v/>
      </c>
      <c r="Q57" s="86" t="str">
        <f aca="false">IF(Q$2=$E57,$J57,"")</f>
        <v/>
      </c>
      <c r="R57" s="99" t="str">
        <f aca="false">IF(R$2=$E57,$J57,"")</f>
        <v/>
      </c>
      <c r="S57" s="86" t="str">
        <f aca="false">IF(S$2=$E57,$J57,"")</f>
        <v/>
      </c>
      <c r="T57" s="99" t="str">
        <f aca="false">IF(T$2=$E57,$J57,"")</f>
        <v/>
      </c>
      <c r="U57" s="86" t="str">
        <f aca="false">IF(U$2=$E57,$J57,"")</f>
        <v/>
      </c>
      <c r="V57" s="99" t="str">
        <f aca="false">IF(V$2=$E57,$J57,"")</f>
        <v/>
      </c>
      <c r="W57" s="86" t="str">
        <f aca="false">IF(W$2=$E57,$J57,"")</f>
        <v/>
      </c>
      <c r="X57" s="99" t="str">
        <f aca="false">IF(X$2=$E57,$J57,"")</f>
        <v/>
      </c>
      <c r="Y57" s="86" t="str">
        <f aca="false">IF(Y$2=$E57,$J57,"")</f>
        <v/>
      </c>
      <c r="Z57" s="99" t="str">
        <f aca="false">IF(Z$2=$E57,$J57,"")</f>
        <v/>
      </c>
      <c r="AA57" s="86" t="str">
        <f aca="false">IF(AA$2=$E57,$J57,"")</f>
        <v/>
      </c>
      <c r="AB57" s="99" t="str">
        <f aca="false">IF(AB$2=$E57,$J57,"")</f>
        <v/>
      </c>
      <c r="AC57" s="101"/>
      <c r="AD57" s="83"/>
      <c r="AE57" s="83"/>
      <c r="AF57" s="83"/>
    </row>
    <row r="58" customFormat="false" ht="14.25" hidden="false" customHeight="false" outlineLevel="0" collapsed="false">
      <c r="A58" s="82" t="n">
        <f aca="false">IF(G58&lt;&gt;0,IF(COUNTIF(G$4:G$200,G58)&lt;&gt;1,RANK(G58,G$4:G$200)&amp;"°",RANK(G58,G$4:G$200)),"")</f>
        <v>55</v>
      </c>
      <c r="B58" s="100" t="s">
        <v>457</v>
      </c>
      <c r="C58" s="86" t="str">
        <f aca="false">IFERROR(VLOOKUP($B58,TabJoueurs,2,0),"")</f>
        <v>6A</v>
      </c>
      <c r="D58" s="86" t="str">
        <f aca="false">IFERROR(VLOOKUP($B58,TabJoueurs,3,0),"")</f>
        <v>V</v>
      </c>
      <c r="E58" s="86" t="str">
        <f aca="false">IFERROR(VLOOKUP($B58,TabJoueurs,4,0),"")</f>
        <v>SLR</v>
      </c>
      <c r="F58" s="86" t="n">
        <f aca="false">IFERROR(VLOOKUP($B58,TabJoueurs,7,0),"")</f>
        <v>0</v>
      </c>
      <c r="G58" s="82" t="n">
        <v>699</v>
      </c>
      <c r="H58" s="82" t="n">
        <f aca="false">COUNTIF(E$4:E58,E58)</f>
        <v>6</v>
      </c>
      <c r="I58" s="82" t="n">
        <f aca="false">IFERROR(IF(H58&lt;6,I57+1,I57),0)</f>
        <v>48</v>
      </c>
      <c r="J58" s="82" t="str">
        <f aca="false">IF(G58&gt;0,IF(H58&lt;6,PtsMax2-I58+1,""),"")</f>
        <v/>
      </c>
      <c r="K58" s="97" t="n">
        <f aca="false">MAX(M58:AB58)</f>
        <v>0</v>
      </c>
      <c r="L58" s="98" t="n">
        <f aca="false">IFERROR(G58/G$1,"")</f>
        <v>0.713265306122449</v>
      </c>
      <c r="M58" s="99"/>
      <c r="N58" s="86" t="str">
        <f aca="false">IF(N$2=$E58,$J58,"")</f>
        <v/>
      </c>
      <c r="O58" s="99" t="str">
        <f aca="false">IF(O$2=$E58,$J58,"")</f>
        <v/>
      </c>
      <c r="P58" s="86" t="str">
        <f aca="false">IF(P$2=$E58,$J58,"")</f>
        <v/>
      </c>
      <c r="Q58" s="86" t="str">
        <f aca="false">IF(Q$2=$E58,$J58,"")</f>
        <v/>
      </c>
      <c r="R58" s="99" t="str">
        <f aca="false">IF(R$2=$E58,$J58,"")</f>
        <v/>
      </c>
      <c r="S58" s="86" t="str">
        <f aca="false">IF(S$2=$E58,$J58,"")</f>
        <v/>
      </c>
      <c r="T58" s="99" t="str">
        <f aca="false">IF(T$2=$E58,$J58,"")</f>
        <v/>
      </c>
      <c r="U58" s="86" t="str">
        <f aca="false">IF(U$2=$E58,$J58,"")</f>
        <v/>
      </c>
      <c r="V58" s="99" t="str">
        <f aca="false">IF(V$2=$E58,$J58,"")</f>
        <v/>
      </c>
      <c r="W58" s="86" t="str">
        <f aca="false">IF(W$2=$E58,$J58,"")</f>
        <v/>
      </c>
      <c r="X58" s="99" t="str">
        <f aca="false">IF(X$2=$E58,$J58,"")</f>
        <v/>
      </c>
      <c r="Y58" s="86" t="str">
        <f aca="false">IF(Y$2=$E58,$J58,"")</f>
        <v/>
      </c>
      <c r="Z58" s="99" t="str">
        <f aca="false">IF(Z$2=$E58,$J58,"")</f>
        <v/>
      </c>
      <c r="AA58" s="86" t="str">
        <f aca="false">IF(AA$2=$E58,$J58,"")</f>
        <v/>
      </c>
      <c r="AB58" s="99" t="str">
        <f aca="false">IF(AB$2=$E58,$J58,"")</f>
        <v/>
      </c>
      <c r="AC58" s="101"/>
      <c r="AD58" s="83"/>
      <c r="AE58" s="83"/>
      <c r="AF58" s="83"/>
    </row>
    <row r="59" customFormat="false" ht="14.25" hidden="false" customHeight="false" outlineLevel="0" collapsed="false">
      <c r="A59" s="82" t="n">
        <f aca="false">IF(G59&lt;&gt;0,IF(COUNTIF(G$4:G$200,G59)&lt;&gt;1,RANK(G59,G$4:G$200)&amp;"°",RANK(G59,G$4:G$200)),"")</f>
        <v>56</v>
      </c>
      <c r="B59" s="100" t="s">
        <v>97</v>
      </c>
      <c r="C59" s="86" t="str">
        <f aca="false">IFERROR(VLOOKUP($B59,TabJoueurs,2,0),"")</f>
        <v>6D</v>
      </c>
      <c r="D59" s="86" t="str">
        <f aca="false">IFERROR(VLOOKUP($B59,TabJoueurs,3,0),"")</f>
        <v>V</v>
      </c>
      <c r="E59" s="86" t="str">
        <f aca="false">IFERROR(VLOOKUP($B59,TabJoueurs,4,0),"")</f>
        <v>FLO</v>
      </c>
      <c r="F59" s="86" t="n">
        <f aca="false">IFERROR(VLOOKUP($B59,TabJoueurs,7,0),"")</f>
        <v>0</v>
      </c>
      <c r="G59" s="82" t="n">
        <v>696</v>
      </c>
      <c r="H59" s="82" t="n">
        <f aca="false">COUNTIF(E$4:E59,E59)</f>
        <v>7</v>
      </c>
      <c r="I59" s="82" t="n">
        <f aca="false">IFERROR(IF(H59&lt;6,I58+1,I58),0)</f>
        <v>48</v>
      </c>
      <c r="J59" s="82" t="str">
        <f aca="false">IF(G59&gt;0,IF(H59&lt;6,PtsMax2-I59+1,""),"")</f>
        <v/>
      </c>
      <c r="K59" s="97" t="n">
        <f aca="false">MAX(M59:AB59)</f>
        <v>0</v>
      </c>
      <c r="L59" s="98" t="n">
        <f aca="false">IFERROR(G59/G$1,"")</f>
        <v>0.710204081632653</v>
      </c>
      <c r="M59" s="99"/>
      <c r="N59" s="86" t="str">
        <f aca="false">IF(N$2=$E59,$J59,"")</f>
        <v/>
      </c>
      <c r="O59" s="99" t="str">
        <f aca="false">IF(O$2=$E59,$J59,"")</f>
        <v/>
      </c>
      <c r="P59" s="86" t="str">
        <f aca="false">IF(P$2=$E59,$J59,"")</f>
        <v/>
      </c>
      <c r="Q59" s="86" t="str">
        <f aca="false">IF(Q$2=$E59,$J59,"")</f>
        <v/>
      </c>
      <c r="R59" s="99" t="str">
        <f aca="false">IF(R$2=$E59,$J59,"")</f>
        <v/>
      </c>
      <c r="S59" s="86" t="str">
        <f aca="false">IF(S$2=$E59,$J59,"")</f>
        <v/>
      </c>
      <c r="T59" s="99" t="str">
        <f aca="false">IF(T$2=$E59,$J59,"")</f>
        <v/>
      </c>
      <c r="U59" s="86" t="str">
        <f aca="false">IF(U$2=$E59,$J59,"")</f>
        <v/>
      </c>
      <c r="V59" s="99" t="str">
        <f aca="false">IF(V$2=$E59,$J59,"")</f>
        <v/>
      </c>
      <c r="W59" s="86" t="str">
        <f aca="false">IF(W$2=$E59,$J59,"")</f>
        <v/>
      </c>
      <c r="X59" s="99" t="str">
        <f aca="false">IF(X$2=$E59,$J59,"")</f>
        <v/>
      </c>
      <c r="Y59" s="86" t="str">
        <f aca="false">IF(Y$2=$E59,$J59,"")</f>
        <v/>
      </c>
      <c r="Z59" s="99" t="str">
        <f aca="false">IF(Z$2=$E59,$J59,"")</f>
        <v/>
      </c>
      <c r="AA59" s="86" t="str">
        <f aca="false">IF(AA$2=$E59,$J59,"")</f>
        <v/>
      </c>
      <c r="AB59" s="99" t="str">
        <f aca="false">IF(AB$2=$E59,$J59,"")</f>
        <v/>
      </c>
      <c r="AC59" s="101"/>
      <c r="AD59" s="83"/>
      <c r="AE59" s="83"/>
      <c r="AF59" s="83"/>
    </row>
    <row r="60" customFormat="false" ht="14.25" hidden="false" customHeight="false" outlineLevel="0" collapsed="false">
      <c r="A60" s="82" t="n">
        <f aca="false">IF(G60&lt;&gt;0,IF(COUNTIF(G$4:G$200,G60)&lt;&gt;1,RANK(G60,G$4:G$200)&amp;"°",RANK(G60,G$4:G$200)),"")</f>
        <v>57</v>
      </c>
      <c r="B60" s="100" t="s">
        <v>458</v>
      </c>
      <c r="C60" s="86" t="str">
        <f aca="false">IFERROR(VLOOKUP($B60,TabJoueurs,2,0),"")</f>
        <v>6C</v>
      </c>
      <c r="D60" s="86" t="str">
        <f aca="false">IFERROR(VLOOKUP($B60,TabJoueurs,3,0),"")</f>
        <v>V</v>
      </c>
      <c r="E60" s="86" t="str">
        <f aca="false">IFERROR(VLOOKUP($B60,TabJoueurs,4,0),"")</f>
        <v>LUX</v>
      </c>
      <c r="F60" s="86" t="n">
        <f aca="false">IFERROR(VLOOKUP($B60,TabJoueurs,7,0),"")</f>
        <v>0</v>
      </c>
      <c r="G60" s="82" t="n">
        <v>694</v>
      </c>
      <c r="H60" s="82" t="n">
        <f aca="false">COUNTIF(E$4:E60,E60)</f>
        <v>9</v>
      </c>
      <c r="I60" s="82" t="n">
        <f aca="false">IFERROR(IF(H60&lt;6,I59+1,I59),0)</f>
        <v>48</v>
      </c>
      <c r="J60" s="82" t="str">
        <f aca="false">IF(G60&gt;0,IF(H60&lt;6,PtsMax2-I60+1,""),"")</f>
        <v/>
      </c>
      <c r="K60" s="97" t="n">
        <f aca="false">MAX(M60:AB60)</f>
        <v>0</v>
      </c>
      <c r="L60" s="98" t="n">
        <f aca="false">IFERROR(G60/G$1,"")</f>
        <v>0.708163265306122</v>
      </c>
      <c r="M60" s="99"/>
      <c r="N60" s="86" t="str">
        <f aca="false">IF(N$2=$E60,$J60,"")</f>
        <v/>
      </c>
      <c r="O60" s="99" t="str">
        <f aca="false">IF(O$2=$E60,$J60,"")</f>
        <v/>
      </c>
      <c r="P60" s="86" t="str">
        <f aca="false">IF(P$2=$E60,$J60,"")</f>
        <v/>
      </c>
      <c r="Q60" s="86" t="str">
        <f aca="false">IF(Q$2=$E60,$J60,"")</f>
        <v/>
      </c>
      <c r="R60" s="99" t="str">
        <f aca="false">IF(R$2=$E60,$J60,"")</f>
        <v/>
      </c>
      <c r="S60" s="86" t="str">
        <f aca="false">IF(S$2=$E60,$J60,"")</f>
        <v/>
      </c>
      <c r="T60" s="99" t="str">
        <f aca="false">IF(T$2=$E60,$J60,"")</f>
        <v/>
      </c>
      <c r="U60" s="86" t="str">
        <f aca="false">IF(U$2=$E60,$J60,"")</f>
        <v/>
      </c>
      <c r="V60" s="99" t="str">
        <f aca="false">IF(V$2=$E60,$J60,"")</f>
        <v/>
      </c>
      <c r="W60" s="86" t="str">
        <f aca="false">IF(W$2=$E60,$J60,"")</f>
        <v/>
      </c>
      <c r="X60" s="99" t="str">
        <f aca="false">IF(X$2=$E60,$J60,"")</f>
        <v/>
      </c>
      <c r="Y60" s="86" t="str">
        <f aca="false">IF(Y$2=$E60,$J60,"")</f>
        <v/>
      </c>
      <c r="Z60" s="99" t="str">
        <f aca="false">IF(Z$2=$E60,$J60,"")</f>
        <v/>
      </c>
      <c r="AA60" s="86" t="str">
        <f aca="false">IF(AA$2=$E60,$J60,"")</f>
        <v/>
      </c>
      <c r="AB60" s="99" t="str">
        <f aca="false">IF(AB$2=$E60,$J60,"")</f>
        <v/>
      </c>
      <c r="AC60" s="101"/>
      <c r="AD60" s="83"/>
      <c r="AE60" s="83"/>
      <c r="AF60" s="83"/>
    </row>
    <row r="61" customFormat="false" ht="14.25" hidden="false" customHeight="false" outlineLevel="0" collapsed="false">
      <c r="A61" s="82" t="n">
        <f aca="false">IF(G61&lt;&gt;0,IF(COUNTIF(G$4:G$200,G61)&lt;&gt;1,RANK(G61,G$4:G$200)&amp;"°",RANK(G61,G$4:G$200)),"")</f>
        <v>58</v>
      </c>
      <c r="B61" s="100" t="s">
        <v>144</v>
      </c>
      <c r="C61" s="86" t="str">
        <f aca="false">IFERROR(VLOOKUP($B61,TabJoueurs,2,0),"")</f>
        <v>NC</v>
      </c>
      <c r="D61" s="86" t="str">
        <f aca="false">IFERROR(VLOOKUP($B61,TabJoueurs,3,0),"")</f>
        <v>S</v>
      </c>
      <c r="E61" s="86" t="str">
        <f aca="false">IFERROR(VLOOKUP($B61,TabJoueurs,4,0),"")</f>
        <v>LIB</v>
      </c>
      <c r="F61" s="86" t="n">
        <f aca="false">IFERROR(VLOOKUP($B61,TabJoueurs,7,0),"")</f>
        <v>0</v>
      </c>
      <c r="G61" s="82" t="n">
        <v>693</v>
      </c>
      <c r="H61" s="82" t="n">
        <f aca="false">COUNTIF(E$4:E61,E61)</f>
        <v>4</v>
      </c>
      <c r="I61" s="82" t="n">
        <f aca="false">IFERROR(IF(H61&lt;6,I60+1,I60),0)</f>
        <v>49</v>
      </c>
      <c r="J61" s="82" t="n">
        <f aca="false">IF(G61&gt;0,IF(H61&lt;6,PtsMax2-I61+1,""),"")</f>
        <v>17</v>
      </c>
      <c r="K61" s="97" t="n">
        <f aca="false">MAX(M61:AB61)</f>
        <v>17</v>
      </c>
      <c r="L61" s="98" t="n">
        <f aca="false">IFERROR(G61/G$1,"")</f>
        <v>0.707142857142857</v>
      </c>
      <c r="M61" s="99"/>
      <c r="N61" s="86" t="str">
        <f aca="false">IF(N$2=$E61,$J61,"")</f>
        <v/>
      </c>
      <c r="O61" s="99" t="str">
        <f aca="false">IF(O$2=$E61,$J61,"")</f>
        <v/>
      </c>
      <c r="P61" s="86" t="str">
        <f aca="false">IF(P$2=$E61,$J61,"")</f>
        <v/>
      </c>
      <c r="Q61" s="86" t="str">
        <f aca="false">IF(Q$2=$E61,$J61,"")</f>
        <v/>
      </c>
      <c r="R61" s="99" t="str">
        <f aca="false">IF(R$2=$E61,$J61,"")</f>
        <v/>
      </c>
      <c r="S61" s="86" t="str">
        <f aca="false">IF(S$2=$E61,$J61,"")</f>
        <v/>
      </c>
      <c r="T61" s="99" t="str">
        <f aca="false">IF(T$2=$E61,$J61,"")</f>
        <v/>
      </c>
      <c r="U61" s="86" t="str">
        <f aca="false">IF(U$2=$E61,$J61,"")</f>
        <v/>
      </c>
      <c r="V61" s="99" t="str">
        <f aca="false">IF(V$2=$E61,$J61,"")</f>
        <v/>
      </c>
      <c r="W61" s="86" t="str">
        <f aca="false">IF(W$2=$E61,$J61,"")</f>
        <v/>
      </c>
      <c r="X61" s="99" t="n">
        <f aca="false">IF(X$2=$E61,$J61,"")</f>
        <v>17</v>
      </c>
      <c r="Y61" s="86" t="str">
        <f aca="false">IF(Y$2=$E61,$J61,"")</f>
        <v/>
      </c>
      <c r="Z61" s="99" t="str">
        <f aca="false">IF(Z$2=$E61,$J61,"")</f>
        <v/>
      </c>
      <c r="AA61" s="86" t="str">
        <f aca="false">IF(AA$2=$E61,$J61,"")</f>
        <v/>
      </c>
      <c r="AB61" s="99" t="str">
        <f aca="false">IF(AB$2=$E61,$J61,"")</f>
        <v/>
      </c>
      <c r="AC61" s="101"/>
      <c r="AD61" s="83"/>
      <c r="AE61" s="83"/>
      <c r="AF61" s="83"/>
    </row>
    <row r="62" customFormat="false" ht="14.25" hidden="false" customHeight="false" outlineLevel="0" collapsed="false">
      <c r="A62" s="82" t="n">
        <f aca="false">IF(G62&lt;&gt;0,IF(COUNTIF(G$4:G$200,G62)&lt;&gt;1,RANK(G62,G$4:G$200)&amp;"°",RANK(G62,G$4:G$200)),"")</f>
        <v>59</v>
      </c>
      <c r="B62" s="100" t="s">
        <v>109</v>
      </c>
      <c r="C62" s="86" t="str">
        <f aca="false">IFERROR(VLOOKUP($B62,TabJoueurs,2,0),"")</f>
        <v>NC</v>
      </c>
      <c r="D62" s="86" t="str">
        <f aca="false">IFERROR(VLOOKUP($B62,TabJoueurs,3,0),"")</f>
        <v>S</v>
      </c>
      <c r="E62" s="86" t="str">
        <f aca="false">IFERROR(VLOOKUP($B62,TabJoueurs,4,0),"")</f>
        <v>LUX</v>
      </c>
      <c r="F62" s="86" t="n">
        <f aca="false">IFERROR(VLOOKUP($B62,TabJoueurs,7,0),"")</f>
        <v>0</v>
      </c>
      <c r="G62" s="82" t="n">
        <v>687</v>
      </c>
      <c r="H62" s="82" t="n">
        <f aca="false">COUNTIF(E$4:E62,E62)</f>
        <v>10</v>
      </c>
      <c r="I62" s="82" t="n">
        <f aca="false">IFERROR(IF(H62&lt;6,I61+1,I61),0)</f>
        <v>49</v>
      </c>
      <c r="J62" s="82" t="str">
        <f aca="false">IF(G62&gt;0,IF(H62&lt;6,PtsMax2-I62+1,""),"")</f>
        <v/>
      </c>
      <c r="K62" s="97" t="n">
        <f aca="false">MAX(M62:AB62)</f>
        <v>0</v>
      </c>
      <c r="L62" s="98" t="n">
        <f aca="false">IFERROR(G62/G$1,"")</f>
        <v>0.701020408163265</v>
      </c>
      <c r="M62" s="99"/>
      <c r="N62" s="86" t="str">
        <f aca="false">IF(N$2=$E62,$J62,"")</f>
        <v/>
      </c>
      <c r="O62" s="99" t="str">
        <f aca="false">IF(O$2=$E62,$J62,"")</f>
        <v/>
      </c>
      <c r="P62" s="86" t="str">
        <f aca="false">IF(P$2=$E62,$J62,"")</f>
        <v/>
      </c>
      <c r="Q62" s="86" t="str">
        <f aca="false">IF(Q$2=$E62,$J62,"")</f>
        <v/>
      </c>
      <c r="R62" s="99" t="str">
        <f aca="false">IF(R$2=$E62,$J62,"")</f>
        <v/>
      </c>
      <c r="S62" s="86" t="str">
        <f aca="false">IF(S$2=$E62,$J62,"")</f>
        <v/>
      </c>
      <c r="T62" s="99" t="str">
        <f aca="false">IF(T$2=$E62,$J62,"")</f>
        <v/>
      </c>
      <c r="U62" s="86" t="str">
        <f aca="false">IF(U$2=$E62,$J62,"")</f>
        <v/>
      </c>
      <c r="V62" s="99" t="str">
        <f aca="false">IF(V$2=$E62,$J62,"")</f>
        <v/>
      </c>
      <c r="W62" s="86" t="str">
        <f aca="false">IF(W$2=$E62,$J62,"")</f>
        <v/>
      </c>
      <c r="X62" s="99" t="str">
        <f aca="false">IF(X$2=$E62,$J62,"")</f>
        <v/>
      </c>
      <c r="Y62" s="86" t="str">
        <f aca="false">IF(Y$2=$E62,$J62,"")</f>
        <v/>
      </c>
      <c r="Z62" s="99" t="str">
        <f aca="false">IF(Z$2=$E62,$J62,"")</f>
        <v/>
      </c>
      <c r="AA62" s="86" t="str">
        <f aca="false">IF(AA$2=$E62,$J62,"")</f>
        <v/>
      </c>
      <c r="AB62" s="99" t="str">
        <f aca="false">IF(AB$2=$E62,$J62,"")</f>
        <v/>
      </c>
      <c r="AC62" s="101"/>
      <c r="AD62" s="83"/>
      <c r="AE62" s="83"/>
      <c r="AF62" s="83"/>
    </row>
    <row r="63" customFormat="false" ht="14.25" hidden="false" customHeight="false" outlineLevel="0" collapsed="false">
      <c r="A63" s="82" t="n">
        <f aca="false">IF(G63&lt;&gt;0,IF(COUNTIF(G$4:G$200,G63)&lt;&gt;1,RANK(G63,G$4:G$200)&amp;"°",RANK(G63,G$4:G$200)),"")</f>
        <v>60</v>
      </c>
      <c r="B63" s="100" t="s">
        <v>143</v>
      </c>
      <c r="C63" s="86" t="n">
        <f aca="false">IFERROR(VLOOKUP($B63,TabJoueurs,2,0),"")</f>
        <v>7</v>
      </c>
      <c r="D63" s="86" t="str">
        <f aca="false">IFERROR(VLOOKUP($B63,TabJoueurs,3,0),"")</f>
        <v>V</v>
      </c>
      <c r="E63" s="86" t="str">
        <f aca="false">IFERROR(VLOOKUP($B63,TabJoueurs,4,0),"")</f>
        <v>SLR</v>
      </c>
      <c r="F63" s="86" t="n">
        <f aca="false">IFERROR(VLOOKUP($B63,TabJoueurs,7,0),"")</f>
        <v>0</v>
      </c>
      <c r="G63" s="82" t="n">
        <v>685</v>
      </c>
      <c r="H63" s="82" t="n">
        <f aca="false">COUNTIF(E$4:E63,E63)</f>
        <v>7</v>
      </c>
      <c r="I63" s="82" t="n">
        <f aca="false">IFERROR(IF(H63&lt;6,I62+1,I62),0)</f>
        <v>49</v>
      </c>
      <c r="J63" s="82" t="str">
        <f aca="false">IF(G63&gt;0,IF(H63&lt;6,PtsMax2-I63+1,""),"")</f>
        <v/>
      </c>
      <c r="K63" s="97" t="n">
        <f aca="false">MAX(M63:AB63)</f>
        <v>0</v>
      </c>
      <c r="L63" s="98" t="n">
        <f aca="false">IFERROR(G63/G$1,"")</f>
        <v>0.698979591836735</v>
      </c>
      <c r="M63" s="99"/>
      <c r="N63" s="86" t="str">
        <f aca="false">IF(N$2=$E63,$J63,"")</f>
        <v/>
      </c>
      <c r="O63" s="99" t="str">
        <f aca="false">IF(O$2=$E63,$J63,"")</f>
        <v/>
      </c>
      <c r="P63" s="86" t="str">
        <f aca="false">IF(P$2=$E63,$J63,"")</f>
        <v/>
      </c>
      <c r="Q63" s="86" t="str">
        <f aca="false">IF(Q$2=$E63,$J63,"")</f>
        <v/>
      </c>
      <c r="R63" s="99" t="str">
        <f aca="false">IF(R$2=$E63,$J63,"")</f>
        <v/>
      </c>
      <c r="S63" s="86" t="str">
        <f aca="false">IF(S$2=$E63,$J63,"")</f>
        <v/>
      </c>
      <c r="T63" s="99" t="str">
        <f aca="false">IF(T$2=$E63,$J63,"")</f>
        <v/>
      </c>
      <c r="U63" s="86" t="str">
        <f aca="false">IF(U$2=$E63,$J63,"")</f>
        <v/>
      </c>
      <c r="V63" s="99" t="str">
        <f aca="false">IF(V$2=$E63,$J63,"")</f>
        <v/>
      </c>
      <c r="W63" s="86" t="str">
        <f aca="false">IF(W$2=$E63,$J63,"")</f>
        <v/>
      </c>
      <c r="X63" s="99" t="str">
        <f aca="false">IF(X$2=$E63,$J63,"")</f>
        <v/>
      </c>
      <c r="Y63" s="86" t="str">
        <f aca="false">IF(Y$2=$E63,$J63,"")</f>
        <v/>
      </c>
      <c r="Z63" s="99" t="str">
        <f aca="false">IF(Z$2=$E63,$J63,"")</f>
        <v/>
      </c>
      <c r="AA63" s="86" t="str">
        <f aca="false">IF(AA$2=$E63,$J63,"")</f>
        <v/>
      </c>
      <c r="AB63" s="99" t="str">
        <f aca="false">IF(AB$2=$E63,$J63,"")</f>
        <v/>
      </c>
      <c r="AC63" s="101"/>
      <c r="AD63" s="83"/>
      <c r="AE63" s="83"/>
      <c r="AF63" s="83"/>
    </row>
    <row r="64" customFormat="false" ht="14.25" hidden="false" customHeight="false" outlineLevel="0" collapsed="false">
      <c r="A64" s="82" t="n">
        <f aca="false">IF(G64&lt;&gt;0,IF(COUNTIF(G$4:G$200,G64)&lt;&gt;1,RANK(G64,G$4:G$200)&amp;"°",RANK(G64,G$4:G$200)),"")</f>
        <v>61</v>
      </c>
      <c r="B64" s="100" t="s">
        <v>127</v>
      </c>
      <c r="C64" s="86" t="str">
        <f aca="false">IFERROR(VLOOKUP($B64,TabJoueurs,2,0),"")</f>
        <v>5C</v>
      </c>
      <c r="D64" s="86" t="str">
        <f aca="false">IFERROR(VLOOKUP($B64,TabJoueurs,3,0),"")</f>
        <v>V</v>
      </c>
      <c r="E64" s="86" t="str">
        <f aca="false">IFERROR(VLOOKUP($B64,TabJoueurs,4,0),"")</f>
        <v>CHY</v>
      </c>
      <c r="F64" s="86" t="n">
        <f aca="false">IFERROR(VLOOKUP($B64,TabJoueurs,7,0),"")</f>
        <v>0</v>
      </c>
      <c r="G64" s="82" t="n">
        <v>678</v>
      </c>
      <c r="H64" s="82" t="n">
        <f aca="false">COUNTIF(E$4:E64,E64)</f>
        <v>6</v>
      </c>
      <c r="I64" s="82" t="n">
        <f aca="false">IFERROR(IF(H64&lt;6,I63+1,I63),0)</f>
        <v>49</v>
      </c>
      <c r="J64" s="82" t="str">
        <f aca="false">IF(G64&gt;0,IF(H64&lt;6,PtsMax2-I64+1,""),"")</f>
        <v/>
      </c>
      <c r="K64" s="97" t="n">
        <f aca="false">MAX(M64:AB64)</f>
        <v>0</v>
      </c>
      <c r="L64" s="98" t="n">
        <f aca="false">IFERROR(G64/G$1,"")</f>
        <v>0.691836734693877</v>
      </c>
      <c r="M64" s="99"/>
      <c r="N64" s="86" t="str">
        <f aca="false">IF(N$2=$E64,$J64,"")</f>
        <v/>
      </c>
      <c r="O64" s="99" t="str">
        <f aca="false">IF(O$2=$E64,$J64,"")</f>
        <v/>
      </c>
      <c r="P64" s="86" t="str">
        <f aca="false">IF(P$2=$E64,$J64,"")</f>
        <v/>
      </c>
      <c r="Q64" s="86" t="str">
        <f aca="false">IF(Q$2=$E64,$J64,"")</f>
        <v/>
      </c>
      <c r="R64" s="99" t="str">
        <f aca="false">IF(R$2=$E64,$J64,"")</f>
        <v/>
      </c>
      <c r="S64" s="86" t="str">
        <f aca="false">IF(S$2=$E64,$J64,"")</f>
        <v/>
      </c>
      <c r="T64" s="99" t="str">
        <f aca="false">IF(T$2=$E64,$J64,"")</f>
        <v/>
      </c>
      <c r="U64" s="86" t="str">
        <f aca="false">IF(U$2=$E64,$J64,"")</f>
        <v/>
      </c>
      <c r="V64" s="99" t="str">
        <f aca="false">IF(V$2=$E64,$J64,"")</f>
        <v/>
      </c>
      <c r="W64" s="86" t="str">
        <f aca="false">IF(W$2=$E64,$J64,"")</f>
        <v/>
      </c>
      <c r="X64" s="99" t="str">
        <f aca="false">IF(X$2=$E64,$J64,"")</f>
        <v/>
      </c>
      <c r="Y64" s="86" t="str">
        <f aca="false">IF(Y$2=$E64,$J64,"")</f>
        <v/>
      </c>
      <c r="Z64" s="99" t="str">
        <f aca="false">IF(Z$2=$E64,$J64,"")</f>
        <v/>
      </c>
      <c r="AA64" s="86" t="str">
        <f aca="false">IF(AA$2=$E64,$J64,"")</f>
        <v/>
      </c>
      <c r="AB64" s="99" t="str">
        <f aca="false">IF(AB$2=$E64,$J64,"")</f>
        <v/>
      </c>
      <c r="AC64" s="101"/>
      <c r="AD64" s="83"/>
      <c r="AE64" s="83"/>
      <c r="AF64" s="83"/>
    </row>
    <row r="65" customFormat="false" ht="14.25" hidden="false" customHeight="false" outlineLevel="0" collapsed="false">
      <c r="A65" s="82" t="n">
        <f aca="false">IF(G65&lt;&gt;0,IF(COUNTIF(G$4:G$200,G65)&lt;&gt;1,RANK(G65,G$4:G$200)&amp;"°",RANK(G65,G$4:G$200)),"")</f>
        <v>62</v>
      </c>
      <c r="B65" s="100" t="s">
        <v>459</v>
      </c>
      <c r="C65" s="86" t="str">
        <f aca="false">IFERROR(VLOOKUP($B65,TabJoueurs,2,0),"")</f>
        <v>6D</v>
      </c>
      <c r="D65" s="86" t="str">
        <f aca="false">IFERROR(VLOOKUP($B65,TabJoueurs,3,0),"")</f>
        <v>V</v>
      </c>
      <c r="E65" s="86" t="str">
        <f aca="false">IFERROR(VLOOKUP($B65,TabJoueurs,4,0),"")</f>
        <v>LUX</v>
      </c>
      <c r="F65" s="86" t="n">
        <f aca="false">IFERROR(VLOOKUP($B65,TabJoueurs,7,0),"")</f>
        <v>0</v>
      </c>
      <c r="G65" s="82" t="n">
        <v>674</v>
      </c>
      <c r="H65" s="82" t="n">
        <f aca="false">COUNTIF(E$4:E65,E65)</f>
        <v>11</v>
      </c>
      <c r="I65" s="82" t="n">
        <f aca="false">IFERROR(IF(H65&lt;6,I64+1,I64),0)</f>
        <v>49</v>
      </c>
      <c r="J65" s="82" t="str">
        <f aca="false">IF(G65&gt;0,IF(H65&lt;6,PtsMax2-I65+1,""),"")</f>
        <v/>
      </c>
      <c r="K65" s="97" t="n">
        <f aca="false">MAX(M65:AB65)</f>
        <v>0</v>
      </c>
      <c r="L65" s="98" t="n">
        <f aca="false">IFERROR(G65/G$1,"")</f>
        <v>0.687755102040816</v>
      </c>
      <c r="M65" s="99"/>
      <c r="N65" s="86" t="str">
        <f aca="false">IF(N$2=$E65,$J65,"")</f>
        <v/>
      </c>
      <c r="O65" s="99" t="str">
        <f aca="false">IF(O$2=$E65,$J65,"")</f>
        <v/>
      </c>
      <c r="P65" s="86" t="str">
        <f aca="false">IF(P$2=$E65,$J65,"")</f>
        <v/>
      </c>
      <c r="Q65" s="86" t="str">
        <f aca="false">IF(Q$2=$E65,$J65,"")</f>
        <v/>
      </c>
      <c r="R65" s="99" t="str">
        <f aca="false">IF(R$2=$E65,$J65,"")</f>
        <v/>
      </c>
      <c r="S65" s="86" t="str">
        <f aca="false">IF(S$2=$E65,$J65,"")</f>
        <v/>
      </c>
      <c r="T65" s="99" t="str">
        <f aca="false">IF(T$2=$E65,$J65,"")</f>
        <v/>
      </c>
      <c r="U65" s="86" t="str">
        <f aca="false">IF(U$2=$E65,$J65,"")</f>
        <v/>
      </c>
      <c r="V65" s="99" t="str">
        <f aca="false">IF(V$2=$E65,$J65,"")</f>
        <v/>
      </c>
      <c r="W65" s="86" t="str">
        <f aca="false">IF(W$2=$E65,$J65,"")</f>
        <v/>
      </c>
      <c r="X65" s="99" t="str">
        <f aca="false">IF(X$2=$E65,$J65,"")</f>
        <v/>
      </c>
      <c r="Y65" s="86" t="str">
        <f aca="false">IF(Y$2=$E65,$J65,"")</f>
        <v/>
      </c>
      <c r="Z65" s="99" t="str">
        <f aca="false">IF(Z$2=$E65,$J65,"")</f>
        <v/>
      </c>
      <c r="AA65" s="86" t="str">
        <f aca="false">IF(AA$2=$E65,$J65,"")</f>
        <v/>
      </c>
      <c r="AB65" s="99" t="str">
        <f aca="false">IF(AB$2=$E65,$J65,"")</f>
        <v/>
      </c>
      <c r="AC65" s="101"/>
      <c r="AD65" s="83"/>
      <c r="AE65" s="83"/>
      <c r="AF65" s="83"/>
    </row>
    <row r="66" customFormat="false" ht="14.25" hidden="false" customHeight="false" outlineLevel="0" collapsed="false">
      <c r="A66" s="82" t="n">
        <f aca="false">IF(G66&lt;&gt;0,IF(COUNTIF(G$4:G$200,G66)&lt;&gt;1,RANK(G66,G$4:G$200)&amp;"°",RANK(G66,G$4:G$200)),"")</f>
        <v>63</v>
      </c>
      <c r="B66" s="100" t="s">
        <v>139</v>
      </c>
      <c r="C66" s="86" t="str">
        <f aca="false">IFERROR(VLOOKUP($B66,TabJoueurs,2,0),"")</f>
        <v>NC</v>
      </c>
      <c r="D66" s="86" t="str">
        <f aca="false">IFERROR(VLOOKUP($B66,TabJoueurs,3,0),"")</f>
        <v>S</v>
      </c>
      <c r="E66" s="86" t="str">
        <f aca="false">IFERROR(VLOOKUP($B66,TabJoueurs,4,0),"")</f>
        <v>WAA</v>
      </c>
      <c r="F66" s="86" t="n">
        <f aca="false">IFERROR(VLOOKUP($B66,TabJoueurs,7,0),"")</f>
        <v>0</v>
      </c>
      <c r="G66" s="82" t="n">
        <v>673</v>
      </c>
      <c r="H66" s="82" t="n">
        <f aca="false">COUNTIF(E$4:E66,E66)</f>
        <v>5</v>
      </c>
      <c r="I66" s="82" t="n">
        <f aca="false">IFERROR(IF(H66&lt;6,I65+1,I65),0)</f>
        <v>50</v>
      </c>
      <c r="J66" s="82" t="n">
        <f aca="false">IF(G66&gt;0,IF(H66&lt;6,PtsMax2-I66+1,""),"")</f>
        <v>16</v>
      </c>
      <c r="K66" s="97" t="n">
        <f aca="false">MAX(M66:AB66)</f>
        <v>16</v>
      </c>
      <c r="L66" s="98" t="n">
        <f aca="false">IFERROR(G66/G$1,"")</f>
        <v>0.686734693877551</v>
      </c>
      <c r="M66" s="99"/>
      <c r="N66" s="86" t="str">
        <f aca="false">IF(N$2=$E66,$J66,"")</f>
        <v/>
      </c>
      <c r="O66" s="99" t="str">
        <f aca="false">IF(O$2=$E66,$J66,"")</f>
        <v/>
      </c>
      <c r="P66" s="86" t="str">
        <f aca="false">IF(P$2=$E66,$J66,"")</f>
        <v/>
      </c>
      <c r="Q66" s="86" t="str">
        <f aca="false">IF(Q$2=$E66,$J66,"")</f>
        <v/>
      </c>
      <c r="R66" s="99" t="str">
        <f aca="false">IF(R$2=$E66,$J66,"")</f>
        <v/>
      </c>
      <c r="S66" s="86" t="str">
        <f aca="false">IF(S$2=$E66,$J66,"")</f>
        <v/>
      </c>
      <c r="T66" s="99" t="str">
        <f aca="false">IF(T$2=$E66,$J66,"")</f>
        <v/>
      </c>
      <c r="U66" s="86" t="str">
        <f aca="false">IF(U$2=$E66,$J66,"")</f>
        <v/>
      </c>
      <c r="V66" s="99" t="str">
        <f aca="false">IF(V$2=$E66,$J66,"")</f>
        <v/>
      </c>
      <c r="W66" s="86" t="str">
        <f aca="false">IF(W$2=$E66,$J66,"")</f>
        <v/>
      </c>
      <c r="X66" s="99" t="str">
        <f aca="false">IF(X$2=$E66,$J66,"")</f>
        <v/>
      </c>
      <c r="Y66" s="86" t="str">
        <f aca="false">IF(Y$2=$E66,$J66,"")</f>
        <v/>
      </c>
      <c r="Z66" s="99" t="str">
        <f aca="false">IF(Z$2=$E66,$J66,"")</f>
        <v/>
      </c>
      <c r="AA66" s="86" t="n">
        <f aca="false">IF(AA$2=$E66,$J66,"")</f>
        <v>16</v>
      </c>
      <c r="AB66" s="99" t="str">
        <f aca="false">IF(AB$2=$E66,$J66,"")</f>
        <v/>
      </c>
      <c r="AC66" s="101"/>
      <c r="AD66" s="83"/>
      <c r="AE66" s="83"/>
      <c r="AF66" s="83"/>
    </row>
    <row r="67" customFormat="false" ht="14.25" hidden="false" customHeight="false" outlineLevel="0" collapsed="false">
      <c r="A67" s="82" t="n">
        <f aca="false">IF(G67&lt;&gt;0,IF(COUNTIF(G$4:G$200,G67)&lt;&gt;1,RANK(G67,G$4:G$200)&amp;"°",RANK(G67,G$4:G$200)),"")</f>
        <v>64</v>
      </c>
      <c r="B67" s="100" t="s">
        <v>460</v>
      </c>
      <c r="C67" s="86" t="str">
        <f aca="false">IFERROR(VLOOKUP($B67,TabJoueurs,2,0),"")</f>
        <v>NC</v>
      </c>
      <c r="D67" s="86" t="str">
        <f aca="false">IFERROR(VLOOKUP($B67,TabJoueurs,3,0),"")</f>
        <v>S</v>
      </c>
      <c r="E67" s="86" t="str">
        <f aca="false">IFERROR(VLOOKUP($B67,TabJoueurs,4,0),"")</f>
        <v>BAH</v>
      </c>
      <c r="F67" s="86" t="n">
        <f aca="false">IFERROR(VLOOKUP($B67,TabJoueurs,7,0),"")</f>
        <v>0</v>
      </c>
      <c r="G67" s="82" t="n">
        <v>672</v>
      </c>
      <c r="H67" s="82" t="n">
        <f aca="false">COUNTIF(E$4:E67,E67)</f>
        <v>4</v>
      </c>
      <c r="I67" s="82" t="n">
        <f aca="false">IFERROR(IF(H67&lt;6,I66+1,I66),0)</f>
        <v>51</v>
      </c>
      <c r="J67" s="82" t="n">
        <f aca="false">IF(G67&gt;0,IF(H67&lt;6,PtsMax2-I67+1,""),"")</f>
        <v>15</v>
      </c>
      <c r="K67" s="97" t="n">
        <f aca="false">MAX(M67:AB67)</f>
        <v>15</v>
      </c>
      <c r="L67" s="98" t="n">
        <f aca="false">IFERROR(G67/G$1,"")</f>
        <v>0.685714285714286</v>
      </c>
      <c r="M67" s="99"/>
      <c r="N67" s="86" t="str">
        <f aca="false">IF(N$2=$E67,$J67,"")</f>
        <v/>
      </c>
      <c r="O67" s="99" t="n">
        <f aca="false">IF(O$2=$E67,$J67,"")</f>
        <v>15</v>
      </c>
      <c r="P67" s="86" t="str">
        <f aca="false">IF(P$2=$E67,$J67,"")</f>
        <v/>
      </c>
      <c r="Q67" s="86" t="str">
        <f aca="false">IF(Q$2=$E67,$J67,"")</f>
        <v/>
      </c>
      <c r="R67" s="99" t="str">
        <f aca="false">IF(R$2=$E67,$J67,"")</f>
        <v/>
      </c>
      <c r="S67" s="86" t="str">
        <f aca="false">IF(S$2=$E67,$J67,"")</f>
        <v/>
      </c>
      <c r="T67" s="99" t="str">
        <f aca="false">IF(T$2=$E67,$J67,"")</f>
        <v/>
      </c>
      <c r="U67" s="86" t="str">
        <f aca="false">IF(U$2=$E67,$J67,"")</f>
        <v/>
      </c>
      <c r="V67" s="99" t="str">
        <f aca="false">IF(V$2=$E67,$J67,"")</f>
        <v/>
      </c>
      <c r="W67" s="86" t="str">
        <f aca="false">IF(W$2=$E67,$J67,"")</f>
        <v/>
      </c>
      <c r="X67" s="99" t="str">
        <f aca="false">IF(X$2=$E67,$J67,"")</f>
        <v/>
      </c>
      <c r="Y67" s="86" t="str">
        <f aca="false">IF(Y$2=$E67,$J67,"")</f>
        <v/>
      </c>
      <c r="Z67" s="99" t="str">
        <f aca="false">IF(Z$2=$E67,$J67,"")</f>
        <v/>
      </c>
      <c r="AA67" s="86" t="str">
        <f aca="false">IF(AA$2=$E67,$J67,"")</f>
        <v/>
      </c>
      <c r="AB67" s="99" t="str">
        <f aca="false">IF(AB$2=$E67,$J67,"")</f>
        <v/>
      </c>
      <c r="AC67" s="101"/>
      <c r="AD67" s="83"/>
      <c r="AE67" s="83"/>
      <c r="AF67" s="83"/>
    </row>
    <row r="68" customFormat="false" ht="14.25" hidden="false" customHeight="false" outlineLevel="0" collapsed="false">
      <c r="A68" s="82" t="n">
        <f aca="false">IF(G68&lt;&gt;0,IF(COUNTIF(G$4:G$200,G68)&lt;&gt;1,RANK(G68,G$4:G$200)&amp;"°",RANK(G68,G$4:G$200)),"")</f>
        <v>65</v>
      </c>
      <c r="B68" s="100" t="s">
        <v>119</v>
      </c>
      <c r="C68" s="86" t="str">
        <f aca="false">IFERROR(VLOOKUP($B68,TabJoueurs,2,0),"")</f>
        <v>5A</v>
      </c>
      <c r="D68" s="86" t="str">
        <f aca="false">IFERROR(VLOOKUP($B68,TabJoueurs,3,0),"")</f>
        <v>R</v>
      </c>
      <c r="E68" s="86" t="str">
        <f aca="false">IFERROR(VLOOKUP($B68,TabJoueurs,4,0),"")</f>
        <v>AYW</v>
      </c>
      <c r="F68" s="86" t="n">
        <f aca="false">IFERROR(VLOOKUP($B68,TabJoueurs,7,0),"")</f>
        <v>0</v>
      </c>
      <c r="G68" s="82" t="n">
        <v>668</v>
      </c>
      <c r="H68" s="82" t="n">
        <f aca="false">COUNTIF(E$4:E68,E68)</f>
        <v>6</v>
      </c>
      <c r="I68" s="82" t="n">
        <f aca="false">IFERROR(IF(H68&lt;6,I67+1,I67),0)</f>
        <v>51</v>
      </c>
      <c r="J68" s="82" t="str">
        <f aca="false">IF(G68&gt;0,IF(H68&lt;6,PtsMax2-I68+1,""),"")</f>
        <v/>
      </c>
      <c r="K68" s="97" t="n">
        <f aca="false">MAX(M68:AB68)</f>
        <v>0</v>
      </c>
      <c r="L68" s="98" t="n">
        <f aca="false">IFERROR(G68/G$1,"")</f>
        <v>0.681632653061224</v>
      </c>
      <c r="M68" s="99"/>
      <c r="N68" s="86" t="str">
        <f aca="false">IF(N$2=$E68,$J68,"")</f>
        <v/>
      </c>
      <c r="O68" s="99" t="str">
        <f aca="false">IF(O$2=$E68,$J68,"")</f>
        <v/>
      </c>
      <c r="P68" s="86" t="str">
        <f aca="false">IF(P$2=$E68,$J68,"")</f>
        <v/>
      </c>
      <c r="Q68" s="86" t="str">
        <f aca="false">IF(Q$2=$E68,$J68,"")</f>
        <v/>
      </c>
      <c r="R68" s="99" t="str">
        <f aca="false">IF(R$2=$E68,$J68,"")</f>
        <v/>
      </c>
      <c r="S68" s="86" t="str">
        <f aca="false">IF(S$2=$E68,$J68,"")</f>
        <v/>
      </c>
      <c r="T68" s="99" t="str">
        <f aca="false">IF(T$2=$E68,$J68,"")</f>
        <v/>
      </c>
      <c r="U68" s="86" t="str">
        <f aca="false">IF(U$2=$E68,$J68,"")</f>
        <v/>
      </c>
      <c r="V68" s="99" t="str">
        <f aca="false">IF(V$2=$E68,$J68,"")</f>
        <v/>
      </c>
      <c r="W68" s="86" t="str">
        <f aca="false">IF(W$2=$E68,$J68,"")</f>
        <v/>
      </c>
      <c r="X68" s="99" t="str">
        <f aca="false">IF(X$2=$E68,$J68,"")</f>
        <v/>
      </c>
      <c r="Y68" s="86" t="str">
        <f aca="false">IF(Y$2=$E68,$J68,"")</f>
        <v/>
      </c>
      <c r="Z68" s="99" t="str">
        <f aca="false">IF(Z$2=$E68,$J68,"")</f>
        <v/>
      </c>
      <c r="AA68" s="86" t="str">
        <f aca="false">IF(AA$2=$E68,$J68,"")</f>
        <v/>
      </c>
      <c r="AB68" s="99" t="str">
        <f aca="false">IF(AB$2=$E68,$J68,"")</f>
        <v/>
      </c>
      <c r="AC68" s="101"/>
      <c r="AD68" s="83"/>
      <c r="AE68" s="83"/>
      <c r="AF68" s="83"/>
    </row>
    <row r="69" customFormat="false" ht="14.25" hidden="false" customHeight="false" outlineLevel="0" collapsed="false">
      <c r="A69" s="82" t="n">
        <f aca="false">IF(G69&lt;&gt;0,IF(COUNTIF(G$4:G$200,G69)&lt;&gt;1,RANK(G69,G$4:G$200)&amp;"°",RANK(G69,G$4:G$200)),"")</f>
        <v>66</v>
      </c>
      <c r="B69" s="100" t="s">
        <v>101</v>
      </c>
      <c r="C69" s="86" t="str">
        <f aca="false">IFERROR(VLOOKUP($B69,TabJoueurs,2,0),"")</f>
        <v>5D</v>
      </c>
      <c r="D69" s="86" t="str">
        <f aca="false">IFERROR(VLOOKUP($B69,TabJoueurs,3,0),"")</f>
        <v>V</v>
      </c>
      <c r="E69" s="86" t="str">
        <f aca="false">IFERROR(VLOOKUP($B69,TabJoueurs,4,0),"")</f>
        <v>BAH</v>
      </c>
      <c r="F69" s="86" t="n">
        <f aca="false">IFERROR(VLOOKUP($B69,TabJoueurs,7,0),"")</f>
        <v>0</v>
      </c>
      <c r="G69" s="82" t="n">
        <v>667</v>
      </c>
      <c r="H69" s="82" t="n">
        <f aca="false">COUNTIF(E$4:E69,E69)</f>
        <v>5</v>
      </c>
      <c r="I69" s="82" t="n">
        <f aca="false">IFERROR(IF(H69&lt;6,I68+1,I68),0)</f>
        <v>52</v>
      </c>
      <c r="J69" s="82" t="n">
        <f aca="false">IF(G69&gt;0,IF(H69&lt;6,PtsMax2-I69+1,""),"")</f>
        <v>14</v>
      </c>
      <c r="K69" s="97" t="n">
        <f aca="false">MAX(M69:AB69)</f>
        <v>14</v>
      </c>
      <c r="L69" s="98" t="n">
        <f aca="false">IFERROR(G69/G$1,"")</f>
        <v>0.680612244897959</v>
      </c>
      <c r="M69" s="99"/>
      <c r="N69" s="86" t="str">
        <f aca="false">IF(N$2=$E69,$J69,"")</f>
        <v/>
      </c>
      <c r="O69" s="99" t="n">
        <f aca="false">IF(O$2=$E69,$J69,"")</f>
        <v>14</v>
      </c>
      <c r="P69" s="86" t="str">
        <f aca="false">IF(P$2=$E69,$J69,"")</f>
        <v/>
      </c>
      <c r="Q69" s="86" t="str">
        <f aca="false">IF(Q$2=$E69,$J69,"")</f>
        <v/>
      </c>
      <c r="R69" s="99" t="str">
        <f aca="false">IF(R$2=$E69,$J69,"")</f>
        <v/>
      </c>
      <c r="S69" s="86" t="str">
        <f aca="false">IF(S$2=$E69,$J69,"")</f>
        <v/>
      </c>
      <c r="T69" s="99" t="str">
        <f aca="false">IF(T$2=$E69,$J69,"")</f>
        <v/>
      </c>
      <c r="U69" s="86" t="str">
        <f aca="false">IF(U$2=$E69,$J69,"")</f>
        <v/>
      </c>
      <c r="V69" s="99" t="str">
        <f aca="false">IF(V$2=$E69,$J69,"")</f>
        <v/>
      </c>
      <c r="W69" s="86" t="str">
        <f aca="false">IF(W$2=$E69,$J69,"")</f>
        <v/>
      </c>
      <c r="X69" s="99" t="str">
        <f aca="false">IF(X$2=$E69,$J69,"")</f>
        <v/>
      </c>
      <c r="Y69" s="86" t="str">
        <f aca="false">IF(Y$2=$E69,$J69,"")</f>
        <v/>
      </c>
      <c r="Z69" s="99" t="str">
        <f aca="false">IF(Z$2=$E69,$J69,"")</f>
        <v/>
      </c>
      <c r="AA69" s="86" t="str">
        <f aca="false">IF(AA$2=$E69,$J69,"")</f>
        <v/>
      </c>
      <c r="AB69" s="99" t="str">
        <f aca="false">IF(AB$2=$E69,$J69,"")</f>
        <v/>
      </c>
      <c r="AC69" s="101"/>
      <c r="AD69" s="83"/>
      <c r="AE69" s="83"/>
      <c r="AF69" s="83"/>
    </row>
    <row r="70" customFormat="false" ht="14.25" hidden="false" customHeight="false" outlineLevel="0" collapsed="false">
      <c r="A70" s="82" t="n">
        <f aca="false">IF(G70&lt;&gt;0,IF(COUNTIF(G$4:G$200,G70)&lt;&gt;1,RANK(G70,G$4:G$200)&amp;"°",RANK(G70,G$4:G$200)),"")</f>
        <v>67</v>
      </c>
      <c r="B70" s="100" t="s">
        <v>133</v>
      </c>
      <c r="C70" s="86" t="str">
        <f aca="false">IFERROR(VLOOKUP($B70,TabJoueurs,2,0),"")</f>
        <v>6C</v>
      </c>
      <c r="D70" s="86" t="str">
        <f aca="false">IFERROR(VLOOKUP($B70,TabJoueurs,3,0),"")</f>
        <v>V</v>
      </c>
      <c r="E70" s="86" t="str">
        <f aca="false">IFERROR(VLOOKUP($B70,TabJoueurs,4,0),"")</f>
        <v>BAH</v>
      </c>
      <c r="F70" s="86" t="n">
        <f aca="false">IFERROR(VLOOKUP($B70,TabJoueurs,7,0),"")</f>
        <v>0</v>
      </c>
      <c r="G70" s="82" t="n">
        <v>658</v>
      </c>
      <c r="H70" s="82" t="n">
        <f aca="false">COUNTIF(E$4:E70,E70)</f>
        <v>6</v>
      </c>
      <c r="I70" s="82" t="n">
        <f aca="false">IFERROR(IF(H70&lt;6,I69+1,I69),0)</f>
        <v>52</v>
      </c>
      <c r="J70" s="82" t="str">
        <f aca="false">IF(G70&gt;0,IF(H70&lt;6,PtsMax2-I70+1,""),"")</f>
        <v/>
      </c>
      <c r="K70" s="97" t="n">
        <f aca="false">MAX(M70:AB70)</f>
        <v>0</v>
      </c>
      <c r="L70" s="98" t="n">
        <f aca="false">IFERROR(G70/G$1,"")</f>
        <v>0.671428571428571</v>
      </c>
      <c r="M70" s="99"/>
      <c r="N70" s="86" t="str">
        <f aca="false">IF(N$2=$E70,$J70,"")</f>
        <v/>
      </c>
      <c r="O70" s="99" t="str">
        <f aca="false">IF(O$2=$E70,$J70,"")</f>
        <v/>
      </c>
      <c r="P70" s="86" t="str">
        <f aca="false">IF(P$2=$E70,$J70,"")</f>
        <v/>
      </c>
      <c r="Q70" s="86" t="str">
        <f aca="false">IF(Q$2=$E70,$J70,"")</f>
        <v/>
      </c>
      <c r="R70" s="99" t="str">
        <f aca="false">IF(R$2=$E70,$J70,"")</f>
        <v/>
      </c>
      <c r="S70" s="86" t="str">
        <f aca="false">IF(S$2=$E70,$J70,"")</f>
        <v/>
      </c>
      <c r="T70" s="99" t="str">
        <f aca="false">IF(T$2=$E70,$J70,"")</f>
        <v/>
      </c>
      <c r="U70" s="86" t="str">
        <f aca="false">IF(U$2=$E70,$J70,"")</f>
        <v/>
      </c>
      <c r="V70" s="99" t="str">
        <f aca="false">IF(V$2=$E70,$J70,"")</f>
        <v/>
      </c>
      <c r="W70" s="86" t="str">
        <f aca="false">IF(W$2=$E70,$J70,"")</f>
        <v/>
      </c>
      <c r="X70" s="99" t="str">
        <f aca="false">IF(X$2=$E70,$J70,"")</f>
        <v/>
      </c>
      <c r="Y70" s="86" t="str">
        <f aca="false">IF(Y$2=$E70,$J70,"")</f>
        <v/>
      </c>
      <c r="Z70" s="99" t="str">
        <f aca="false">IF(Z$2=$E70,$J70,"")</f>
        <v/>
      </c>
      <c r="AA70" s="86" t="str">
        <f aca="false">IF(AA$2=$E70,$J70,"")</f>
        <v/>
      </c>
      <c r="AB70" s="99" t="str">
        <f aca="false">IF(AB$2=$E70,$J70,"")</f>
        <v/>
      </c>
      <c r="AC70" s="101"/>
      <c r="AD70" s="83"/>
      <c r="AE70" s="83"/>
      <c r="AF70" s="83"/>
    </row>
    <row r="71" customFormat="false" ht="14.25" hidden="false" customHeight="false" outlineLevel="0" collapsed="false">
      <c r="A71" s="82" t="str">
        <f aca="false">IF(G71&lt;&gt;0,IF(COUNTIF(G$4:G$200,G71)&lt;&gt;1,RANK(G71,G$4:G$200)&amp;"°",RANK(G71,G$4:G$200)),"")</f>
        <v>68°</v>
      </c>
      <c r="B71" s="100" t="s">
        <v>461</v>
      </c>
      <c r="C71" s="86" t="str">
        <f aca="false">IFERROR(VLOOKUP($B71,TabJoueurs,2,0),"")</f>
        <v>5D</v>
      </c>
      <c r="D71" s="86" t="str">
        <f aca="false">IFERROR(VLOOKUP($B71,TabJoueurs,3,0),"")</f>
        <v>R</v>
      </c>
      <c r="E71" s="86" t="str">
        <f aca="false">IFERROR(VLOOKUP($B71,TabJoueurs,4,0),"")</f>
        <v>LUX</v>
      </c>
      <c r="F71" s="86" t="n">
        <f aca="false">IFERROR(VLOOKUP($B71,TabJoueurs,7,0),"")</f>
        <v>0</v>
      </c>
      <c r="G71" s="82" t="n">
        <v>657</v>
      </c>
      <c r="H71" s="82" t="n">
        <f aca="false">COUNTIF(E$4:E71,E71)</f>
        <v>12</v>
      </c>
      <c r="I71" s="82" t="n">
        <f aca="false">IFERROR(IF(H71&lt;6,I70+1,I70),0)</f>
        <v>52</v>
      </c>
      <c r="J71" s="82" t="str">
        <f aca="false">IF(G71&gt;0,IF(H71&lt;6,PtsMax2-I71+1,""),"")</f>
        <v/>
      </c>
      <c r="K71" s="97" t="n">
        <f aca="false">MAX(M71:AB71)</f>
        <v>0</v>
      </c>
      <c r="L71" s="98" t="n">
        <f aca="false">IFERROR(G71/G$1,"")</f>
        <v>0.670408163265306</v>
      </c>
      <c r="M71" s="99"/>
      <c r="N71" s="86" t="str">
        <f aca="false">IF(N$2=$E71,$J71,"")</f>
        <v/>
      </c>
      <c r="O71" s="99" t="str">
        <f aca="false">IF(O$2=$E71,$J71,"")</f>
        <v/>
      </c>
      <c r="P71" s="86" t="str">
        <f aca="false">IF(P$2=$E71,$J71,"")</f>
        <v/>
      </c>
      <c r="Q71" s="86" t="str">
        <f aca="false">IF(Q$2=$E71,$J71,"")</f>
        <v/>
      </c>
      <c r="R71" s="99" t="str">
        <f aca="false">IF(R$2=$E71,$J71,"")</f>
        <v/>
      </c>
      <c r="S71" s="86" t="str">
        <f aca="false">IF(S$2=$E71,$J71,"")</f>
        <v/>
      </c>
      <c r="T71" s="99" t="str">
        <f aca="false">IF(T$2=$E71,$J71,"")</f>
        <v/>
      </c>
      <c r="U71" s="86" t="str">
        <f aca="false">IF(U$2=$E71,$J71,"")</f>
        <v/>
      </c>
      <c r="V71" s="99" t="str">
        <f aca="false">IF(V$2=$E71,$J71,"")</f>
        <v/>
      </c>
      <c r="W71" s="86" t="str">
        <f aca="false">IF(W$2=$E71,$J71,"")</f>
        <v/>
      </c>
      <c r="X71" s="99" t="str">
        <f aca="false">IF(X$2=$E71,$J71,"")</f>
        <v/>
      </c>
      <c r="Y71" s="86" t="str">
        <f aca="false">IF(Y$2=$E71,$J71,"")</f>
        <v/>
      </c>
      <c r="Z71" s="99" t="str">
        <f aca="false">IF(Z$2=$E71,$J71,"")</f>
        <v/>
      </c>
      <c r="AA71" s="86" t="str">
        <f aca="false">IF(AA$2=$E71,$J71,"")</f>
        <v/>
      </c>
      <c r="AB71" s="99" t="str">
        <f aca="false">IF(AB$2=$E71,$J71,"")</f>
        <v/>
      </c>
      <c r="AC71" s="101"/>
      <c r="AD71" s="83"/>
      <c r="AE71" s="83"/>
      <c r="AF71" s="83"/>
    </row>
    <row r="72" customFormat="false" ht="14.25" hidden="false" customHeight="false" outlineLevel="0" collapsed="false">
      <c r="A72" s="82" t="str">
        <f aca="false">IF(G72&lt;&gt;0,IF(COUNTIF(G$4:G$200,G72)&lt;&gt;1,RANK(G72,G$4:G$200)&amp;"°",RANK(G72,G$4:G$200)),"")</f>
        <v>68°</v>
      </c>
      <c r="B72" s="100" t="s">
        <v>134</v>
      </c>
      <c r="C72" s="86" t="str">
        <f aca="false">IFERROR(VLOOKUP($B72,TabJoueurs,2,0),"")</f>
        <v>6C</v>
      </c>
      <c r="D72" s="86" t="str">
        <f aca="false">IFERROR(VLOOKUP($B72,TabJoueurs,3,0),"")</f>
        <v>D</v>
      </c>
      <c r="E72" s="86" t="str">
        <f aca="false">IFERROR(VLOOKUP($B72,TabJoueurs,4,0),"")</f>
        <v>BAH</v>
      </c>
      <c r="F72" s="86" t="n">
        <f aca="false">IFERROR(VLOOKUP($B72,TabJoueurs,7,0),"")</f>
        <v>0</v>
      </c>
      <c r="G72" s="82" t="n">
        <v>657</v>
      </c>
      <c r="H72" s="82" t="n">
        <f aca="false">COUNTIF(E$4:E72,E72)</f>
        <v>7</v>
      </c>
      <c r="I72" s="82" t="n">
        <f aca="false">IFERROR(IF(H72&lt;6,I71+1,I71),0)</f>
        <v>52</v>
      </c>
      <c r="J72" s="82" t="str">
        <f aca="false">IF(G72&gt;0,IF(H72&lt;6,PtsMax2-I72+1,""),"")</f>
        <v/>
      </c>
      <c r="K72" s="97" t="n">
        <f aca="false">MAX(M72:AB72)</f>
        <v>0</v>
      </c>
      <c r="L72" s="98" t="n">
        <f aca="false">IFERROR(G72/G$1,"")</f>
        <v>0.670408163265306</v>
      </c>
      <c r="M72" s="99"/>
      <c r="N72" s="86" t="str">
        <f aca="false">IF(N$2=$E72,$J72,"")</f>
        <v/>
      </c>
      <c r="O72" s="99" t="str">
        <f aca="false">IF(O$2=$E72,$J72,"")</f>
        <v/>
      </c>
      <c r="P72" s="86" t="str">
        <f aca="false">IF(P$2=$E72,$J72,"")</f>
        <v/>
      </c>
      <c r="Q72" s="86" t="str">
        <f aca="false">IF(Q$2=$E72,$J72,"")</f>
        <v/>
      </c>
      <c r="R72" s="99" t="str">
        <f aca="false">IF(R$2=$E72,$J72,"")</f>
        <v/>
      </c>
      <c r="S72" s="86" t="str">
        <f aca="false">IF(S$2=$E72,$J72,"")</f>
        <v/>
      </c>
      <c r="T72" s="99" t="str">
        <f aca="false">IF(T$2=$E72,$J72,"")</f>
        <v/>
      </c>
      <c r="U72" s="86" t="str">
        <f aca="false">IF(U$2=$E72,$J72,"")</f>
        <v/>
      </c>
      <c r="V72" s="99" t="str">
        <f aca="false">IF(V$2=$E72,$J72,"")</f>
        <v/>
      </c>
      <c r="W72" s="86" t="str">
        <f aca="false">IF(W$2=$E72,$J72,"")</f>
        <v/>
      </c>
      <c r="X72" s="99" t="str">
        <f aca="false">IF(X$2=$E72,$J72,"")</f>
        <v/>
      </c>
      <c r="Y72" s="86" t="str">
        <f aca="false">IF(Y$2=$E72,$J72,"")</f>
        <v/>
      </c>
      <c r="Z72" s="99" t="str">
        <f aca="false">IF(Z$2=$E72,$J72,"")</f>
        <v/>
      </c>
      <c r="AA72" s="86" t="str">
        <f aca="false">IF(AA$2=$E72,$J72,"")</f>
        <v/>
      </c>
      <c r="AB72" s="99" t="str">
        <f aca="false">IF(AB$2=$E72,$J72,"")</f>
        <v/>
      </c>
      <c r="AC72" s="101"/>
      <c r="AD72" s="83"/>
      <c r="AE72" s="83"/>
      <c r="AF72" s="83"/>
    </row>
    <row r="73" customFormat="false" ht="14.25" hidden="false" customHeight="false" outlineLevel="0" collapsed="false">
      <c r="A73" s="82" t="str">
        <f aca="false">IF(G73&lt;&gt;0,IF(COUNTIF(G$4:G$200,G73)&lt;&gt;1,RANK(G73,G$4:G$200)&amp;"°",RANK(G73,G$4:G$200)),"")</f>
        <v>70°</v>
      </c>
      <c r="B73" s="100" t="s">
        <v>462</v>
      </c>
      <c r="C73" s="86" t="str">
        <f aca="false">IFERROR(VLOOKUP($B73,TabJoueurs,2,0),"")</f>
        <v>NC</v>
      </c>
      <c r="D73" s="86" t="str">
        <f aca="false">IFERROR(VLOOKUP($B73,TabJoueurs,3,0),"")</f>
        <v>S</v>
      </c>
      <c r="E73" s="86" t="str">
        <f aca="false">IFERROR(VLOOKUP($B73,TabJoueurs,4,0),"")</f>
        <v>BAH</v>
      </c>
      <c r="F73" s="86" t="n">
        <f aca="false">IFERROR(VLOOKUP($B73,TabJoueurs,7,0),"")</f>
        <v>0</v>
      </c>
      <c r="G73" s="82" t="n">
        <v>655</v>
      </c>
      <c r="H73" s="82" t="n">
        <f aca="false">COUNTIF(E$4:E73,E73)</f>
        <v>8</v>
      </c>
      <c r="I73" s="82" t="n">
        <f aca="false">IFERROR(IF(H73&lt;6,I72+1,I72),0)</f>
        <v>52</v>
      </c>
      <c r="J73" s="82" t="str">
        <f aca="false">IF(G73&gt;0,IF(H73&lt;6,PtsMax2-I73+1,""),"")</f>
        <v/>
      </c>
      <c r="K73" s="97" t="n">
        <f aca="false">MAX(M73:AB73)</f>
        <v>0</v>
      </c>
      <c r="L73" s="98" t="n">
        <f aca="false">IFERROR(G73/G$1,"")</f>
        <v>0.668367346938776</v>
      </c>
      <c r="M73" s="99"/>
      <c r="N73" s="86" t="str">
        <f aca="false">IF(N$2=$E73,$J73,"")</f>
        <v/>
      </c>
      <c r="O73" s="99" t="str">
        <f aca="false">IF(O$2=$E73,$J73,"")</f>
        <v/>
      </c>
      <c r="P73" s="86" t="str">
        <f aca="false">IF(P$2=$E73,$J73,"")</f>
        <v/>
      </c>
      <c r="Q73" s="86" t="str">
        <f aca="false">IF(Q$2=$E73,$J73,"")</f>
        <v/>
      </c>
      <c r="R73" s="99" t="str">
        <f aca="false">IF(R$2=$E73,$J73,"")</f>
        <v/>
      </c>
      <c r="S73" s="86" t="str">
        <f aca="false">IF(S$2=$E73,$J73,"")</f>
        <v/>
      </c>
      <c r="T73" s="99" t="str">
        <f aca="false">IF(T$2=$E73,$J73,"")</f>
        <v/>
      </c>
      <c r="U73" s="86" t="str">
        <f aca="false">IF(U$2=$E73,$J73,"")</f>
        <v/>
      </c>
      <c r="V73" s="99" t="str">
        <f aca="false">IF(V$2=$E73,$J73,"")</f>
        <v/>
      </c>
      <c r="W73" s="86" t="str">
        <f aca="false">IF(W$2=$E73,$J73,"")</f>
        <v/>
      </c>
      <c r="X73" s="99" t="str">
        <f aca="false">IF(X$2=$E73,$J73,"")</f>
        <v/>
      </c>
      <c r="Y73" s="86" t="str">
        <f aca="false">IF(Y$2=$E73,$J73,"")</f>
        <v/>
      </c>
      <c r="Z73" s="99" t="str">
        <f aca="false">IF(Z$2=$E73,$J73,"")</f>
        <v/>
      </c>
      <c r="AA73" s="86" t="str">
        <f aca="false">IF(AA$2=$E73,$J73,"")</f>
        <v/>
      </c>
      <c r="AB73" s="99" t="str">
        <f aca="false">IF(AB$2=$E73,$J73,"")</f>
        <v/>
      </c>
      <c r="AC73" s="101"/>
      <c r="AD73" s="83"/>
      <c r="AE73" s="83"/>
      <c r="AF73" s="83"/>
    </row>
    <row r="74" customFormat="false" ht="14.25" hidden="false" customHeight="false" outlineLevel="0" collapsed="false">
      <c r="A74" s="82" t="str">
        <f aca="false">IF(G74&lt;&gt;0,IF(COUNTIF(G$4:G$200,G74)&lt;&gt;1,RANK(G74,G$4:G$200)&amp;"°",RANK(G74,G$4:G$200)),"")</f>
        <v>70°</v>
      </c>
      <c r="B74" s="100" t="s">
        <v>110</v>
      </c>
      <c r="C74" s="86" t="str">
        <f aca="false">IFERROR(VLOOKUP($B74,TabJoueurs,2,0),"")</f>
        <v>6D</v>
      </c>
      <c r="D74" s="86" t="str">
        <f aca="false">IFERROR(VLOOKUP($B74,TabJoueurs,3,0),"")</f>
        <v>V</v>
      </c>
      <c r="E74" s="86" t="str">
        <f aca="false">IFERROR(VLOOKUP($B74,TabJoueurs,4,0),"")</f>
        <v>LIB</v>
      </c>
      <c r="F74" s="86" t="n">
        <f aca="false">IFERROR(VLOOKUP($B74,TabJoueurs,7,0),"")</f>
        <v>0</v>
      </c>
      <c r="G74" s="82" t="n">
        <v>655</v>
      </c>
      <c r="H74" s="82" t="n">
        <f aca="false">COUNTIF(E$4:E74,E74)</f>
        <v>5</v>
      </c>
      <c r="I74" s="82" t="n">
        <f aca="false">IFERROR(IF(H74&lt;6,I73+1,I73),0)</f>
        <v>53</v>
      </c>
      <c r="J74" s="82" t="n">
        <f aca="false">IF(G74&gt;0,IF(H74&lt;6,PtsMax2-I74+1,""),"")</f>
        <v>13</v>
      </c>
      <c r="K74" s="97" t="n">
        <f aca="false">MAX(M74:AB74)</f>
        <v>13</v>
      </c>
      <c r="L74" s="98" t="n">
        <f aca="false">IFERROR(G74/G$1,"")</f>
        <v>0.668367346938776</v>
      </c>
      <c r="M74" s="99"/>
      <c r="N74" s="86" t="str">
        <f aca="false">IF(N$2=$E74,$J74,"")</f>
        <v/>
      </c>
      <c r="O74" s="99" t="str">
        <f aca="false">IF(O$2=$E74,$J74,"")</f>
        <v/>
      </c>
      <c r="P74" s="86" t="str">
        <f aca="false">IF(P$2=$E74,$J74,"")</f>
        <v/>
      </c>
      <c r="Q74" s="86" t="str">
        <f aca="false">IF(Q$2=$E74,$J74,"")</f>
        <v/>
      </c>
      <c r="R74" s="99" t="str">
        <f aca="false">IF(R$2=$E74,$J74,"")</f>
        <v/>
      </c>
      <c r="S74" s="86" t="str">
        <f aca="false">IF(S$2=$E74,$J74,"")</f>
        <v/>
      </c>
      <c r="T74" s="99" t="str">
        <f aca="false">IF(T$2=$E74,$J74,"")</f>
        <v/>
      </c>
      <c r="U74" s="86" t="str">
        <f aca="false">IF(U$2=$E74,$J74,"")</f>
        <v/>
      </c>
      <c r="V74" s="99" t="str">
        <f aca="false">IF(V$2=$E74,$J74,"")</f>
        <v/>
      </c>
      <c r="W74" s="86" t="str">
        <f aca="false">IF(W$2=$E74,$J74,"")</f>
        <v/>
      </c>
      <c r="X74" s="99" t="n">
        <f aca="false">IF(X$2=$E74,$J74,"")</f>
        <v>13</v>
      </c>
      <c r="Y74" s="86" t="str">
        <f aca="false">IF(Y$2=$E74,$J74,"")</f>
        <v/>
      </c>
      <c r="Z74" s="99" t="str">
        <f aca="false">IF(Z$2=$E74,$J74,"")</f>
        <v/>
      </c>
      <c r="AA74" s="86" t="str">
        <f aca="false">IF(AA$2=$E74,$J74,"")</f>
        <v/>
      </c>
      <c r="AB74" s="99" t="str">
        <f aca="false">IF(AB$2=$E74,$J74,"")</f>
        <v/>
      </c>
      <c r="AC74" s="101"/>
      <c r="AD74" s="83"/>
      <c r="AE74" s="83"/>
      <c r="AF74" s="83"/>
    </row>
    <row r="75" customFormat="false" ht="14.25" hidden="false" customHeight="false" outlineLevel="0" collapsed="false">
      <c r="A75" s="82" t="str">
        <f aca="false">IF(G75&lt;&gt;0,IF(COUNTIF(G$4:G$200,G75)&lt;&gt;1,RANK(G75,G$4:G$200)&amp;"°",RANK(G75,G$4:G$200)),"")</f>
        <v>72°</v>
      </c>
      <c r="B75" s="100" t="s">
        <v>137</v>
      </c>
      <c r="C75" s="86" t="str">
        <f aca="false">IFERROR(VLOOKUP($B75,TabJoueurs,2,0),"")</f>
        <v>NC</v>
      </c>
      <c r="D75" s="86" t="str">
        <f aca="false">IFERROR(VLOOKUP($B75,TabJoueurs,3,0),"")</f>
        <v>S</v>
      </c>
      <c r="E75" s="86" t="str">
        <f aca="false">IFERROR(VLOOKUP($B75,TabJoueurs,4,0),"")</f>
        <v>AYW</v>
      </c>
      <c r="F75" s="86" t="n">
        <f aca="false">IFERROR(VLOOKUP($B75,TabJoueurs,7,0),"")</f>
        <v>0</v>
      </c>
      <c r="G75" s="82" t="n">
        <v>651</v>
      </c>
      <c r="H75" s="82" t="n">
        <f aca="false">COUNTIF(E$4:E75,E75)</f>
        <v>7</v>
      </c>
      <c r="I75" s="82" t="n">
        <f aca="false">IFERROR(IF(H75&lt;6,I74+1,I74),0)</f>
        <v>53</v>
      </c>
      <c r="J75" s="82" t="str">
        <f aca="false">IF(G75&gt;0,IF(H75&lt;6,PtsMax2-I75+1,""),"")</f>
        <v/>
      </c>
      <c r="K75" s="97" t="n">
        <f aca="false">MAX(M75:AB75)</f>
        <v>0</v>
      </c>
      <c r="L75" s="98" t="n">
        <f aca="false">IFERROR(G75/G$1,"")</f>
        <v>0.664285714285714</v>
      </c>
      <c r="M75" s="99"/>
      <c r="N75" s="86" t="str">
        <f aca="false">IF(N$2=$E75,$J75,"")</f>
        <v/>
      </c>
      <c r="O75" s="99" t="str">
        <f aca="false">IF(O$2=$E75,$J75,"")</f>
        <v/>
      </c>
      <c r="P75" s="86" t="str">
        <f aca="false">IF(P$2=$E75,$J75,"")</f>
        <v/>
      </c>
      <c r="Q75" s="86" t="str">
        <f aca="false">IF(Q$2=$E75,$J75,"")</f>
        <v/>
      </c>
      <c r="R75" s="99" t="str">
        <f aca="false">IF(R$2=$E75,$J75,"")</f>
        <v/>
      </c>
      <c r="S75" s="86" t="str">
        <f aca="false">IF(S$2=$E75,$J75,"")</f>
        <v/>
      </c>
      <c r="T75" s="99" t="str">
        <f aca="false">IF(T$2=$E75,$J75,"")</f>
        <v/>
      </c>
      <c r="U75" s="86" t="str">
        <f aca="false">IF(U$2=$E75,$J75,"")</f>
        <v/>
      </c>
      <c r="V75" s="99" t="str">
        <f aca="false">IF(V$2=$E75,$J75,"")</f>
        <v/>
      </c>
      <c r="W75" s="86" t="str">
        <f aca="false">IF(W$2=$E75,$J75,"")</f>
        <v/>
      </c>
      <c r="X75" s="99" t="str">
        <f aca="false">IF(X$2=$E75,$J75,"")</f>
        <v/>
      </c>
      <c r="Y75" s="86" t="str">
        <f aca="false">IF(Y$2=$E75,$J75,"")</f>
        <v/>
      </c>
      <c r="Z75" s="99" t="str">
        <f aca="false">IF(Z$2=$E75,$J75,"")</f>
        <v/>
      </c>
      <c r="AA75" s="86" t="str">
        <f aca="false">IF(AA$2=$E75,$J75,"")</f>
        <v/>
      </c>
      <c r="AB75" s="99" t="str">
        <f aca="false">IF(AB$2=$E75,$J75,"")</f>
        <v/>
      </c>
      <c r="AC75" s="101"/>
      <c r="AD75" s="83"/>
      <c r="AE75" s="83"/>
      <c r="AF75" s="83"/>
    </row>
    <row r="76" customFormat="false" ht="14.25" hidden="false" customHeight="false" outlineLevel="0" collapsed="false">
      <c r="A76" s="82" t="str">
        <f aca="false">IF(G76&lt;&gt;0,IF(COUNTIF(G$4:G$200,G76)&lt;&gt;1,RANK(G76,G$4:G$200)&amp;"°",RANK(G76,G$4:G$200)),"")</f>
        <v>72°</v>
      </c>
      <c r="B76" s="100" t="s">
        <v>463</v>
      </c>
      <c r="C76" s="86" t="str">
        <f aca="false">IFERROR(VLOOKUP($B76,TabJoueurs,2,0),"")</f>
        <v>NC</v>
      </c>
      <c r="D76" s="86" t="str">
        <f aca="false">IFERROR(VLOOKUP($B76,TabJoueurs,3,0),"")</f>
        <v>R</v>
      </c>
      <c r="E76" s="86" t="str">
        <f aca="false">IFERROR(VLOOKUP($B76,TabJoueurs,4,0),"")</f>
        <v>CNB</v>
      </c>
      <c r="F76" s="86" t="n">
        <f aca="false">IFERROR(VLOOKUP($B76,TabJoueurs,7,0),"")</f>
        <v>0</v>
      </c>
      <c r="G76" s="82" t="n">
        <v>651</v>
      </c>
      <c r="H76" s="82" t="n">
        <f aca="false">COUNTIF(E$4:E76,E76)</f>
        <v>2</v>
      </c>
      <c r="I76" s="82" t="n">
        <f aca="false">IFERROR(IF(H76&lt;6,I75+1,I75),0)</f>
        <v>54</v>
      </c>
      <c r="J76" s="82" t="n">
        <f aca="false">IF(G76&gt;0,IF(H76&lt;6,PtsMax2-I76+1,""),"")</f>
        <v>12</v>
      </c>
      <c r="K76" s="97" t="n">
        <f aca="false">MAX(M76:AB76)</f>
        <v>11.5</v>
      </c>
      <c r="L76" s="98" t="n">
        <f aca="false">IFERROR(G76/G$1,"")</f>
        <v>0.664285714285714</v>
      </c>
      <c r="M76" s="99"/>
      <c r="N76" s="86" t="str">
        <f aca="false">IF(N$2=$E76,$J76,"")</f>
        <v/>
      </c>
      <c r="O76" s="99" t="str">
        <f aca="false">IF(O$2=$E76,$J76,"")</f>
        <v/>
      </c>
      <c r="P76" s="86" t="str">
        <f aca="false">IF(P$2=$E76,$J76,"")</f>
        <v/>
      </c>
      <c r="Q76" s="86" t="str">
        <f aca="false">IF(Q$2=$E76,$J76,"")</f>
        <v/>
      </c>
      <c r="R76" s="99" t="str">
        <f aca="false">IF(R$2=$E76,$J76,"")</f>
        <v/>
      </c>
      <c r="S76" s="86" t="n">
        <v>11.5</v>
      </c>
      <c r="T76" s="99" t="str">
        <f aca="false">IF(T$2=$E76,$J76,"")</f>
        <v/>
      </c>
      <c r="U76" s="86" t="str">
        <f aca="false">IF(U$2=$E76,$J76,"")</f>
        <v/>
      </c>
      <c r="V76" s="99" t="str">
        <f aca="false">IF(V$2=$E76,$J76,"")</f>
        <v/>
      </c>
      <c r="W76" s="86" t="str">
        <f aca="false">IF(W$2=$E76,$J76,"")</f>
        <v/>
      </c>
      <c r="X76" s="99" t="str">
        <f aca="false">IF(X$2=$E76,$J76,"")</f>
        <v/>
      </c>
      <c r="Y76" s="86" t="str">
        <f aca="false">IF(Y$2=$E76,$J76,"")</f>
        <v/>
      </c>
      <c r="Z76" s="99" t="str">
        <f aca="false">IF(Z$2=$E76,$J76,"")</f>
        <v/>
      </c>
      <c r="AA76" s="86" t="str">
        <f aca="false">IF(AA$2=$E76,$J76,"")</f>
        <v/>
      </c>
      <c r="AB76" s="99" t="str">
        <f aca="false">IF(AB$2=$E76,$J76,"")</f>
        <v/>
      </c>
      <c r="AC76" s="101"/>
      <c r="AD76" s="83"/>
      <c r="AE76" s="83"/>
      <c r="AF76" s="83"/>
    </row>
    <row r="77" customFormat="false" ht="14.25" hidden="false" customHeight="false" outlineLevel="0" collapsed="false">
      <c r="A77" s="82" t="str">
        <f aca="false">IF(G77&lt;&gt;0,IF(COUNTIF(G$4:G$200,G77)&lt;&gt;1,RANK(G77,G$4:G$200)&amp;"°",RANK(G77,G$4:G$200)),"")</f>
        <v>72°</v>
      </c>
      <c r="B77" s="100" t="s">
        <v>464</v>
      </c>
      <c r="C77" s="86" t="str">
        <f aca="false">IFERROR(VLOOKUP($B77,TabJoueurs,2,0),"")</f>
        <v>6D</v>
      </c>
      <c r="D77" s="86" t="str">
        <f aca="false">IFERROR(VLOOKUP($B77,TabJoueurs,3,0),"")</f>
        <v>S</v>
      </c>
      <c r="E77" s="86" t="str">
        <f aca="false">IFERROR(VLOOKUP($B77,TabJoueurs,4,0),"")</f>
        <v>CNB</v>
      </c>
      <c r="F77" s="86" t="n">
        <f aca="false">IFERROR(VLOOKUP($B77,TabJoueurs,7,0),"")</f>
        <v>0</v>
      </c>
      <c r="G77" s="82" t="n">
        <v>651</v>
      </c>
      <c r="H77" s="82" t="n">
        <f aca="false">COUNTIF(E$4:E77,E77)</f>
        <v>3</v>
      </c>
      <c r="I77" s="82" t="n">
        <f aca="false">IFERROR(IF(H77&lt;6,I76+1,I76),0)</f>
        <v>55</v>
      </c>
      <c r="J77" s="82" t="n">
        <f aca="false">IF(G77&gt;0,IF(H77&lt;6,PtsMax2-I77+1,""),"")</f>
        <v>11</v>
      </c>
      <c r="K77" s="97" t="n">
        <f aca="false">MAX(M77:AB77)</f>
        <v>11.5</v>
      </c>
      <c r="L77" s="98" t="n">
        <f aca="false">IFERROR(G77/G$1,"")</f>
        <v>0.664285714285714</v>
      </c>
      <c r="M77" s="99"/>
      <c r="N77" s="86" t="str">
        <f aca="false">IF(N$2=$E77,$J77,"")</f>
        <v/>
      </c>
      <c r="O77" s="99" t="str">
        <f aca="false">IF(O$2=$E77,$J77,"")</f>
        <v/>
      </c>
      <c r="P77" s="86" t="str">
        <f aca="false">IF(P$2=$E77,$J77,"")</f>
        <v/>
      </c>
      <c r="Q77" s="86" t="str">
        <f aca="false">IF(Q$2=$E77,$J77,"")</f>
        <v/>
      </c>
      <c r="R77" s="99" t="str">
        <f aca="false">IF(R$2=$E77,$J77,"")</f>
        <v/>
      </c>
      <c r="S77" s="86" t="n">
        <v>11.5</v>
      </c>
      <c r="T77" s="99" t="str">
        <f aca="false">IF(T$2=$E77,$J77,"")</f>
        <v/>
      </c>
      <c r="U77" s="86" t="str">
        <f aca="false">IF(U$2=$E77,$J77,"")</f>
        <v/>
      </c>
      <c r="V77" s="99" t="str">
        <f aca="false">IF(V$2=$E77,$J77,"")</f>
        <v/>
      </c>
      <c r="W77" s="86" t="str">
        <f aca="false">IF(W$2=$E77,$J77,"")</f>
        <v/>
      </c>
      <c r="X77" s="99" t="str">
        <f aca="false">IF(X$2=$E77,$J77,"")</f>
        <v/>
      </c>
      <c r="Y77" s="86" t="str">
        <f aca="false">IF(Y$2=$E77,$J77,"")</f>
        <v/>
      </c>
      <c r="Z77" s="99" t="str">
        <f aca="false">IF(Z$2=$E77,$J77,"")</f>
        <v/>
      </c>
      <c r="AA77" s="86" t="str">
        <f aca="false">IF(AA$2=$E77,$J77,"")</f>
        <v/>
      </c>
      <c r="AB77" s="99" t="str">
        <f aca="false">IF(AB$2=$E77,$J77,"")</f>
        <v/>
      </c>
      <c r="AC77" s="101"/>
      <c r="AD77" s="83"/>
      <c r="AE77" s="83"/>
      <c r="AF77" s="83"/>
    </row>
    <row r="78" customFormat="false" ht="14.25" hidden="false" customHeight="false" outlineLevel="0" collapsed="false">
      <c r="A78" s="82" t="str">
        <f aca="false">IF(G78&lt;&gt;0,IF(COUNTIF(G$4:G$200,G78)&lt;&gt;1,RANK(G78,G$4:G$200)&amp;"°",RANK(G78,G$4:G$200)),"")</f>
        <v>72°</v>
      </c>
      <c r="B78" s="100" t="s">
        <v>465</v>
      </c>
      <c r="C78" s="86" t="str">
        <f aca="false">IFERROR(VLOOKUP($B78,TabJoueurs,2,0),"")</f>
        <v>6B</v>
      </c>
      <c r="D78" s="86" t="str">
        <f aca="false">IFERROR(VLOOKUP($B78,TabJoueurs,3,0),"")</f>
        <v>D</v>
      </c>
      <c r="E78" s="86" t="str">
        <f aca="false">IFERROR(VLOOKUP($B78,TabJoueurs,4,0),"")</f>
        <v>WAA</v>
      </c>
      <c r="F78" s="86" t="n">
        <f aca="false">IFERROR(VLOOKUP($B78,TabJoueurs,7,0),"")</f>
        <v>0</v>
      </c>
      <c r="G78" s="82" t="n">
        <v>651</v>
      </c>
      <c r="H78" s="82" t="n">
        <f aca="false">COUNTIF(E$4:E78,E78)</f>
        <v>6</v>
      </c>
      <c r="I78" s="82" t="n">
        <f aca="false">IFERROR(IF(H78&lt;6,I77+1,I77),0)</f>
        <v>55</v>
      </c>
      <c r="J78" s="82" t="str">
        <f aca="false">IF(G78&gt;0,IF(H78&lt;6,PtsMax2-I78+1,""),"")</f>
        <v/>
      </c>
      <c r="K78" s="97" t="n">
        <f aca="false">MAX(M78:AB78)</f>
        <v>0</v>
      </c>
      <c r="L78" s="98" t="n">
        <f aca="false">IFERROR(G78/G$1,"")</f>
        <v>0.664285714285714</v>
      </c>
      <c r="M78" s="99"/>
      <c r="N78" s="86" t="str">
        <f aca="false">IF(N$2=$E78,$J78,"")</f>
        <v/>
      </c>
      <c r="O78" s="99" t="str">
        <f aca="false">IF(O$2=$E78,$J78,"")</f>
        <v/>
      </c>
      <c r="P78" s="86" t="str">
        <f aca="false">IF(P$2=$E78,$J78,"")</f>
        <v/>
      </c>
      <c r="Q78" s="86" t="str">
        <f aca="false">IF(Q$2=$E78,$J78,"")</f>
        <v/>
      </c>
      <c r="R78" s="99" t="str">
        <f aca="false">IF(R$2=$E78,$J78,"")</f>
        <v/>
      </c>
      <c r="S78" s="86" t="str">
        <f aca="false">IF(S$2=$E78,$J78,"")</f>
        <v/>
      </c>
      <c r="T78" s="99" t="str">
        <f aca="false">IF(T$2=$E78,$J78,"")</f>
        <v/>
      </c>
      <c r="U78" s="86" t="str">
        <f aca="false">IF(U$2=$E78,$J78,"")</f>
        <v/>
      </c>
      <c r="V78" s="99" t="str">
        <f aca="false">IF(V$2=$E78,$J78,"")</f>
        <v/>
      </c>
      <c r="W78" s="86" t="str">
        <f aca="false">IF(W$2=$E78,$J78,"")</f>
        <v/>
      </c>
      <c r="X78" s="99" t="str">
        <f aca="false">IF(X$2=$E78,$J78,"")</f>
        <v/>
      </c>
      <c r="Y78" s="86" t="str">
        <f aca="false">IF(Y$2=$E78,$J78,"")</f>
        <v/>
      </c>
      <c r="Z78" s="99" t="str">
        <f aca="false">IF(Z$2=$E78,$J78,"")</f>
        <v/>
      </c>
      <c r="AA78" s="86" t="str">
        <f aca="false">IF(AA$2=$E78,$J78,"")</f>
        <v/>
      </c>
      <c r="AB78" s="99" t="str">
        <f aca="false">IF(AB$2=$E78,$J78,"")</f>
        <v/>
      </c>
      <c r="AC78" s="101"/>
      <c r="AD78" s="83"/>
      <c r="AE78" s="83"/>
      <c r="AF78" s="83"/>
    </row>
    <row r="79" customFormat="false" ht="14.25" hidden="false" customHeight="false" outlineLevel="0" collapsed="false">
      <c r="A79" s="82" t="n">
        <f aca="false">IF(G79&lt;&gt;0,IF(COUNTIF(G$4:G$200,G79)&lt;&gt;1,RANK(G79,G$4:G$200)&amp;"°",RANK(G79,G$4:G$200)),"")</f>
        <v>76</v>
      </c>
      <c r="B79" s="100" t="s">
        <v>125</v>
      </c>
      <c r="C79" s="86" t="str">
        <f aca="false">IFERROR(VLOOKUP($B79,TabJoueurs,2,0),"")</f>
        <v>6A</v>
      </c>
      <c r="D79" s="86" t="str">
        <f aca="false">IFERROR(VLOOKUP($B79,TabJoueurs,3,0),"")</f>
        <v>D</v>
      </c>
      <c r="E79" s="86" t="str">
        <f aca="false">IFERROR(VLOOKUP($B79,TabJoueurs,4,0),"")</f>
        <v>WAA</v>
      </c>
      <c r="F79" s="86" t="n">
        <f aca="false">IFERROR(VLOOKUP($B79,TabJoueurs,7,0),"")</f>
        <v>0</v>
      </c>
      <c r="G79" s="82" t="n">
        <v>644</v>
      </c>
      <c r="H79" s="82" t="n">
        <f aca="false">COUNTIF(E$4:E79,E79)</f>
        <v>7</v>
      </c>
      <c r="I79" s="82" t="n">
        <f aca="false">IFERROR(IF(H79&lt;6,I78+1,I78),0)</f>
        <v>55</v>
      </c>
      <c r="J79" s="82" t="str">
        <f aca="false">IF(G79&gt;0,IF(H79&lt;6,PtsMax2-I79+1,""),"")</f>
        <v/>
      </c>
      <c r="K79" s="97" t="n">
        <f aca="false">MAX(M79:AB79)</f>
        <v>0</v>
      </c>
      <c r="L79" s="98" t="n">
        <f aca="false">IFERROR(G79/G$1,"")</f>
        <v>0.657142857142857</v>
      </c>
      <c r="M79" s="99"/>
      <c r="N79" s="86" t="str">
        <f aca="false">IF(N$2=$E79,$J79,"")</f>
        <v/>
      </c>
      <c r="O79" s="99" t="str">
        <f aca="false">IF(O$2=$E79,$J79,"")</f>
        <v/>
      </c>
      <c r="P79" s="86" t="str">
        <f aca="false">IF(P$2=$E79,$J79,"")</f>
        <v/>
      </c>
      <c r="Q79" s="86" t="str">
        <f aca="false">IF(Q$2=$E79,$J79,"")</f>
        <v/>
      </c>
      <c r="R79" s="99" t="str">
        <f aca="false">IF(R$2=$E79,$J79,"")</f>
        <v/>
      </c>
      <c r="S79" s="86" t="str">
        <f aca="false">IF(S$2=$E79,$J79,"")</f>
        <v/>
      </c>
      <c r="T79" s="99" t="str">
        <f aca="false">IF(T$2=$E79,$J79,"")</f>
        <v/>
      </c>
      <c r="U79" s="86" t="str">
        <f aca="false">IF(U$2=$E79,$J79,"")</f>
        <v/>
      </c>
      <c r="V79" s="99" t="str">
        <f aca="false">IF(V$2=$E79,$J79,"")</f>
        <v/>
      </c>
      <c r="W79" s="86" t="str">
        <f aca="false">IF(W$2=$E79,$J79,"")</f>
        <v/>
      </c>
      <c r="X79" s="99" t="str">
        <f aca="false">IF(X$2=$E79,$J79,"")</f>
        <v/>
      </c>
      <c r="Y79" s="86" t="str">
        <f aca="false">IF(Y$2=$E79,$J79,"")</f>
        <v/>
      </c>
      <c r="Z79" s="99" t="str">
        <f aca="false">IF(Z$2=$E79,$J79,"")</f>
        <v/>
      </c>
      <c r="AA79" s="86" t="str">
        <f aca="false">IF(AA$2=$E79,$J79,"")</f>
        <v/>
      </c>
      <c r="AB79" s="99" t="str">
        <f aca="false">IF(AB$2=$E79,$J79,"")</f>
        <v/>
      </c>
      <c r="AC79" s="101"/>
      <c r="AD79" s="83"/>
      <c r="AE79" s="83"/>
      <c r="AF79" s="83"/>
    </row>
    <row r="80" customFormat="false" ht="14.25" hidden="false" customHeight="false" outlineLevel="0" collapsed="false">
      <c r="A80" s="82" t="n">
        <f aca="false">IF(G80&lt;&gt;0,IF(COUNTIF(G$4:G$200,G80)&lt;&gt;1,RANK(G80,G$4:G$200)&amp;"°",RANK(G80,G$4:G$200)),"")</f>
        <v>77</v>
      </c>
      <c r="B80" s="100" t="s">
        <v>466</v>
      </c>
      <c r="C80" s="86" t="str">
        <f aca="false">IFERROR(VLOOKUP($B80,TabJoueurs,2,0),"")</f>
        <v>6D</v>
      </c>
      <c r="D80" s="86" t="str">
        <f aca="false">IFERROR(VLOOKUP($B80,TabJoueurs,3,0),"")</f>
        <v>S</v>
      </c>
      <c r="E80" s="86" t="str">
        <f aca="false">IFERROR(VLOOKUP($B80,TabJoueurs,4,0),"")</f>
        <v>WAA</v>
      </c>
      <c r="F80" s="86" t="n">
        <f aca="false">IFERROR(VLOOKUP($B80,TabJoueurs,7,0),"")</f>
        <v>0</v>
      </c>
      <c r="G80" s="82" t="n">
        <v>639</v>
      </c>
      <c r="H80" s="82" t="n">
        <f aca="false">COUNTIF(E$4:E80,E80)</f>
        <v>8</v>
      </c>
      <c r="I80" s="82" t="n">
        <f aca="false">IFERROR(IF(H80&lt;6,I79+1,I79),0)</f>
        <v>55</v>
      </c>
      <c r="J80" s="82" t="str">
        <f aca="false">IF(G80&gt;0,IF(H80&lt;6,PtsMax2-I80+1,""),"")</f>
        <v/>
      </c>
      <c r="K80" s="97" t="n">
        <f aca="false">MAX(M80:AB80)</f>
        <v>0</v>
      </c>
      <c r="L80" s="98" t="n">
        <f aca="false">IFERROR(G80/G$1,"")</f>
        <v>0.652040816326531</v>
      </c>
      <c r="M80" s="99"/>
      <c r="N80" s="86" t="str">
        <f aca="false">IF(N$2=$E80,$J80,"")</f>
        <v/>
      </c>
      <c r="O80" s="99" t="str">
        <f aca="false">IF(O$2=$E80,$J80,"")</f>
        <v/>
      </c>
      <c r="P80" s="86" t="str">
        <f aca="false">IF(P$2=$E80,$J80,"")</f>
        <v/>
      </c>
      <c r="Q80" s="86" t="str">
        <f aca="false">IF(Q$2=$E80,$J80,"")</f>
        <v/>
      </c>
      <c r="R80" s="99" t="str">
        <f aca="false">IF(R$2=$E80,$J80,"")</f>
        <v/>
      </c>
      <c r="S80" s="86" t="str">
        <f aca="false">IF(S$2=$E80,$J80,"")</f>
        <v/>
      </c>
      <c r="T80" s="99" t="str">
        <f aca="false">IF(T$2=$E80,$J80,"")</f>
        <v/>
      </c>
      <c r="U80" s="86" t="str">
        <f aca="false">IF(U$2=$E80,$J80,"")</f>
        <v/>
      </c>
      <c r="V80" s="99" t="str">
        <f aca="false">IF(V$2=$E80,$J80,"")</f>
        <v/>
      </c>
      <c r="W80" s="86" t="str">
        <f aca="false">IF(W$2=$E80,$J80,"")</f>
        <v/>
      </c>
      <c r="X80" s="99" t="str">
        <f aca="false">IF(X$2=$E80,$J80,"")</f>
        <v/>
      </c>
      <c r="Y80" s="86" t="str">
        <f aca="false">IF(Y$2=$E80,$J80,"")</f>
        <v/>
      </c>
      <c r="Z80" s="99" t="str">
        <f aca="false">IF(Z$2=$E80,$J80,"")</f>
        <v/>
      </c>
      <c r="AA80" s="86" t="str">
        <f aca="false">IF(AA$2=$E80,$J80,"")</f>
        <v/>
      </c>
      <c r="AB80" s="99" t="str">
        <f aca="false">IF(AB$2=$E80,$J80,"")</f>
        <v/>
      </c>
      <c r="AC80" s="101"/>
      <c r="AD80" s="83"/>
      <c r="AE80" s="83"/>
      <c r="AF80" s="83"/>
    </row>
    <row r="81" customFormat="false" ht="14.25" hidden="false" customHeight="false" outlineLevel="0" collapsed="false">
      <c r="A81" s="82" t="n">
        <f aca="false">IF(G81&lt;&gt;0,IF(COUNTIF(G$4:G$200,G81)&lt;&gt;1,RANK(G81,G$4:G$200)&amp;"°",RANK(G81,G$4:G$200)),"")</f>
        <v>78</v>
      </c>
      <c r="B81" s="100" t="s">
        <v>141</v>
      </c>
      <c r="C81" s="86" t="n">
        <f aca="false">IFERROR(VLOOKUP($B81,TabJoueurs,2,0),"")</f>
        <v>7</v>
      </c>
      <c r="D81" s="86" t="str">
        <f aca="false">IFERROR(VLOOKUP($B81,TabJoueurs,3,0),"")</f>
        <v>S</v>
      </c>
      <c r="E81" s="86" t="str">
        <f aca="false">IFERROR(VLOOKUP($B81,TabJoueurs,4,0),"")</f>
        <v>CHY</v>
      </c>
      <c r="F81" s="86" t="n">
        <f aca="false">IFERROR(VLOOKUP($B81,TabJoueurs,7,0),"")</f>
        <v>0</v>
      </c>
      <c r="G81" s="82" t="n">
        <v>637</v>
      </c>
      <c r="H81" s="82" t="n">
        <f aca="false">COUNTIF(E$4:E81,E81)</f>
        <v>7</v>
      </c>
      <c r="I81" s="82" t="n">
        <f aca="false">IFERROR(IF(H81&lt;6,I80+1,I80),0)</f>
        <v>55</v>
      </c>
      <c r="J81" s="82" t="str">
        <f aca="false">IF(G81&gt;0,IF(H81&lt;6,PtsMax2-I81+1,""),"")</f>
        <v/>
      </c>
      <c r="K81" s="97" t="n">
        <f aca="false">MAX(M81:AB81)</f>
        <v>0</v>
      </c>
      <c r="L81" s="98" t="n">
        <f aca="false">IFERROR(G81/G$1,"")</f>
        <v>0.65</v>
      </c>
      <c r="M81" s="99"/>
      <c r="N81" s="86" t="str">
        <f aca="false">IF(N$2=$E81,$J81,"")</f>
        <v/>
      </c>
      <c r="O81" s="99" t="str">
        <f aca="false">IF(O$2=$E81,$J81,"")</f>
        <v/>
      </c>
      <c r="P81" s="86" t="str">
        <f aca="false">IF(P$2=$E81,$J81,"")</f>
        <v/>
      </c>
      <c r="Q81" s="86" t="str">
        <f aca="false">IF(Q$2=$E81,$J81,"")</f>
        <v/>
      </c>
      <c r="R81" s="99" t="str">
        <f aca="false">IF(R$2=$E81,$J81,"")</f>
        <v/>
      </c>
      <c r="S81" s="86" t="str">
        <f aca="false">IF(S$2=$E81,$J81,"")</f>
        <v/>
      </c>
      <c r="T81" s="99" t="str">
        <f aca="false">IF(T$2=$E81,$J81,"")</f>
        <v/>
      </c>
      <c r="U81" s="86" t="str">
        <f aca="false">IF(U$2=$E81,$J81,"")</f>
        <v/>
      </c>
      <c r="V81" s="99" t="str">
        <f aca="false">IF(V$2=$E81,$J81,"")</f>
        <v/>
      </c>
      <c r="W81" s="86" t="str">
        <f aca="false">IF(W$2=$E81,$J81,"")</f>
        <v/>
      </c>
      <c r="X81" s="99" t="str">
        <f aca="false">IF(X$2=$E81,$J81,"")</f>
        <v/>
      </c>
      <c r="Y81" s="86" t="str">
        <f aca="false">IF(Y$2=$E81,$J81,"")</f>
        <v/>
      </c>
      <c r="Z81" s="99" t="str">
        <f aca="false">IF(Z$2=$E81,$J81,"")</f>
        <v/>
      </c>
      <c r="AA81" s="86" t="str">
        <f aca="false">IF(AA$2=$E81,$J81,"")</f>
        <v/>
      </c>
      <c r="AB81" s="99" t="str">
        <f aca="false">IF(AB$2=$E81,$J81,"")</f>
        <v/>
      </c>
      <c r="AC81" s="101"/>
      <c r="AD81" s="83"/>
      <c r="AE81" s="83"/>
      <c r="AF81" s="83"/>
    </row>
    <row r="82" customFormat="false" ht="14.25" hidden="false" customHeight="false" outlineLevel="0" collapsed="false">
      <c r="A82" s="82" t="n">
        <f aca="false">IF(G82&lt;&gt;0,IF(COUNTIF(G$4:G$200,G82)&lt;&gt;1,RANK(G82,G$4:G$200)&amp;"°",RANK(G82,G$4:G$200)),"")</f>
        <v>79</v>
      </c>
      <c r="B82" s="100" t="s">
        <v>115</v>
      </c>
      <c r="C82" s="86" t="str">
        <f aca="false">IFERROR(VLOOKUP($B82,TabJoueurs,2,0),"")</f>
        <v>6B</v>
      </c>
      <c r="D82" s="86" t="str">
        <f aca="false">IFERROR(VLOOKUP($B82,TabJoueurs,3,0),"")</f>
        <v>D</v>
      </c>
      <c r="E82" s="86" t="str">
        <f aca="false">IFERROR(VLOOKUP($B82,TabJoueurs,4,0),"")</f>
        <v>LIB</v>
      </c>
      <c r="F82" s="86" t="n">
        <f aca="false">IFERROR(VLOOKUP($B82,TabJoueurs,7,0),"")</f>
        <v>0</v>
      </c>
      <c r="G82" s="82" t="n">
        <v>636</v>
      </c>
      <c r="H82" s="82" t="n">
        <f aca="false">COUNTIF(E$4:E82,E82)</f>
        <v>6</v>
      </c>
      <c r="I82" s="82" t="n">
        <f aca="false">IFERROR(IF(H82&lt;6,I81+1,I81),0)</f>
        <v>55</v>
      </c>
      <c r="J82" s="82" t="str">
        <f aca="false">IF(G82&gt;0,IF(H82&lt;6,PtsMax2-I82+1,""),"")</f>
        <v/>
      </c>
      <c r="K82" s="97" t="n">
        <f aca="false">MAX(M82:AB82)</f>
        <v>0</v>
      </c>
      <c r="L82" s="98" t="n">
        <f aca="false">IFERROR(G82/G$1,"")</f>
        <v>0.648979591836735</v>
      </c>
      <c r="M82" s="99"/>
      <c r="N82" s="86" t="str">
        <f aca="false">IF(N$2=$E82,$J82,"")</f>
        <v/>
      </c>
      <c r="O82" s="99" t="str">
        <f aca="false">IF(O$2=$E82,$J82,"")</f>
        <v/>
      </c>
      <c r="P82" s="86" t="str">
        <f aca="false">IF(P$2=$E82,$J82,"")</f>
        <v/>
      </c>
      <c r="Q82" s="86" t="str">
        <f aca="false">IF(Q$2=$E82,$J82,"")</f>
        <v/>
      </c>
      <c r="R82" s="99" t="str">
        <f aca="false">IF(R$2=$E82,$J82,"")</f>
        <v/>
      </c>
      <c r="S82" s="86" t="str">
        <f aca="false">IF(S$2=$E82,$J82,"")</f>
        <v/>
      </c>
      <c r="T82" s="99" t="str">
        <f aca="false">IF(T$2=$E82,$J82,"")</f>
        <v/>
      </c>
      <c r="U82" s="86" t="str">
        <f aca="false">IF(U$2=$E82,$J82,"")</f>
        <v/>
      </c>
      <c r="V82" s="99" t="str">
        <f aca="false">IF(V$2=$E82,$J82,"")</f>
        <v/>
      </c>
      <c r="W82" s="86" t="str">
        <f aca="false">IF(W$2=$E82,$J82,"")</f>
        <v/>
      </c>
      <c r="X82" s="99" t="str">
        <f aca="false">IF(X$2=$E82,$J82,"")</f>
        <v/>
      </c>
      <c r="Y82" s="86" t="str">
        <f aca="false">IF(Y$2=$E82,$J82,"")</f>
        <v/>
      </c>
      <c r="Z82" s="99" t="str">
        <f aca="false">IF(Z$2=$E82,$J82,"")</f>
        <v/>
      </c>
      <c r="AA82" s="86" t="str">
        <f aca="false">IF(AA$2=$E82,$J82,"")</f>
        <v/>
      </c>
      <c r="AB82" s="99" t="str">
        <f aca="false">IF(AB$2=$E82,$J82,"")</f>
        <v/>
      </c>
      <c r="AC82" s="101"/>
      <c r="AD82" s="83"/>
      <c r="AE82" s="83"/>
      <c r="AF82" s="83"/>
    </row>
    <row r="83" customFormat="false" ht="14.25" hidden="false" customHeight="false" outlineLevel="0" collapsed="false">
      <c r="A83" s="82" t="n">
        <f aca="false">IF(G83&lt;&gt;0,IF(COUNTIF(G$4:G$200,G83)&lt;&gt;1,RANK(G83,G$4:G$200)&amp;"°",RANK(G83,G$4:G$200)),"")</f>
        <v>80</v>
      </c>
      <c r="B83" s="100" t="s">
        <v>90</v>
      </c>
      <c r="C83" s="86" t="str">
        <f aca="false">IFERROR(VLOOKUP($B83,TabJoueurs,2,0),"")</f>
        <v>6B</v>
      </c>
      <c r="D83" s="86" t="str">
        <f aca="false">IFERROR(VLOOKUP($B83,TabJoueurs,3,0),"")</f>
        <v>V</v>
      </c>
      <c r="E83" s="86" t="str">
        <f aca="false">IFERROR(VLOOKUP($B83,TabJoueurs,4,0),"")</f>
        <v>SLR</v>
      </c>
      <c r="F83" s="86" t="n">
        <f aca="false">IFERROR(VLOOKUP($B83,TabJoueurs,7,0),"")</f>
        <v>0</v>
      </c>
      <c r="G83" s="82" t="n">
        <v>623</v>
      </c>
      <c r="H83" s="82" t="n">
        <f aca="false">COUNTIF(E$4:E83,E83)</f>
        <v>8</v>
      </c>
      <c r="I83" s="82" t="n">
        <f aca="false">IFERROR(IF(H83&lt;6,I82+1,I82),0)</f>
        <v>55</v>
      </c>
      <c r="J83" s="82" t="str">
        <f aca="false">IF(G83&gt;0,IF(H83&lt;6,PtsMax2-I83+1,""),"")</f>
        <v/>
      </c>
      <c r="K83" s="97" t="n">
        <f aca="false">MAX(M83:AB83)</f>
        <v>0</v>
      </c>
      <c r="L83" s="98" t="n">
        <f aca="false">IFERROR(G83/G$1,"")</f>
        <v>0.635714285714286</v>
      </c>
      <c r="M83" s="99"/>
      <c r="N83" s="86" t="str">
        <f aca="false">IF(N$2=$E83,$J83,"")</f>
        <v/>
      </c>
      <c r="O83" s="99" t="str">
        <f aca="false">IF(O$2=$E83,$J83,"")</f>
        <v/>
      </c>
      <c r="P83" s="86" t="str">
        <f aca="false">IF(P$2=$E83,$J83,"")</f>
        <v/>
      </c>
      <c r="Q83" s="86" t="str">
        <f aca="false">IF(Q$2=$E83,$J83,"")</f>
        <v/>
      </c>
      <c r="R83" s="99" t="str">
        <f aca="false">IF(R$2=$E83,$J83,"")</f>
        <v/>
      </c>
      <c r="S83" s="86" t="str">
        <f aca="false">IF(S$2=$E83,$J83,"")</f>
        <v/>
      </c>
      <c r="T83" s="99" t="str">
        <f aca="false">IF(T$2=$E83,$J83,"")</f>
        <v/>
      </c>
      <c r="U83" s="86" t="str">
        <f aca="false">IF(U$2=$E83,$J83,"")</f>
        <v/>
      </c>
      <c r="V83" s="99" t="str">
        <f aca="false">IF(V$2=$E83,$J83,"")</f>
        <v/>
      </c>
      <c r="W83" s="86" t="str">
        <f aca="false">IF(W$2=$E83,$J83,"")</f>
        <v/>
      </c>
      <c r="X83" s="99" t="str">
        <f aca="false">IF(X$2=$E83,$J83,"")</f>
        <v/>
      </c>
      <c r="Y83" s="86" t="str">
        <f aca="false">IF(Y$2=$E83,$J83,"")</f>
        <v/>
      </c>
      <c r="Z83" s="99" t="str">
        <f aca="false">IF(Z$2=$E83,$J83,"")</f>
        <v/>
      </c>
      <c r="AA83" s="86" t="str">
        <f aca="false">IF(AA$2=$E83,$J83,"")</f>
        <v/>
      </c>
      <c r="AB83" s="99" t="str">
        <f aca="false">IF(AB$2=$E83,$J83,"")</f>
        <v/>
      </c>
      <c r="AC83" s="101"/>
      <c r="AD83" s="83"/>
      <c r="AE83" s="83"/>
      <c r="AF83" s="83"/>
    </row>
    <row r="84" customFormat="false" ht="14.25" hidden="false" customHeight="false" outlineLevel="0" collapsed="false">
      <c r="A84" s="82" t="n">
        <f aca="false">IF(G84&lt;&gt;0,IF(COUNTIF(G$4:G$200,G84)&lt;&gt;1,RANK(G84,G$4:G$200)&amp;"°",RANK(G84,G$4:G$200)),"")</f>
        <v>81</v>
      </c>
      <c r="B84" s="100" t="s">
        <v>467</v>
      </c>
      <c r="C84" s="86" t="str">
        <f aca="false">IFERROR(VLOOKUP($B84,TabJoueurs,2,0),"")</f>
        <v>6A</v>
      </c>
      <c r="D84" s="86" t="str">
        <f aca="false">IFERROR(VLOOKUP($B84,TabJoueurs,3,0),"")</f>
        <v>V</v>
      </c>
      <c r="E84" s="86" t="str">
        <f aca="false">IFERROR(VLOOKUP($B84,TabJoueurs,4,0),"")</f>
        <v>SLR</v>
      </c>
      <c r="F84" s="86" t="n">
        <f aca="false">IFERROR(VLOOKUP($B84,TabJoueurs,7,0),"")</f>
        <v>0</v>
      </c>
      <c r="G84" s="82" t="n">
        <v>622</v>
      </c>
      <c r="H84" s="82" t="n">
        <f aca="false">COUNTIF(E$4:E84,E84)</f>
        <v>9</v>
      </c>
      <c r="I84" s="82" t="n">
        <f aca="false">IFERROR(IF(H84&lt;6,I83+1,I83),0)</f>
        <v>55</v>
      </c>
      <c r="J84" s="82" t="str">
        <f aca="false">IF(G84&gt;0,IF(H84&lt;6,PtsMax2-I84+1,""),"")</f>
        <v/>
      </c>
      <c r="K84" s="97" t="n">
        <f aca="false">MAX(M84:AB84)</f>
        <v>0</v>
      </c>
      <c r="L84" s="98" t="n">
        <f aca="false">IFERROR(G84/G$1,"")</f>
        <v>0.63469387755102</v>
      </c>
      <c r="M84" s="99"/>
      <c r="N84" s="86" t="str">
        <f aca="false">IF(N$2=$E84,$J84,"")</f>
        <v/>
      </c>
      <c r="O84" s="99" t="str">
        <f aca="false">IF(O$2=$E84,$J84,"")</f>
        <v/>
      </c>
      <c r="P84" s="86" t="str">
        <f aca="false">IF(P$2=$E84,$J84,"")</f>
        <v/>
      </c>
      <c r="Q84" s="86" t="str">
        <f aca="false">IF(Q$2=$E84,$J84,"")</f>
        <v/>
      </c>
      <c r="R84" s="99" t="str">
        <f aca="false">IF(R$2=$E84,$J84,"")</f>
        <v/>
      </c>
      <c r="S84" s="86" t="str">
        <f aca="false">IF(S$2=$E84,$J84,"")</f>
        <v/>
      </c>
      <c r="T84" s="99" t="str">
        <f aca="false">IF(T$2=$E84,$J84,"")</f>
        <v/>
      </c>
      <c r="U84" s="86" t="str">
        <f aca="false">IF(U$2=$E84,$J84,"")</f>
        <v/>
      </c>
      <c r="V84" s="99" t="str">
        <f aca="false">IF(V$2=$E84,$J84,"")</f>
        <v/>
      </c>
      <c r="W84" s="86" t="str">
        <f aca="false">IF(W$2=$E84,$J84,"")</f>
        <v/>
      </c>
      <c r="X84" s="99" t="str">
        <f aca="false">IF(X$2=$E84,$J84,"")</f>
        <v/>
      </c>
      <c r="Y84" s="86" t="str">
        <f aca="false">IF(Y$2=$E84,$J84,"")</f>
        <v/>
      </c>
      <c r="Z84" s="99" t="str">
        <f aca="false">IF(Z$2=$E84,$J84,"")</f>
        <v/>
      </c>
      <c r="AA84" s="86" t="str">
        <f aca="false">IF(AA$2=$E84,$J84,"")</f>
        <v/>
      </c>
      <c r="AB84" s="99" t="str">
        <f aca="false">IF(AB$2=$E84,$J84,"")</f>
        <v/>
      </c>
      <c r="AC84" s="101"/>
      <c r="AD84" s="83"/>
      <c r="AE84" s="83"/>
      <c r="AF84" s="83"/>
    </row>
    <row r="85" customFormat="false" ht="14.25" hidden="false" customHeight="false" outlineLevel="0" collapsed="false">
      <c r="A85" s="82" t="n">
        <f aca="false">IF(G85&lt;&gt;0,IF(COUNTIF(G$4:G$200,G85)&lt;&gt;1,RANK(G85,G$4:G$200)&amp;"°",RANK(G85,G$4:G$200)),"")</f>
        <v>82</v>
      </c>
      <c r="B85" s="100" t="s">
        <v>130</v>
      </c>
      <c r="C85" s="86" t="str">
        <f aca="false">IFERROR(VLOOKUP($B85,TabJoueurs,2,0),"")</f>
        <v>6B</v>
      </c>
      <c r="D85" s="86" t="str">
        <f aca="false">IFERROR(VLOOKUP($B85,TabJoueurs,3,0),"")</f>
        <v>V</v>
      </c>
      <c r="E85" s="86" t="str">
        <f aca="false">IFERROR(VLOOKUP($B85,TabJoueurs,4,0),"")</f>
        <v>AYW</v>
      </c>
      <c r="F85" s="86" t="n">
        <f aca="false">IFERROR(VLOOKUP($B85,TabJoueurs,7,0),"")</f>
        <v>0</v>
      </c>
      <c r="G85" s="82" t="n">
        <v>621</v>
      </c>
      <c r="H85" s="82" t="n">
        <f aca="false">COUNTIF(E$4:E85,E85)</f>
        <v>8</v>
      </c>
      <c r="I85" s="82" t="n">
        <f aca="false">IFERROR(IF(H85&lt;6,I84+1,I84),0)</f>
        <v>55</v>
      </c>
      <c r="J85" s="82" t="str">
        <f aca="false">IF(G85&gt;0,IF(H85&lt;6,PtsMax2-I85+1,""),"")</f>
        <v/>
      </c>
      <c r="K85" s="97" t="n">
        <f aca="false">MAX(M85:AB85)</f>
        <v>0</v>
      </c>
      <c r="L85" s="98" t="n">
        <f aca="false">IFERROR(G85/G$1,"")</f>
        <v>0.633673469387755</v>
      </c>
      <c r="M85" s="99"/>
      <c r="N85" s="86" t="str">
        <f aca="false">IF(N$2=$E85,$J85,"")</f>
        <v/>
      </c>
      <c r="O85" s="99" t="str">
        <f aca="false">IF(O$2=$E85,$J85,"")</f>
        <v/>
      </c>
      <c r="P85" s="86" t="str">
        <f aca="false">IF(P$2=$E85,$J85,"")</f>
        <v/>
      </c>
      <c r="Q85" s="86" t="str">
        <f aca="false">IF(Q$2=$E85,$J85,"")</f>
        <v/>
      </c>
      <c r="R85" s="99" t="str">
        <f aca="false">IF(R$2=$E85,$J85,"")</f>
        <v/>
      </c>
      <c r="S85" s="86" t="str">
        <f aca="false">IF(S$2=$E85,$J85,"")</f>
        <v/>
      </c>
      <c r="T85" s="99" t="str">
        <f aca="false">IF(T$2=$E85,$J85,"")</f>
        <v/>
      </c>
      <c r="U85" s="86" t="str">
        <f aca="false">IF(U$2=$E85,$J85,"")</f>
        <v/>
      </c>
      <c r="V85" s="99" t="str">
        <f aca="false">IF(V$2=$E85,$J85,"")</f>
        <v/>
      </c>
      <c r="W85" s="86" t="str">
        <f aca="false">IF(W$2=$E85,$J85,"")</f>
        <v/>
      </c>
      <c r="X85" s="99" t="str">
        <f aca="false">IF(X$2=$E85,$J85,"")</f>
        <v/>
      </c>
      <c r="Y85" s="86" t="str">
        <f aca="false">IF(Y$2=$E85,$J85,"")</f>
        <v/>
      </c>
      <c r="Z85" s="99" t="str">
        <f aca="false">IF(Z$2=$E85,$J85,"")</f>
        <v/>
      </c>
      <c r="AA85" s="86" t="str">
        <f aca="false">IF(AA$2=$E85,$J85,"")</f>
        <v/>
      </c>
      <c r="AB85" s="99" t="str">
        <f aca="false">IF(AB$2=$E85,$J85,"")</f>
        <v/>
      </c>
      <c r="AC85" s="101"/>
      <c r="AD85" s="83"/>
      <c r="AE85" s="83"/>
      <c r="AF85" s="83"/>
    </row>
    <row r="86" customFormat="false" ht="14.25" hidden="false" customHeight="false" outlineLevel="0" collapsed="false">
      <c r="A86" s="82" t="n">
        <f aca="false">IF(G86&lt;&gt;0,IF(COUNTIF(G$4:G$200,G86)&lt;&gt;1,RANK(G86,G$4:G$200)&amp;"°",RANK(G86,G$4:G$200)),"")</f>
        <v>83</v>
      </c>
      <c r="B86" s="100" t="s">
        <v>124</v>
      </c>
      <c r="C86" s="86" t="str">
        <f aca="false">IFERROR(VLOOKUP($B86,TabJoueurs,2,0),"")</f>
        <v>NC</v>
      </c>
      <c r="D86" s="86" t="str">
        <f aca="false">IFERROR(VLOOKUP($B86,TabJoueurs,3,0),"")</f>
        <v>S</v>
      </c>
      <c r="E86" s="86" t="str">
        <f aca="false">IFERROR(VLOOKUP($B86,TabJoueurs,4,0),"")</f>
        <v>DZY</v>
      </c>
      <c r="F86" s="86" t="n">
        <f aca="false">IFERROR(VLOOKUP($B86,TabJoueurs,7,0),"")</f>
        <v>0</v>
      </c>
      <c r="G86" s="82" t="n">
        <v>616</v>
      </c>
      <c r="H86" s="82" t="n">
        <f aca="false">COUNTIF(E$4:E86,E86)</f>
        <v>4</v>
      </c>
      <c r="I86" s="82" t="n">
        <f aca="false">IFERROR(IF(H86&lt;6,I85+1,I85),0)</f>
        <v>56</v>
      </c>
      <c r="J86" s="82" t="n">
        <f aca="false">IF(G86&gt;0,IF(H86&lt;6,PtsMax2-I86+1,""),"")</f>
        <v>10</v>
      </c>
      <c r="K86" s="97" t="n">
        <f aca="false">MAX(M86:AB86)</f>
        <v>10</v>
      </c>
      <c r="L86" s="98" t="n">
        <f aca="false">IFERROR(G86/G$1,"")</f>
        <v>0.628571428571429</v>
      </c>
      <c r="M86" s="99"/>
      <c r="N86" s="86" t="str">
        <f aca="false">IF(N$2=$E86,$J86,"")</f>
        <v/>
      </c>
      <c r="O86" s="99" t="str">
        <f aca="false">IF(O$2=$E86,$J86,"")</f>
        <v/>
      </c>
      <c r="P86" s="86" t="str">
        <f aca="false">IF(P$2=$E86,$J86,"")</f>
        <v/>
      </c>
      <c r="Q86" s="86" t="str">
        <f aca="false">IF(Q$2=$E86,$J86,"")</f>
        <v/>
      </c>
      <c r="R86" s="99" t="str">
        <f aca="false">IF(R$2=$E86,$J86,"")</f>
        <v/>
      </c>
      <c r="S86" s="86" t="str">
        <f aca="false">IF(S$2=$E86,$J86,"")</f>
        <v/>
      </c>
      <c r="T86" s="99" t="n">
        <f aca="false">IF(T$2=$E86,$J86,"")</f>
        <v>10</v>
      </c>
      <c r="U86" s="86" t="str">
        <f aca="false">IF(U$2=$E86,$J86,"")</f>
        <v/>
      </c>
      <c r="V86" s="99" t="str">
        <f aca="false">IF(V$2=$E86,$J86,"")</f>
        <v/>
      </c>
      <c r="W86" s="86" t="str">
        <f aca="false">IF(W$2=$E86,$J86,"")</f>
        <v/>
      </c>
      <c r="X86" s="99" t="str">
        <f aca="false">IF(X$2=$E86,$J86,"")</f>
        <v/>
      </c>
      <c r="Y86" s="86" t="str">
        <f aca="false">IF(Y$2=$E86,$J86,"")</f>
        <v/>
      </c>
      <c r="Z86" s="99" t="str">
        <f aca="false">IF(Z$2=$E86,$J86,"")</f>
        <v/>
      </c>
      <c r="AA86" s="86" t="str">
        <f aca="false">IF(AA$2=$E86,$J86,"")</f>
        <v/>
      </c>
      <c r="AB86" s="99" t="str">
        <f aca="false">IF(AB$2=$E86,$J86,"")</f>
        <v/>
      </c>
      <c r="AC86" s="101"/>
      <c r="AD86" s="83"/>
      <c r="AE86" s="83"/>
      <c r="AF86" s="83"/>
    </row>
    <row r="87" customFormat="false" ht="14.25" hidden="false" customHeight="false" outlineLevel="0" collapsed="false">
      <c r="A87" s="82" t="n">
        <f aca="false">IF(G87&lt;&gt;0,IF(COUNTIF(G$4:G$200,G87)&lt;&gt;1,RANK(G87,G$4:G$200)&amp;"°",RANK(G87,G$4:G$200)),"")</f>
        <v>84</v>
      </c>
      <c r="B87" s="100" t="s">
        <v>170</v>
      </c>
      <c r="C87" s="86" t="str">
        <f aca="false">IFERROR(VLOOKUP($B87,TabJoueurs,2,0),"")</f>
        <v>6B</v>
      </c>
      <c r="D87" s="86" t="str">
        <f aca="false">IFERROR(VLOOKUP($B87,TabJoueurs,3,0),"")</f>
        <v>V</v>
      </c>
      <c r="E87" s="86" t="str">
        <f aca="false">IFERROR(VLOOKUP($B87,TabJoueurs,4,0),"")</f>
        <v>DZY</v>
      </c>
      <c r="F87" s="86" t="n">
        <f aca="false">IFERROR(VLOOKUP($B87,TabJoueurs,7,0),"")</f>
        <v>0</v>
      </c>
      <c r="G87" s="82" t="n">
        <v>615</v>
      </c>
      <c r="H87" s="82" t="n">
        <f aca="false">COUNTIF(E$4:E87,E87)</f>
        <v>5</v>
      </c>
      <c r="I87" s="82" t="n">
        <f aca="false">IFERROR(IF(H87&lt;6,I86+1,I86),0)</f>
        <v>57</v>
      </c>
      <c r="J87" s="82" t="n">
        <f aca="false">IF(G87&gt;0,IF(H87&lt;6,PtsMax2-I87+1,""),"")</f>
        <v>9</v>
      </c>
      <c r="K87" s="97" t="n">
        <f aca="false">MAX(M87:AB87)</f>
        <v>9</v>
      </c>
      <c r="L87" s="98" t="n">
        <f aca="false">IFERROR(G87/G$1,"")</f>
        <v>0.627551020408163</v>
      </c>
      <c r="M87" s="99"/>
      <c r="N87" s="86" t="str">
        <f aca="false">IF(N$2=$E87,$J87,"")</f>
        <v/>
      </c>
      <c r="O87" s="99" t="str">
        <f aca="false">IF(O$2=$E87,$J87,"")</f>
        <v/>
      </c>
      <c r="P87" s="86" t="str">
        <f aca="false">IF(P$2=$E87,$J87,"")</f>
        <v/>
      </c>
      <c r="Q87" s="86" t="str">
        <f aca="false">IF(Q$2=$E87,$J87,"")</f>
        <v/>
      </c>
      <c r="R87" s="99" t="str">
        <f aca="false">IF(R$2=$E87,$J87,"")</f>
        <v/>
      </c>
      <c r="S87" s="86" t="str">
        <f aca="false">IF(S$2=$E87,$J87,"")</f>
        <v/>
      </c>
      <c r="T87" s="99" t="n">
        <f aca="false">IF(T$2=$E87,$J87,"")</f>
        <v>9</v>
      </c>
      <c r="U87" s="86" t="str">
        <f aca="false">IF(U$2=$E87,$J87,"")</f>
        <v/>
      </c>
      <c r="V87" s="99" t="str">
        <f aca="false">IF(V$2=$E87,$J87,"")</f>
        <v/>
      </c>
      <c r="W87" s="86" t="str">
        <f aca="false">IF(W$2=$E87,$J87,"")</f>
        <v/>
      </c>
      <c r="X87" s="99" t="str">
        <f aca="false">IF(X$2=$E87,$J87,"")</f>
        <v/>
      </c>
      <c r="Y87" s="86" t="str">
        <f aca="false">IF(Y$2=$E87,$J87,"")</f>
        <v/>
      </c>
      <c r="Z87" s="99" t="str">
        <f aca="false">IF(Z$2=$E87,$J87,"")</f>
        <v/>
      </c>
      <c r="AA87" s="86" t="str">
        <f aca="false">IF(AA$2=$E87,$J87,"")</f>
        <v/>
      </c>
      <c r="AB87" s="99" t="str">
        <f aca="false">IF(AB$2=$E87,$J87,"")</f>
        <v/>
      </c>
      <c r="AC87" s="101"/>
      <c r="AD87" s="83"/>
      <c r="AE87" s="83"/>
      <c r="AF87" s="83"/>
    </row>
    <row r="88" customFormat="false" ht="14.25" hidden="false" customHeight="false" outlineLevel="0" collapsed="false">
      <c r="A88" s="82" t="n">
        <f aca="false">IF(G88&lt;&gt;0,IF(COUNTIF(G$4:G$200,G88)&lt;&gt;1,RANK(G88,G$4:G$200)&amp;"°",RANK(G88,G$4:G$200)),"")</f>
        <v>85</v>
      </c>
      <c r="B88" s="100" t="s">
        <v>164</v>
      </c>
      <c r="C88" s="86" t="str">
        <f aca="false">IFERROR(VLOOKUP($B88,TabJoueurs,2,0),"")</f>
        <v>NC</v>
      </c>
      <c r="D88" s="86" t="str">
        <f aca="false">IFERROR(VLOOKUP($B88,TabJoueurs,3,0),"")</f>
        <v>S</v>
      </c>
      <c r="E88" s="86" t="str">
        <f aca="false">IFERROR(VLOOKUP($B88,TabJoueurs,4,0),"")</f>
        <v>DZY</v>
      </c>
      <c r="F88" s="86" t="n">
        <f aca="false">IFERROR(VLOOKUP($B88,TabJoueurs,7,0),"")</f>
        <v>0</v>
      </c>
      <c r="G88" s="82" t="n">
        <v>603</v>
      </c>
      <c r="H88" s="82" t="n">
        <f aca="false">COUNTIF(E$4:E88,E88)</f>
        <v>6</v>
      </c>
      <c r="I88" s="82" t="n">
        <f aca="false">IFERROR(IF(H88&lt;6,I87+1,I87),0)</f>
        <v>57</v>
      </c>
      <c r="J88" s="82" t="str">
        <f aca="false">IF(G88&gt;0,IF(H88&lt;6,PtsMax2-I88+1,""),"")</f>
        <v/>
      </c>
      <c r="K88" s="97" t="n">
        <f aca="false">MAX(M88:AB88)</f>
        <v>0</v>
      </c>
      <c r="L88" s="98" t="n">
        <f aca="false">IFERROR(G88/G$1,"")</f>
        <v>0.61530612244898</v>
      </c>
      <c r="M88" s="99"/>
      <c r="N88" s="86" t="str">
        <f aca="false">IF(N$2=$E88,$J88,"")</f>
        <v/>
      </c>
      <c r="O88" s="99" t="str">
        <f aca="false">IF(O$2=$E88,$J88,"")</f>
        <v/>
      </c>
      <c r="P88" s="86" t="str">
        <f aca="false">IF(P$2=$E88,$J88,"")</f>
        <v/>
      </c>
      <c r="Q88" s="86" t="str">
        <f aca="false">IF(Q$2=$E88,$J88,"")</f>
        <v/>
      </c>
      <c r="R88" s="99" t="str">
        <f aca="false">IF(R$2=$E88,$J88,"")</f>
        <v/>
      </c>
      <c r="S88" s="86" t="str">
        <f aca="false">IF(S$2=$E88,$J88,"")</f>
        <v/>
      </c>
      <c r="T88" s="99" t="str">
        <f aca="false">IF(T$2=$E88,$J88,"")</f>
        <v/>
      </c>
      <c r="U88" s="86" t="str">
        <f aca="false">IF(U$2=$E88,$J88,"")</f>
        <v/>
      </c>
      <c r="V88" s="99" t="str">
        <f aca="false">IF(V$2=$E88,$J88,"")</f>
        <v/>
      </c>
      <c r="W88" s="86" t="str">
        <f aca="false">IF(W$2=$E88,$J88,"")</f>
        <v/>
      </c>
      <c r="X88" s="99" t="str">
        <f aca="false">IF(X$2=$E88,$J88,"")</f>
        <v/>
      </c>
      <c r="Y88" s="86" t="str">
        <f aca="false">IF(Y$2=$E88,$J88,"")</f>
        <v/>
      </c>
      <c r="Z88" s="99" t="str">
        <f aca="false">IF(Z$2=$E88,$J88,"")</f>
        <v/>
      </c>
      <c r="AA88" s="86" t="str">
        <f aca="false">IF(AA$2=$E88,$J88,"")</f>
        <v/>
      </c>
      <c r="AB88" s="99" t="str">
        <f aca="false">IF(AB$2=$E88,$J88,"")</f>
        <v/>
      </c>
      <c r="AC88" s="101"/>
      <c r="AD88" s="83"/>
      <c r="AE88" s="83"/>
      <c r="AF88" s="83"/>
    </row>
    <row r="89" customFormat="false" ht="14.25" hidden="false" customHeight="false" outlineLevel="0" collapsed="false">
      <c r="A89" s="82" t="n">
        <f aca="false">IF(G89&lt;&gt;0,IF(COUNTIF(G$4:G$200,G89)&lt;&gt;1,RANK(G89,G$4:G$200)&amp;"°",RANK(G89,G$4:G$200)),"")</f>
        <v>86</v>
      </c>
      <c r="B89" s="100" t="s">
        <v>152</v>
      </c>
      <c r="C89" s="86" t="str">
        <f aca="false">IFERROR(VLOOKUP($B89,TabJoueurs,2,0),"")</f>
        <v>6D</v>
      </c>
      <c r="D89" s="86" t="str">
        <f aca="false">IFERROR(VLOOKUP($B89,TabJoueurs,3,0),"")</f>
        <v>D</v>
      </c>
      <c r="E89" s="86" t="str">
        <f aca="false">IFERROR(VLOOKUP($B89,TabJoueurs,4,0),"")</f>
        <v>FLO</v>
      </c>
      <c r="F89" s="86" t="n">
        <f aca="false">IFERROR(VLOOKUP($B89,TabJoueurs,7,0),"")</f>
        <v>0</v>
      </c>
      <c r="G89" s="82" t="n">
        <v>600</v>
      </c>
      <c r="H89" s="82" t="n">
        <f aca="false">COUNTIF(E$4:E89,E89)</f>
        <v>8</v>
      </c>
      <c r="I89" s="82" t="n">
        <f aca="false">IFERROR(IF(H89&lt;6,I88+1,I88),0)</f>
        <v>57</v>
      </c>
      <c r="J89" s="82" t="str">
        <f aca="false">IF(G89&gt;0,IF(H89&lt;6,PtsMax2-I89+1,""),"")</f>
        <v/>
      </c>
      <c r="K89" s="97" t="n">
        <f aca="false">MAX(M89:AB89)</f>
        <v>0</v>
      </c>
      <c r="L89" s="98" t="n">
        <f aca="false">IFERROR(G89/G$1,"")</f>
        <v>0.612244897959184</v>
      </c>
      <c r="M89" s="99"/>
      <c r="N89" s="86" t="str">
        <f aca="false">IF(N$2=$E89,$J89,"")</f>
        <v/>
      </c>
      <c r="O89" s="99" t="str">
        <f aca="false">IF(O$2=$E89,$J89,"")</f>
        <v/>
      </c>
      <c r="P89" s="86" t="str">
        <f aca="false">IF(P$2=$E89,$J89,"")</f>
        <v/>
      </c>
      <c r="Q89" s="86" t="str">
        <f aca="false">IF(Q$2=$E89,$J89,"")</f>
        <v/>
      </c>
      <c r="R89" s="99" t="str">
        <f aca="false">IF(R$2=$E89,$J89,"")</f>
        <v/>
      </c>
      <c r="S89" s="86" t="str">
        <f aca="false">IF(S$2=$E89,$J89,"")</f>
        <v/>
      </c>
      <c r="T89" s="99" t="str">
        <f aca="false">IF(T$2=$E89,$J89,"")</f>
        <v/>
      </c>
      <c r="U89" s="86" t="str">
        <f aca="false">IF(U$2=$E89,$J89,"")</f>
        <v/>
      </c>
      <c r="V89" s="99" t="str">
        <f aca="false">IF(V$2=$E89,$J89,"")</f>
        <v/>
      </c>
      <c r="W89" s="86" t="str">
        <f aca="false">IF(W$2=$E89,$J89,"")</f>
        <v/>
      </c>
      <c r="X89" s="99" t="str">
        <f aca="false">IF(X$2=$E89,$J89,"")</f>
        <v/>
      </c>
      <c r="Y89" s="86" t="str">
        <f aca="false">IF(Y$2=$E89,$J89,"")</f>
        <v/>
      </c>
      <c r="Z89" s="99" t="str">
        <f aca="false">IF(Z$2=$E89,$J89,"")</f>
        <v/>
      </c>
      <c r="AA89" s="86" t="str">
        <f aca="false">IF(AA$2=$E89,$J89,"")</f>
        <v/>
      </c>
      <c r="AB89" s="99" t="str">
        <f aca="false">IF(AB$2=$E89,$J89,"")</f>
        <v/>
      </c>
      <c r="AC89" s="101"/>
      <c r="AD89" s="83"/>
      <c r="AE89" s="83"/>
      <c r="AF89" s="83"/>
    </row>
    <row r="90" customFormat="false" ht="14.25" hidden="false" customHeight="false" outlineLevel="0" collapsed="false">
      <c r="A90" s="82" t="n">
        <f aca="false">IF(G90&lt;&gt;0,IF(COUNTIF(G$4:G$200,G90)&lt;&gt;1,RANK(G90,G$4:G$200)&amp;"°",RANK(G90,G$4:G$200)),"")</f>
        <v>87</v>
      </c>
      <c r="B90" s="100" t="s">
        <v>468</v>
      </c>
      <c r="C90" s="86" t="str">
        <f aca="false">IFERROR(VLOOKUP($B90,TabJoueurs,2,0),"")</f>
        <v>6D</v>
      </c>
      <c r="D90" s="86" t="str">
        <f aca="false">IFERROR(VLOOKUP($B90,TabJoueurs,3,0),"")</f>
        <v>V</v>
      </c>
      <c r="E90" s="86" t="str">
        <f aca="false">IFERROR(VLOOKUP($B90,TabJoueurs,4,0),"")</f>
        <v>GER</v>
      </c>
      <c r="F90" s="86" t="n">
        <f aca="false">IFERROR(VLOOKUP($B90,TabJoueurs,7,0),"")</f>
        <v>0</v>
      </c>
      <c r="G90" s="82" t="n">
        <v>591</v>
      </c>
      <c r="H90" s="82" t="n">
        <f aca="false">COUNTIF(E$4:E90,E90)</f>
        <v>4</v>
      </c>
      <c r="I90" s="82" t="n">
        <f aca="false">IFERROR(IF(H90&lt;6,I89+1,I89),0)</f>
        <v>58</v>
      </c>
      <c r="J90" s="82" t="n">
        <f aca="false">IF(G90&gt;0,IF(H90&lt;6,PtsMax2-I90+1,""),"")</f>
        <v>8</v>
      </c>
      <c r="K90" s="97" t="n">
        <f aca="false">MAX(M90:AB90)</f>
        <v>8</v>
      </c>
      <c r="L90" s="98" t="n">
        <f aca="false">IFERROR(G90/G$1,"")</f>
        <v>0.603061224489796</v>
      </c>
      <c r="M90" s="99"/>
      <c r="N90" s="86" t="str">
        <f aca="false">IF(N$2=$E90,$J90,"")</f>
        <v/>
      </c>
      <c r="O90" s="99" t="str">
        <f aca="false">IF(O$2=$E90,$J90,"")</f>
        <v/>
      </c>
      <c r="P90" s="86" t="str">
        <f aca="false">IF(P$2=$E90,$J90,"")</f>
        <v/>
      </c>
      <c r="Q90" s="86" t="str">
        <f aca="false">IF(Q$2=$E90,$J90,"")</f>
        <v/>
      </c>
      <c r="R90" s="99" t="str">
        <f aca="false">IF(R$2=$E90,$J90,"")</f>
        <v/>
      </c>
      <c r="S90" s="86" t="str">
        <f aca="false">IF(S$2=$E90,$J90,"")</f>
        <v/>
      </c>
      <c r="T90" s="99" t="str">
        <f aca="false">IF(T$2=$E90,$J90,"")</f>
        <v/>
      </c>
      <c r="U90" s="86" t="str">
        <f aca="false">IF(U$2=$E90,$J90,"")</f>
        <v/>
      </c>
      <c r="V90" s="99" t="str">
        <f aca="false">IF(V$2=$E90,$J90,"")</f>
        <v/>
      </c>
      <c r="W90" s="86" t="n">
        <f aca="false">IF(W$2=$E90,$J90,"")</f>
        <v>8</v>
      </c>
      <c r="X90" s="99" t="str">
        <f aca="false">IF(X$2=$E90,$J90,"")</f>
        <v/>
      </c>
      <c r="Y90" s="86" t="str">
        <f aca="false">IF(Y$2=$E90,$J90,"")</f>
        <v/>
      </c>
      <c r="Z90" s="99" t="str">
        <f aca="false">IF(Z$2=$E90,$J90,"")</f>
        <v/>
      </c>
      <c r="AA90" s="86" t="str">
        <f aca="false">IF(AA$2=$E90,$J90,"")</f>
        <v/>
      </c>
      <c r="AB90" s="99" t="str">
        <f aca="false">IF(AB$2=$E90,$J90,"")</f>
        <v/>
      </c>
      <c r="AC90" s="101"/>
      <c r="AD90" s="83"/>
      <c r="AE90" s="83"/>
      <c r="AF90" s="83"/>
    </row>
    <row r="91" customFormat="false" ht="14.25" hidden="false" customHeight="false" outlineLevel="0" collapsed="false">
      <c r="A91" s="82" t="n">
        <f aca="false">IF(G91&lt;&gt;0,IF(COUNTIF(G$4:G$200,G91)&lt;&gt;1,RANK(G91,G$4:G$200)&amp;"°",RANK(G91,G$4:G$200)),"")</f>
        <v>88</v>
      </c>
      <c r="B91" s="100" t="s">
        <v>142</v>
      </c>
      <c r="C91" s="86" t="str">
        <f aca="false">IFERROR(VLOOKUP($B91,TabJoueurs,2,0),"")</f>
        <v>6D</v>
      </c>
      <c r="D91" s="86" t="str">
        <f aca="false">IFERROR(VLOOKUP($B91,TabJoueurs,3,0),"")</f>
        <v>S</v>
      </c>
      <c r="E91" s="86" t="str">
        <f aca="false">IFERROR(VLOOKUP($B91,TabJoueurs,4,0),"")</f>
        <v>LUX</v>
      </c>
      <c r="F91" s="86" t="n">
        <f aca="false">IFERROR(VLOOKUP($B91,TabJoueurs,7,0),"")</f>
        <v>0</v>
      </c>
      <c r="G91" s="82" t="n">
        <v>590</v>
      </c>
      <c r="H91" s="82" t="n">
        <f aca="false">COUNTIF(E$4:E91,E91)</f>
        <v>13</v>
      </c>
      <c r="I91" s="82" t="n">
        <f aca="false">IFERROR(IF(H91&lt;6,I90+1,I90),0)</f>
        <v>58</v>
      </c>
      <c r="J91" s="82" t="str">
        <f aca="false">IF(G91&gt;0,IF(H91&lt;6,PtsMax2-I91+1,""),"")</f>
        <v/>
      </c>
      <c r="K91" s="97" t="n">
        <f aca="false">MAX(M91:AB91)</f>
        <v>0</v>
      </c>
      <c r="L91" s="98" t="n">
        <f aca="false">IFERROR(G91/G$1,"")</f>
        <v>0.602040816326531</v>
      </c>
      <c r="M91" s="99"/>
      <c r="N91" s="86" t="str">
        <f aca="false">IF(N$2=$E91,$J91,"")</f>
        <v/>
      </c>
      <c r="O91" s="99" t="str">
        <f aca="false">IF(O$2=$E91,$J91,"")</f>
        <v/>
      </c>
      <c r="P91" s="86" t="str">
        <f aca="false">IF(P$2=$E91,$J91,"")</f>
        <v/>
      </c>
      <c r="Q91" s="86" t="str">
        <f aca="false">IF(Q$2=$E91,$J91,"")</f>
        <v/>
      </c>
      <c r="R91" s="99" t="str">
        <f aca="false">IF(R$2=$E91,$J91,"")</f>
        <v/>
      </c>
      <c r="S91" s="86" t="str">
        <f aca="false">IF(S$2=$E91,$J91,"")</f>
        <v/>
      </c>
      <c r="T91" s="99" t="str">
        <f aca="false">IF(T$2=$E91,$J91,"")</f>
        <v/>
      </c>
      <c r="U91" s="86" t="str">
        <f aca="false">IF(U$2=$E91,$J91,"")</f>
        <v/>
      </c>
      <c r="V91" s="99" t="str">
        <f aca="false">IF(V$2=$E91,$J91,"")</f>
        <v/>
      </c>
      <c r="W91" s="86" t="str">
        <f aca="false">IF(W$2=$E91,$J91,"")</f>
        <v/>
      </c>
      <c r="X91" s="99" t="str">
        <f aca="false">IF(X$2=$E91,$J91,"")</f>
        <v/>
      </c>
      <c r="Y91" s="86" t="str">
        <f aca="false">IF(Y$2=$E91,$J91,"")</f>
        <v/>
      </c>
      <c r="Z91" s="99" t="str">
        <f aca="false">IF(Z$2=$E91,$J91,"")</f>
        <v/>
      </c>
      <c r="AA91" s="86" t="str">
        <f aca="false">IF(AA$2=$E91,$J91,"")</f>
        <v/>
      </c>
      <c r="AB91" s="99" t="str">
        <f aca="false">IF(AB$2=$E91,$J91,"")</f>
        <v/>
      </c>
      <c r="AC91" s="101"/>
      <c r="AD91" s="83"/>
      <c r="AE91" s="83"/>
      <c r="AF91" s="83"/>
    </row>
    <row r="92" customFormat="false" ht="14.25" hidden="false" customHeight="false" outlineLevel="0" collapsed="false">
      <c r="A92" s="82" t="n">
        <f aca="false">IF(G92&lt;&gt;0,IF(COUNTIF(G$4:G$200,G92)&lt;&gt;1,RANK(G92,G$4:G$200)&amp;"°",RANK(G92,G$4:G$200)),"")</f>
        <v>89</v>
      </c>
      <c r="B92" s="100" t="s">
        <v>469</v>
      </c>
      <c r="C92" s="86" t="str">
        <f aca="false">IFERROR(VLOOKUP($B92,TabJoueurs,2,0),"")</f>
        <v>6B</v>
      </c>
      <c r="D92" s="86" t="str">
        <f aca="false">IFERROR(VLOOKUP($B92,TabJoueurs,3,0),"")</f>
        <v>S</v>
      </c>
      <c r="E92" s="86" t="str">
        <f aca="false">IFERROR(VLOOKUP($B92,TabJoueurs,4,0),"")</f>
        <v>BAH</v>
      </c>
      <c r="F92" s="86" t="n">
        <f aca="false">IFERROR(VLOOKUP($B92,TabJoueurs,7,0),"")</f>
        <v>0</v>
      </c>
      <c r="G92" s="82" t="n">
        <v>581</v>
      </c>
      <c r="H92" s="82" t="n">
        <f aca="false">COUNTIF(E$4:E92,E92)</f>
        <v>9</v>
      </c>
      <c r="I92" s="82" t="n">
        <f aca="false">IFERROR(IF(H92&lt;6,I91+1,I91),0)</f>
        <v>58</v>
      </c>
      <c r="J92" s="82" t="str">
        <f aca="false">IF(G92&gt;0,IF(H92&lt;6,PtsMax2-I92+1,""),"")</f>
        <v/>
      </c>
      <c r="K92" s="97" t="n">
        <f aca="false">MAX(M92:AB92)</f>
        <v>0</v>
      </c>
      <c r="L92" s="98" t="n">
        <f aca="false">IFERROR(G92/G$1,"")</f>
        <v>0.592857142857143</v>
      </c>
      <c r="M92" s="99"/>
      <c r="N92" s="86" t="str">
        <f aca="false">IF(N$2=$E92,$J92,"")</f>
        <v/>
      </c>
      <c r="O92" s="99" t="str">
        <f aca="false">IF(O$2=$E92,$J92,"")</f>
        <v/>
      </c>
      <c r="P92" s="86" t="str">
        <f aca="false">IF(P$2=$E92,$J92,"")</f>
        <v/>
      </c>
      <c r="Q92" s="86" t="str">
        <f aca="false">IF(Q$2=$E92,$J92,"")</f>
        <v/>
      </c>
      <c r="R92" s="99" t="str">
        <f aca="false">IF(R$2=$E92,$J92,"")</f>
        <v/>
      </c>
      <c r="S92" s="86" t="str">
        <f aca="false">IF(S$2=$E92,$J92,"")</f>
        <v/>
      </c>
      <c r="T92" s="99" t="str">
        <f aca="false">IF(T$2=$E92,$J92,"")</f>
        <v/>
      </c>
      <c r="U92" s="86" t="str">
        <f aca="false">IF(U$2=$E92,$J92,"")</f>
        <v/>
      </c>
      <c r="V92" s="99" t="str">
        <f aca="false">IF(V$2=$E92,$J92,"")</f>
        <v/>
      </c>
      <c r="W92" s="86" t="str">
        <f aca="false">IF(W$2=$E92,$J92,"")</f>
        <v/>
      </c>
      <c r="X92" s="99" t="str">
        <f aca="false">IF(X$2=$E92,$J92,"")</f>
        <v/>
      </c>
      <c r="Y92" s="86" t="str">
        <f aca="false">IF(Y$2=$E92,$J92,"")</f>
        <v/>
      </c>
      <c r="Z92" s="99" t="str">
        <f aca="false">IF(Z$2=$E92,$J92,"")</f>
        <v/>
      </c>
      <c r="AA92" s="86" t="str">
        <f aca="false">IF(AA$2=$E92,$J92,"")</f>
        <v/>
      </c>
      <c r="AB92" s="99" t="str">
        <f aca="false">IF(AB$2=$E92,$J92,"")</f>
        <v/>
      </c>
      <c r="AC92" s="101"/>
      <c r="AD92" s="83"/>
      <c r="AE92" s="83"/>
      <c r="AF92" s="83"/>
    </row>
    <row r="93" customFormat="false" ht="14.25" hidden="false" customHeight="false" outlineLevel="0" collapsed="false">
      <c r="A93" s="82" t="n">
        <f aca="false">IF(G93&lt;&gt;0,IF(COUNTIF(G$4:G$200,G93)&lt;&gt;1,RANK(G93,G$4:G$200)&amp;"°",RANK(G93,G$4:G$200)),"")</f>
        <v>90</v>
      </c>
      <c r="B93" s="100" t="s">
        <v>136</v>
      </c>
      <c r="C93" s="86" t="str">
        <f aca="false">IFERROR(VLOOKUP($B93,TabJoueurs,2,0),"")</f>
        <v>6B</v>
      </c>
      <c r="D93" s="86" t="str">
        <f aca="false">IFERROR(VLOOKUP($B93,TabJoueurs,3,0),"")</f>
        <v>V</v>
      </c>
      <c r="E93" s="86" t="str">
        <f aca="false">IFERROR(VLOOKUP($B93,TabJoueurs,4,0),"")</f>
        <v>WAA</v>
      </c>
      <c r="F93" s="86" t="n">
        <f aca="false">IFERROR(VLOOKUP($B93,TabJoueurs,7,0),"")</f>
        <v>0</v>
      </c>
      <c r="G93" s="82" t="n">
        <v>576</v>
      </c>
      <c r="H93" s="82" t="n">
        <f aca="false">COUNTIF(E$4:E93,E93)</f>
        <v>9</v>
      </c>
      <c r="I93" s="82" t="n">
        <f aca="false">IFERROR(IF(H93&lt;6,I92+1,I92),0)</f>
        <v>58</v>
      </c>
      <c r="J93" s="82" t="str">
        <f aca="false">IF(G93&gt;0,IF(H93&lt;6,PtsMax2-I93+1,""),"")</f>
        <v/>
      </c>
      <c r="K93" s="97" t="n">
        <f aca="false">MAX(M93:AB93)</f>
        <v>0</v>
      </c>
      <c r="L93" s="98" t="n">
        <f aca="false">IFERROR(G93/G$1,"")</f>
        <v>0.587755102040816</v>
      </c>
      <c r="M93" s="99"/>
      <c r="N93" s="86" t="str">
        <f aca="false">IF(N$2=$E93,$J93,"")</f>
        <v/>
      </c>
      <c r="O93" s="99" t="str">
        <f aca="false">IF(O$2=$E93,$J93,"")</f>
        <v/>
      </c>
      <c r="P93" s="86" t="str">
        <f aca="false">IF(P$2=$E93,$J93,"")</f>
        <v/>
      </c>
      <c r="Q93" s="86" t="str">
        <f aca="false">IF(Q$2=$E93,$J93,"")</f>
        <v/>
      </c>
      <c r="R93" s="99" t="str">
        <f aca="false">IF(R$2=$E93,$J93,"")</f>
        <v/>
      </c>
      <c r="S93" s="86" t="str">
        <f aca="false">IF(S$2=$E93,$J93,"")</f>
        <v/>
      </c>
      <c r="T93" s="99" t="str">
        <f aca="false">IF(T$2=$E93,$J93,"")</f>
        <v/>
      </c>
      <c r="U93" s="86" t="str">
        <f aca="false">IF(U$2=$E93,$J93,"")</f>
        <v/>
      </c>
      <c r="V93" s="99" t="str">
        <f aca="false">IF(V$2=$E93,$J93,"")</f>
        <v/>
      </c>
      <c r="W93" s="86" t="str">
        <f aca="false">IF(W$2=$E93,$J93,"")</f>
        <v/>
      </c>
      <c r="X93" s="99" t="str">
        <f aca="false">IF(X$2=$E93,$J93,"")</f>
        <v/>
      </c>
      <c r="Y93" s="86" t="str">
        <f aca="false">IF(Y$2=$E93,$J93,"")</f>
        <v/>
      </c>
      <c r="Z93" s="99" t="str">
        <f aca="false">IF(Z$2=$E93,$J93,"")</f>
        <v/>
      </c>
      <c r="AA93" s="86" t="str">
        <f aca="false">IF(AA$2=$E93,$J93,"")</f>
        <v/>
      </c>
      <c r="AB93" s="99" t="str">
        <f aca="false">IF(AB$2=$E93,$J93,"")</f>
        <v/>
      </c>
      <c r="AC93" s="101"/>
      <c r="AD93" s="83"/>
      <c r="AE93" s="83"/>
      <c r="AF93" s="83"/>
    </row>
    <row r="94" customFormat="false" ht="14.25" hidden="false" customHeight="false" outlineLevel="0" collapsed="false">
      <c r="A94" s="82" t="n">
        <f aca="false">IF(G94&lt;&gt;0,IF(COUNTIF(G$4:G$200,G94)&lt;&gt;1,RANK(G94,G$4:G$200)&amp;"°",RANK(G94,G$4:G$200)),"")</f>
        <v>91</v>
      </c>
      <c r="B94" s="100" t="s">
        <v>470</v>
      </c>
      <c r="C94" s="86" t="str">
        <f aca="false">IFERROR(VLOOKUP($B94,TabJoueurs,2,0),"")</f>
        <v>NC</v>
      </c>
      <c r="D94" s="86" t="n">
        <f aca="false">IFERROR(VLOOKUP($B94,TabJoueurs,3,0),"")</f>
        <v>0</v>
      </c>
      <c r="E94" s="86" t="str">
        <f aca="false">IFERROR(VLOOKUP($B94,TabJoueurs,4,0),"")</f>
        <v>CNB</v>
      </c>
      <c r="F94" s="86" t="n">
        <f aca="false">IFERROR(VLOOKUP($B94,TabJoueurs,7,0),"")</f>
        <v>0</v>
      </c>
      <c r="G94" s="82" t="n">
        <v>564</v>
      </c>
      <c r="H94" s="82" t="n">
        <f aca="false">COUNTIF(E$4:E94,E94)</f>
        <v>4</v>
      </c>
      <c r="I94" s="82" t="n">
        <f aca="false">IFERROR(IF(H94&lt;6,I93+1,I93),0)</f>
        <v>59</v>
      </c>
      <c r="J94" s="82" t="n">
        <f aca="false">IF(G94&gt;0,IF(H94&lt;6,PtsMax2-I94+1,""),"")</f>
        <v>7</v>
      </c>
      <c r="K94" s="97" t="n">
        <f aca="false">MAX(M94:AB94)</f>
        <v>7</v>
      </c>
      <c r="L94" s="98" t="n">
        <f aca="false">IFERROR(G94/G$1,"")</f>
        <v>0.575510204081633</v>
      </c>
      <c r="M94" s="99"/>
      <c r="N94" s="86" t="str">
        <f aca="false">IF(N$2=$E94,$J94,"")</f>
        <v/>
      </c>
      <c r="O94" s="99" t="str">
        <f aca="false">IF(O$2=$E94,$J94,"")</f>
        <v/>
      </c>
      <c r="P94" s="86" t="str">
        <f aca="false">IF(P$2=$E94,$J94,"")</f>
        <v/>
      </c>
      <c r="Q94" s="86" t="str">
        <f aca="false">IF(Q$2=$E94,$J94,"")</f>
        <v/>
      </c>
      <c r="R94" s="99" t="str">
        <f aca="false">IF(R$2=$E94,$J94,"")</f>
        <v/>
      </c>
      <c r="S94" s="86" t="n">
        <f aca="false">IF(S$2=$E94,$J94,"")</f>
        <v>7</v>
      </c>
      <c r="T94" s="99" t="str">
        <f aca="false">IF(T$2=$E94,$J94,"")</f>
        <v/>
      </c>
      <c r="U94" s="86" t="str">
        <f aca="false">IF(U$2=$E94,$J94,"")</f>
        <v/>
      </c>
      <c r="V94" s="99" t="str">
        <f aca="false">IF(V$2=$E94,$J94,"")</f>
        <v/>
      </c>
      <c r="W94" s="86" t="str">
        <f aca="false">IF(W$2=$E94,$J94,"")</f>
        <v/>
      </c>
      <c r="X94" s="99" t="str">
        <f aca="false">IF(X$2=$E94,$J94,"")</f>
        <v/>
      </c>
      <c r="Y94" s="86" t="str">
        <f aca="false">IF(Y$2=$E94,$J94,"")</f>
        <v/>
      </c>
      <c r="Z94" s="99" t="str">
        <f aca="false">IF(Z$2=$E94,$J94,"")</f>
        <v/>
      </c>
      <c r="AA94" s="86" t="str">
        <f aca="false">IF(AA$2=$E94,$J94,"")</f>
        <v/>
      </c>
      <c r="AB94" s="99" t="str">
        <f aca="false">IF(AB$2=$E94,$J94,"")</f>
        <v/>
      </c>
      <c r="AC94" s="101"/>
      <c r="AD94" s="83"/>
      <c r="AE94" s="83"/>
      <c r="AF94" s="83"/>
    </row>
    <row r="95" customFormat="false" ht="14.25" hidden="false" customHeight="false" outlineLevel="0" collapsed="false">
      <c r="A95" s="82" t="n">
        <f aca="false">IF(G95&lt;&gt;0,IF(COUNTIF(G$4:G$200,G95)&lt;&gt;1,RANK(G95,G$4:G$200)&amp;"°",RANK(G95,G$4:G$200)),"")</f>
        <v>92</v>
      </c>
      <c r="B95" s="100" t="s">
        <v>471</v>
      </c>
      <c r="C95" s="86" t="str">
        <f aca="false">IFERROR(VLOOKUP($B95,TabJoueurs,2,0),"")</f>
        <v>NC</v>
      </c>
      <c r="D95" s="86" t="str">
        <f aca="false">IFERROR(VLOOKUP($B95,TabJoueurs,3,0),"")</f>
        <v>S</v>
      </c>
      <c r="E95" s="86" t="str">
        <f aca="false">IFERROR(VLOOKUP($B95,TabJoueurs,4,0),"")</f>
        <v>BAH</v>
      </c>
      <c r="F95" s="86" t="n">
        <f aca="false">IFERROR(VLOOKUP($B95,TabJoueurs,7,0),"")</f>
        <v>0</v>
      </c>
      <c r="G95" s="82" t="n">
        <v>562</v>
      </c>
      <c r="H95" s="82" t="n">
        <f aca="false">COUNTIF(E$4:E95,E95)</f>
        <v>10</v>
      </c>
      <c r="I95" s="82" t="n">
        <f aca="false">IFERROR(IF(H95&lt;6,I94+1,I94),0)</f>
        <v>59</v>
      </c>
      <c r="J95" s="82" t="str">
        <f aca="false">IF(G95&gt;0,IF(H95&lt;6,PtsMax2-I95+1,""),"")</f>
        <v/>
      </c>
      <c r="K95" s="97" t="n">
        <f aca="false">MAX(M95:AB95)</f>
        <v>0</v>
      </c>
      <c r="L95" s="98" t="n">
        <f aca="false">IFERROR(G95/G$1,"")</f>
        <v>0.573469387755102</v>
      </c>
      <c r="M95" s="99"/>
      <c r="N95" s="86" t="str">
        <f aca="false">IF(N$2=$E95,$J95,"")</f>
        <v/>
      </c>
      <c r="O95" s="99" t="str">
        <f aca="false">IF(O$2=$E95,$J95,"")</f>
        <v/>
      </c>
      <c r="P95" s="86" t="str">
        <f aca="false">IF(P$2=$E95,$J95,"")</f>
        <v/>
      </c>
      <c r="Q95" s="86" t="str">
        <f aca="false">IF(Q$2=$E95,$J95,"")</f>
        <v/>
      </c>
      <c r="R95" s="99" t="str">
        <f aca="false">IF(R$2=$E95,$J95,"")</f>
        <v/>
      </c>
      <c r="S95" s="86" t="str">
        <f aca="false">IF(S$2=$E95,$J95,"")</f>
        <v/>
      </c>
      <c r="T95" s="99" t="str">
        <f aca="false">IF(T$2=$E95,$J95,"")</f>
        <v/>
      </c>
      <c r="U95" s="86" t="str">
        <f aca="false">IF(U$2=$E95,$J95,"")</f>
        <v/>
      </c>
      <c r="V95" s="99" t="str">
        <f aca="false">IF(V$2=$E95,$J95,"")</f>
        <v/>
      </c>
      <c r="W95" s="86" t="str">
        <f aca="false">IF(W$2=$E95,$J95,"")</f>
        <v/>
      </c>
      <c r="X95" s="99" t="str">
        <f aca="false">IF(X$2=$E95,$J95,"")</f>
        <v/>
      </c>
      <c r="Y95" s="86" t="str">
        <f aca="false">IF(Y$2=$E95,$J95,"")</f>
        <v/>
      </c>
      <c r="Z95" s="99" t="str">
        <f aca="false">IF(Z$2=$E95,$J95,"")</f>
        <v/>
      </c>
      <c r="AA95" s="86" t="str">
        <f aca="false">IF(AA$2=$E95,$J95,"")</f>
        <v/>
      </c>
      <c r="AB95" s="99" t="str">
        <f aca="false">IF(AB$2=$E95,$J95,"")</f>
        <v/>
      </c>
      <c r="AC95" s="101"/>
      <c r="AD95" s="83"/>
      <c r="AE95" s="83"/>
      <c r="AF95" s="83"/>
    </row>
    <row r="96" customFormat="false" ht="14.25" hidden="false" customHeight="false" outlineLevel="0" collapsed="false">
      <c r="A96" s="82" t="n">
        <f aca="false">IF(G96&lt;&gt;0,IF(COUNTIF(G$4:G$200,G96)&lt;&gt;1,RANK(G96,G$4:G$200)&amp;"°",RANK(G96,G$4:G$200)),"")</f>
        <v>93</v>
      </c>
      <c r="B96" s="100" t="s">
        <v>168</v>
      </c>
      <c r="C96" s="86" t="str">
        <f aca="false">IFERROR(VLOOKUP($B96,TabJoueurs,2,0),"")</f>
        <v>6D</v>
      </c>
      <c r="D96" s="86" t="str">
        <f aca="false">IFERROR(VLOOKUP($B96,TabJoueurs,3,0),"")</f>
        <v>D</v>
      </c>
      <c r="E96" s="86" t="str">
        <f aca="false">IFERROR(VLOOKUP($B96,TabJoueurs,4,0),"")</f>
        <v>GER</v>
      </c>
      <c r="F96" s="86" t="n">
        <f aca="false">IFERROR(VLOOKUP($B96,TabJoueurs,7,0),"")</f>
        <v>0</v>
      </c>
      <c r="G96" s="82" t="n">
        <v>546</v>
      </c>
      <c r="H96" s="82" t="n">
        <f aca="false">COUNTIF(E$4:E96,E96)</f>
        <v>5</v>
      </c>
      <c r="I96" s="82" t="n">
        <f aca="false">IFERROR(IF(H96&lt;6,I95+1,I95),0)</f>
        <v>60</v>
      </c>
      <c r="J96" s="82" t="n">
        <f aca="false">IF(G96&gt;0,IF(H96&lt;6,PtsMax2-I96+1,""),"")</f>
        <v>6</v>
      </c>
      <c r="K96" s="97" t="n">
        <f aca="false">MAX(M96:AB96)</f>
        <v>6</v>
      </c>
      <c r="L96" s="98" t="n">
        <f aca="false">IFERROR(G96/G$1,"")</f>
        <v>0.557142857142857</v>
      </c>
      <c r="M96" s="99"/>
      <c r="N96" s="86" t="str">
        <f aca="false">IF(N$2=$E96,$J96,"")</f>
        <v/>
      </c>
      <c r="O96" s="99" t="str">
        <f aca="false">IF(O$2=$E96,$J96,"")</f>
        <v/>
      </c>
      <c r="P96" s="86" t="str">
        <f aca="false">IF(P$2=$E96,$J96,"")</f>
        <v/>
      </c>
      <c r="Q96" s="86" t="str">
        <f aca="false">IF(Q$2=$E96,$J96,"")</f>
        <v/>
      </c>
      <c r="R96" s="99" t="str">
        <f aca="false">IF(R$2=$E96,$J96,"")</f>
        <v/>
      </c>
      <c r="S96" s="86" t="str">
        <f aca="false">IF(S$2=$E96,$J96,"")</f>
        <v/>
      </c>
      <c r="T96" s="99" t="str">
        <f aca="false">IF(T$2=$E96,$J96,"")</f>
        <v/>
      </c>
      <c r="U96" s="86" t="str">
        <f aca="false">IF(U$2=$E96,$J96,"")</f>
        <v/>
      </c>
      <c r="V96" s="99" t="str">
        <f aca="false">IF(V$2=$E96,$J96,"")</f>
        <v/>
      </c>
      <c r="W96" s="86" t="n">
        <f aca="false">IF(W$2=$E96,$J96,"")</f>
        <v>6</v>
      </c>
      <c r="X96" s="99" t="str">
        <f aca="false">IF(X$2=$E96,$J96,"")</f>
        <v/>
      </c>
      <c r="Y96" s="86" t="str">
        <f aca="false">IF(Y$2=$E96,$J96,"")</f>
        <v/>
      </c>
      <c r="Z96" s="99" t="str">
        <f aca="false">IF(Z$2=$E96,$J96,"")</f>
        <v/>
      </c>
      <c r="AA96" s="86" t="str">
        <f aca="false">IF(AA$2=$E96,$J96,"")</f>
        <v/>
      </c>
      <c r="AB96" s="99" t="str">
        <f aca="false">IF(AB$2=$E96,$J96,"")</f>
        <v/>
      </c>
      <c r="AC96" s="101"/>
      <c r="AD96" s="83"/>
      <c r="AE96" s="83"/>
      <c r="AF96" s="83"/>
    </row>
    <row r="97" customFormat="false" ht="14.25" hidden="false" customHeight="false" outlineLevel="0" collapsed="false">
      <c r="A97" s="82" t="n">
        <f aca="false">IF(G97&lt;&gt;0,IF(COUNTIF(G$4:G$200,G97)&lt;&gt;1,RANK(G97,G$4:G$200)&amp;"°",RANK(G97,G$4:G$200)),"")</f>
        <v>94</v>
      </c>
      <c r="B97" s="100" t="s">
        <v>472</v>
      </c>
      <c r="C97" s="86" t="str">
        <f aca="false">IFERROR(VLOOKUP($B97,TabJoueurs,2,0),"")</f>
        <v>6C</v>
      </c>
      <c r="D97" s="86" t="str">
        <f aca="false">IFERROR(VLOOKUP($B97,TabJoueurs,3,0),"")</f>
        <v>D</v>
      </c>
      <c r="E97" s="86" t="str">
        <f aca="false">IFERROR(VLOOKUP($B97,TabJoueurs,4,0),"")</f>
        <v>WAA</v>
      </c>
      <c r="F97" s="86" t="n">
        <f aca="false">IFERROR(VLOOKUP($B97,TabJoueurs,7,0),"")</f>
        <v>0</v>
      </c>
      <c r="G97" s="82" t="n">
        <v>544</v>
      </c>
      <c r="H97" s="82" t="n">
        <f aca="false">COUNTIF(E$4:E97,E97)</f>
        <v>10</v>
      </c>
      <c r="I97" s="82" t="n">
        <f aca="false">IFERROR(IF(H97&lt;6,I96+1,I96),0)</f>
        <v>60</v>
      </c>
      <c r="J97" s="82" t="str">
        <f aca="false">IF(G97&gt;0,IF(H97&lt;6,PtsMax2-I97+1,""),"")</f>
        <v/>
      </c>
      <c r="K97" s="97" t="n">
        <f aca="false">MAX(M97:AB97)</f>
        <v>0</v>
      </c>
      <c r="L97" s="98" t="n">
        <f aca="false">IFERROR(G97/G$1,"")</f>
        <v>0.555102040816327</v>
      </c>
      <c r="M97" s="99"/>
      <c r="N97" s="86" t="str">
        <f aca="false">IF(N$2=$E97,$J97,"")</f>
        <v/>
      </c>
      <c r="O97" s="99" t="str">
        <f aca="false">IF(O$2=$E97,$J97,"")</f>
        <v/>
      </c>
      <c r="P97" s="86" t="str">
        <f aca="false">IF(P$2=$E97,$J97,"")</f>
        <v/>
      </c>
      <c r="Q97" s="86" t="str">
        <f aca="false">IF(Q$2=$E97,$J97,"")</f>
        <v/>
      </c>
      <c r="R97" s="99" t="str">
        <f aca="false">IF(R$2=$E97,$J97,"")</f>
        <v/>
      </c>
      <c r="S97" s="86" t="str">
        <f aca="false">IF(S$2=$E97,$J97,"")</f>
        <v/>
      </c>
      <c r="T97" s="99" t="str">
        <f aca="false">IF(T$2=$E97,$J97,"")</f>
        <v/>
      </c>
      <c r="U97" s="86" t="str">
        <f aca="false">IF(U$2=$E97,$J97,"")</f>
        <v/>
      </c>
      <c r="V97" s="99" t="str">
        <f aca="false">IF(V$2=$E97,$J97,"")</f>
        <v/>
      </c>
      <c r="W97" s="86" t="str">
        <f aca="false">IF(W$2=$E97,$J97,"")</f>
        <v/>
      </c>
      <c r="X97" s="99" t="str">
        <f aca="false">IF(X$2=$E97,$J97,"")</f>
        <v/>
      </c>
      <c r="Y97" s="86" t="str">
        <f aca="false">IF(Y$2=$E97,$J97,"")</f>
        <v/>
      </c>
      <c r="Z97" s="99" t="str">
        <f aca="false">IF(Z$2=$E97,$J97,"")</f>
        <v/>
      </c>
      <c r="AA97" s="86" t="str">
        <f aca="false">IF(AA$2=$E97,$J97,"")</f>
        <v/>
      </c>
      <c r="AB97" s="99" t="str">
        <f aca="false">IF(AB$2=$E97,$J97,"")</f>
        <v/>
      </c>
      <c r="AC97" s="101"/>
      <c r="AD97" s="83"/>
      <c r="AE97" s="83"/>
      <c r="AF97" s="83"/>
    </row>
    <row r="98" customFormat="false" ht="14.25" hidden="false" customHeight="false" outlineLevel="0" collapsed="false">
      <c r="A98" s="82" t="n">
        <f aca="false">IF(G98&lt;&gt;0,IF(COUNTIF(G$4:G$200,G98)&lt;&gt;1,RANK(G98,G$4:G$200)&amp;"°",RANK(G98,G$4:G$200)),"")</f>
        <v>95</v>
      </c>
      <c r="B98" s="100" t="s">
        <v>103</v>
      </c>
      <c r="C98" s="86" t="n">
        <f aca="false">IFERROR(VLOOKUP($B98,TabJoueurs,2,0),"")</f>
        <v>7</v>
      </c>
      <c r="D98" s="86" t="str">
        <f aca="false">IFERROR(VLOOKUP($B98,TabJoueurs,3,0),"")</f>
        <v>V</v>
      </c>
      <c r="E98" s="86" t="str">
        <f aca="false">IFERROR(VLOOKUP($B98,TabJoueurs,4,0),"")</f>
        <v>CNB</v>
      </c>
      <c r="F98" s="86" t="n">
        <f aca="false">IFERROR(VLOOKUP($B98,TabJoueurs,7,0),"")</f>
        <v>0</v>
      </c>
      <c r="G98" s="82" t="n">
        <v>534</v>
      </c>
      <c r="H98" s="82" t="n">
        <f aca="false">COUNTIF(E$4:E98,E98)</f>
        <v>5</v>
      </c>
      <c r="I98" s="82" t="n">
        <f aca="false">IFERROR(IF(H98&lt;6,I97+1,I97),0)</f>
        <v>61</v>
      </c>
      <c r="J98" s="82" t="n">
        <f aca="false">IF(G98&gt;0,IF(H98&lt;6,PtsMax2-I98+1,""),"")</f>
        <v>5</v>
      </c>
      <c r="K98" s="97" t="n">
        <f aca="false">MAX(M98:AB98)</f>
        <v>5</v>
      </c>
      <c r="L98" s="98" t="n">
        <f aca="false">IFERROR(G98/G$1,"")</f>
        <v>0.544897959183673</v>
      </c>
      <c r="M98" s="99"/>
      <c r="N98" s="86" t="str">
        <f aca="false">IF(N$2=$E98,$J98,"")</f>
        <v/>
      </c>
      <c r="O98" s="99" t="str">
        <f aca="false">IF(O$2=$E98,$J98,"")</f>
        <v/>
      </c>
      <c r="P98" s="86" t="str">
        <f aca="false">IF(P$2=$E98,$J98,"")</f>
        <v/>
      </c>
      <c r="Q98" s="86" t="str">
        <f aca="false">IF(Q$2=$E98,$J98,"")</f>
        <v/>
      </c>
      <c r="R98" s="99" t="str">
        <f aca="false">IF(R$2=$E98,$J98,"")</f>
        <v/>
      </c>
      <c r="S98" s="86" t="n">
        <f aca="false">IF(S$2=$E98,$J98,"")</f>
        <v>5</v>
      </c>
      <c r="T98" s="99" t="str">
        <f aca="false">IF(T$2=$E98,$J98,"")</f>
        <v/>
      </c>
      <c r="U98" s="86" t="str">
        <f aca="false">IF(U$2=$E98,$J98,"")</f>
        <v/>
      </c>
      <c r="V98" s="99" t="str">
        <f aca="false">IF(V$2=$E98,$J98,"")</f>
        <v/>
      </c>
      <c r="W98" s="86" t="str">
        <f aca="false">IF(W$2=$E98,$J98,"")</f>
        <v/>
      </c>
      <c r="X98" s="99" t="str">
        <f aca="false">IF(X$2=$E98,$J98,"")</f>
        <v/>
      </c>
      <c r="Y98" s="86" t="str">
        <f aca="false">IF(Y$2=$E98,$J98,"")</f>
        <v/>
      </c>
      <c r="Z98" s="99" t="str">
        <f aca="false">IF(Z$2=$E98,$J98,"")</f>
        <v/>
      </c>
      <c r="AA98" s="86" t="str">
        <f aca="false">IF(AA$2=$E98,$J98,"")</f>
        <v/>
      </c>
      <c r="AB98" s="99" t="str">
        <f aca="false">IF(AB$2=$E98,$J98,"")</f>
        <v/>
      </c>
      <c r="AC98" s="101"/>
      <c r="AD98" s="83"/>
      <c r="AE98" s="83"/>
      <c r="AF98" s="83"/>
    </row>
    <row r="99" customFormat="false" ht="14.25" hidden="false" customHeight="false" outlineLevel="0" collapsed="false">
      <c r="A99" s="82" t="n">
        <f aca="false">IF(G99&lt;&gt;0,IF(COUNTIF(G$4:G$200,G99)&lt;&gt;1,RANK(G99,G$4:G$200)&amp;"°",RANK(G99,G$4:G$200)),"")</f>
        <v>96</v>
      </c>
      <c r="B99" s="100" t="s">
        <v>158</v>
      </c>
      <c r="C99" s="86" t="str">
        <f aca="false">IFERROR(VLOOKUP($B99,TabJoueurs,2,0),"")</f>
        <v>6A</v>
      </c>
      <c r="D99" s="86" t="str">
        <f aca="false">IFERROR(VLOOKUP($B99,TabJoueurs,3,0),"")</f>
        <v>S</v>
      </c>
      <c r="E99" s="86" t="str">
        <f aca="false">IFERROR(VLOOKUP($B99,TabJoueurs,4,0),"")</f>
        <v>CHY</v>
      </c>
      <c r="F99" s="86" t="n">
        <f aca="false">IFERROR(VLOOKUP($B99,TabJoueurs,7,0),"")</f>
        <v>0</v>
      </c>
      <c r="G99" s="82" t="n">
        <v>532</v>
      </c>
      <c r="H99" s="82" t="n">
        <f aca="false">COUNTIF(E$4:E99,E99)</f>
        <v>8</v>
      </c>
      <c r="I99" s="82" t="n">
        <f aca="false">IFERROR(IF(H99&lt;6,I98+1,I98),0)</f>
        <v>61</v>
      </c>
      <c r="J99" s="82" t="str">
        <f aca="false">IF(G99&gt;0,IF(H99&lt;6,PtsMax2-I99+1,""),"")</f>
        <v/>
      </c>
      <c r="K99" s="97" t="n">
        <f aca="false">MAX(M99:AB99)</f>
        <v>0</v>
      </c>
      <c r="L99" s="98" t="n">
        <f aca="false">IFERROR(G99/G$1,"")</f>
        <v>0.542857142857143</v>
      </c>
      <c r="M99" s="99"/>
      <c r="N99" s="86" t="str">
        <f aca="false">IF(N$2=$E99,$J99,"")</f>
        <v/>
      </c>
      <c r="O99" s="99" t="str">
        <f aca="false">IF(O$2=$E99,$J99,"")</f>
        <v/>
      </c>
      <c r="P99" s="86" t="str">
        <f aca="false">IF(P$2=$E99,$J99,"")</f>
        <v/>
      </c>
      <c r="Q99" s="86" t="str">
        <f aca="false">IF(Q$2=$E99,$J99,"")</f>
        <v/>
      </c>
      <c r="R99" s="99" t="str">
        <f aca="false">IF(R$2=$E99,$J99,"")</f>
        <v/>
      </c>
      <c r="S99" s="86" t="str">
        <f aca="false">IF(S$2=$E99,$J99,"")</f>
        <v/>
      </c>
      <c r="T99" s="99" t="str">
        <f aca="false">IF(T$2=$E99,$J99,"")</f>
        <v/>
      </c>
      <c r="U99" s="86" t="str">
        <f aca="false">IF(U$2=$E99,$J99,"")</f>
        <v/>
      </c>
      <c r="V99" s="99" t="str">
        <f aca="false">IF(V$2=$E99,$J99,"")</f>
        <v/>
      </c>
      <c r="W99" s="86" t="str">
        <f aca="false">IF(W$2=$E99,$J99,"")</f>
        <v/>
      </c>
      <c r="X99" s="99" t="str">
        <f aca="false">IF(X$2=$E99,$J99,"")</f>
        <v/>
      </c>
      <c r="Y99" s="86" t="str">
        <f aca="false">IF(Y$2=$E99,$J99,"")</f>
        <v/>
      </c>
      <c r="Z99" s="99" t="str">
        <f aca="false">IF(Z$2=$E99,$J99,"")</f>
        <v/>
      </c>
      <c r="AA99" s="86" t="str">
        <f aca="false">IF(AA$2=$E99,$J99,"")</f>
        <v/>
      </c>
      <c r="AB99" s="99" t="str">
        <f aca="false">IF(AB$2=$E99,$J99,"")</f>
        <v/>
      </c>
      <c r="AC99" s="101"/>
      <c r="AD99" s="83"/>
      <c r="AE99" s="83"/>
      <c r="AF99" s="83"/>
    </row>
    <row r="100" customFormat="false" ht="14.25" hidden="false" customHeight="false" outlineLevel="0" collapsed="false">
      <c r="A100" s="82" t="n">
        <f aca="false">IF(G100&lt;&gt;0,IF(COUNTIF(G$4:G$200,G100)&lt;&gt;1,RANK(G100,G$4:G$200)&amp;"°",RANK(G100,G$4:G$200)),"")</f>
        <v>97</v>
      </c>
      <c r="B100" s="100" t="s">
        <v>173</v>
      </c>
      <c r="C100" s="86" t="str">
        <f aca="false">IFERROR(VLOOKUP($B100,TabJoueurs,2,0),"")</f>
        <v>6B</v>
      </c>
      <c r="D100" s="86" t="str">
        <f aca="false">IFERROR(VLOOKUP($B100,TabJoueurs,3,0),"")</f>
        <v>R</v>
      </c>
      <c r="E100" s="86" t="str">
        <f aca="false">IFERROR(VLOOKUP($B100,TabJoueurs,4,0),"")</f>
        <v>GED</v>
      </c>
      <c r="F100" s="86" t="n">
        <f aca="false">IFERROR(VLOOKUP($B100,TabJoueurs,7,0),"")</f>
        <v>0</v>
      </c>
      <c r="G100" s="82" t="n">
        <v>527</v>
      </c>
      <c r="H100" s="82" t="n">
        <f aca="false">COUNTIF(E$4:E100,E100)</f>
        <v>2</v>
      </c>
      <c r="I100" s="82" t="n">
        <f aca="false">IFERROR(IF(H100&lt;6,I99+1,I99),0)</f>
        <v>62</v>
      </c>
      <c r="J100" s="82" t="n">
        <f aca="false">IF(G100&gt;0,IF(H100&lt;6,PtsMax2-I100+1,""),"")</f>
        <v>4</v>
      </c>
      <c r="K100" s="97" t="n">
        <f aca="false">MAX(M100:AB100)</f>
        <v>4</v>
      </c>
      <c r="L100" s="98" t="n">
        <f aca="false">IFERROR(G100/G$1,"")</f>
        <v>0.537755102040816</v>
      </c>
      <c r="M100" s="99"/>
      <c r="N100" s="86" t="str">
        <f aca="false">IF(N$2=$E100,$J100,"")</f>
        <v/>
      </c>
      <c r="O100" s="99" t="str">
        <f aca="false">IF(O$2=$E100,$J100,"")</f>
        <v/>
      </c>
      <c r="P100" s="86" t="str">
        <f aca="false">IF(P$2=$E100,$J100,"")</f>
        <v/>
      </c>
      <c r="Q100" s="86" t="str">
        <f aca="false">IF(Q$2=$E100,$J100,"")</f>
        <v/>
      </c>
      <c r="R100" s="99" t="str">
        <f aca="false">IF(R$2=$E100,$J100,"")</f>
        <v/>
      </c>
      <c r="S100" s="86" t="str">
        <f aca="false">IF(S$2=$E100,$J100,"")</f>
        <v/>
      </c>
      <c r="T100" s="99" t="str">
        <f aca="false">IF(T$2=$E100,$J100,"")</f>
        <v/>
      </c>
      <c r="U100" s="86" t="str">
        <f aca="false">IF(U$2=$E100,$J100,"")</f>
        <v/>
      </c>
      <c r="V100" s="99" t="n">
        <f aca="false">IF(V$2=$E100,$J100,"")</f>
        <v>4</v>
      </c>
      <c r="W100" s="86" t="str">
        <f aca="false">IF(W$2=$E100,$J100,"")</f>
        <v/>
      </c>
      <c r="X100" s="99" t="str">
        <f aca="false">IF(X$2=$E100,$J100,"")</f>
        <v/>
      </c>
      <c r="Y100" s="86" t="str">
        <f aca="false">IF(Y$2=$E100,$J100,"")</f>
        <v/>
      </c>
      <c r="Z100" s="99" t="str">
        <f aca="false">IF(Z$2=$E100,$J100,"")</f>
        <v/>
      </c>
      <c r="AA100" s="86" t="str">
        <f aca="false">IF(AA$2=$E100,$J100,"")</f>
        <v/>
      </c>
      <c r="AB100" s="99" t="str">
        <f aca="false">IF(AB$2=$E100,$J100,"")</f>
        <v/>
      </c>
      <c r="AC100" s="101"/>
      <c r="AD100" s="83"/>
      <c r="AE100" s="83"/>
      <c r="AF100" s="83"/>
    </row>
    <row r="101" customFormat="false" ht="14.25" hidden="false" customHeight="false" outlineLevel="0" collapsed="false">
      <c r="A101" s="82" t="n">
        <f aca="false">IF(G101&lt;&gt;0,IF(COUNTIF(G$4:G$200,G101)&lt;&gt;1,RANK(G101,G$4:G$200)&amp;"°",RANK(G101,G$4:G$200)),"")</f>
        <v>98</v>
      </c>
      <c r="B101" s="100" t="s">
        <v>175</v>
      </c>
      <c r="C101" s="86" t="str">
        <f aca="false">IFERROR(VLOOKUP($B101,TabJoueurs,2,0),"")</f>
        <v>NC</v>
      </c>
      <c r="D101" s="86" t="n">
        <f aca="false">IFERROR(VLOOKUP($B101,TabJoueurs,3,0),"")</f>
        <v>0</v>
      </c>
      <c r="E101" s="86" t="str">
        <f aca="false">IFERROR(VLOOKUP($B101,TabJoueurs,4,0),"")</f>
        <v>DZY</v>
      </c>
      <c r="F101" s="86" t="n">
        <f aca="false">IFERROR(VLOOKUP($B101,TabJoueurs,7,0),"")</f>
        <v>0</v>
      </c>
      <c r="G101" s="82" t="n">
        <v>521</v>
      </c>
      <c r="H101" s="82" t="n">
        <f aca="false">COUNTIF(E$4:E101,E101)</f>
        <v>7</v>
      </c>
      <c r="I101" s="82" t="n">
        <f aca="false">IFERROR(IF(H101&lt;6,I100+1,I100),0)</f>
        <v>62</v>
      </c>
      <c r="J101" s="82" t="str">
        <f aca="false">IF(G101&gt;0,IF(H101&lt;6,PtsMax2-I101+1,""),"")</f>
        <v/>
      </c>
      <c r="K101" s="97" t="n">
        <f aca="false">MAX(M101:AB101)</f>
        <v>0</v>
      </c>
      <c r="L101" s="98" t="n">
        <f aca="false">IFERROR(G101/G$1,"")</f>
        <v>0.531632653061225</v>
      </c>
      <c r="M101" s="99"/>
      <c r="N101" s="86" t="str">
        <f aca="false">IF(N$2=$E101,$J101,"")</f>
        <v/>
      </c>
      <c r="O101" s="99" t="str">
        <f aca="false">IF(O$2=$E101,$J101,"")</f>
        <v/>
      </c>
      <c r="P101" s="86" t="str">
        <f aca="false">IF(P$2=$E101,$J101,"")</f>
        <v/>
      </c>
      <c r="Q101" s="86" t="str">
        <f aca="false">IF(Q$2=$E101,$J101,"")</f>
        <v/>
      </c>
      <c r="R101" s="99" t="str">
        <f aca="false">IF(R$2=$E101,$J101,"")</f>
        <v/>
      </c>
      <c r="S101" s="86" t="str">
        <f aca="false">IF(S$2=$E101,$J101,"")</f>
        <v/>
      </c>
      <c r="T101" s="99" t="str">
        <f aca="false">IF(T$2=$E101,$J101,"")</f>
        <v/>
      </c>
      <c r="U101" s="86" t="str">
        <f aca="false">IF(U$2=$E101,$J101,"")</f>
        <v/>
      </c>
      <c r="V101" s="99" t="str">
        <f aca="false">IF(V$2=$E101,$J101,"")</f>
        <v/>
      </c>
      <c r="W101" s="86" t="str">
        <f aca="false">IF(W$2=$E101,$J101,"")</f>
        <v/>
      </c>
      <c r="X101" s="99" t="str">
        <f aca="false">IF(X$2=$E101,$J101,"")</f>
        <v/>
      </c>
      <c r="Y101" s="86" t="str">
        <f aca="false">IF(Y$2=$E101,$J101,"")</f>
        <v/>
      </c>
      <c r="Z101" s="99" t="str">
        <f aca="false">IF(Z$2=$E101,$J101,"")</f>
        <v/>
      </c>
      <c r="AA101" s="86" t="str">
        <f aca="false">IF(AA$2=$E101,$J101,"")</f>
        <v/>
      </c>
      <c r="AB101" s="99" t="str">
        <f aca="false">IF(AB$2=$E101,$J101,"")</f>
        <v/>
      </c>
      <c r="AC101" s="101"/>
      <c r="AD101" s="83"/>
      <c r="AE101" s="83"/>
      <c r="AF101" s="83"/>
    </row>
    <row r="102" customFormat="false" ht="14.25" hidden="false" customHeight="false" outlineLevel="0" collapsed="false">
      <c r="A102" s="82" t="n">
        <f aca="false">IF(G102&lt;&gt;0,IF(COUNTIF(G$4:G$200,G102)&lt;&gt;1,RANK(G102,G$4:G$200)&amp;"°",RANK(G102,G$4:G$200)),"")</f>
        <v>99</v>
      </c>
      <c r="B102" s="100" t="s">
        <v>162</v>
      </c>
      <c r="C102" s="86" t="str">
        <f aca="false">IFERROR(VLOOKUP($B102,TabJoueurs,2,0),"")</f>
        <v>NC</v>
      </c>
      <c r="D102" s="86" t="str">
        <f aca="false">IFERROR(VLOOKUP($B102,TabJoueurs,3,0),"")</f>
        <v>V</v>
      </c>
      <c r="E102" s="86" t="str">
        <f aca="false">IFERROR(VLOOKUP($B102,TabJoueurs,4,0),"")</f>
        <v>CNB</v>
      </c>
      <c r="F102" s="86" t="n">
        <f aca="false">IFERROR(VLOOKUP($B102,TabJoueurs,7,0),"")</f>
        <v>0</v>
      </c>
      <c r="G102" s="82" t="n">
        <v>516</v>
      </c>
      <c r="H102" s="82" t="n">
        <f aca="false">COUNTIF(E$4:E102,E102)</f>
        <v>6</v>
      </c>
      <c r="I102" s="82" t="n">
        <f aca="false">IFERROR(IF(H102&lt;6,I101+1,I101),0)</f>
        <v>62</v>
      </c>
      <c r="J102" s="82" t="str">
        <f aca="false">IF(G102&gt;0,IF(H102&lt;6,PtsMax2-I102+1,""),"")</f>
        <v/>
      </c>
      <c r="K102" s="97" t="n">
        <f aca="false">MAX(M102:AB102)</f>
        <v>0</v>
      </c>
      <c r="L102" s="98" t="n">
        <f aca="false">IFERROR(G102/G$1,"")</f>
        <v>0.526530612244898</v>
      </c>
      <c r="M102" s="99"/>
      <c r="N102" s="86" t="str">
        <f aca="false">IF(N$2=$E102,$J102,"")</f>
        <v/>
      </c>
      <c r="O102" s="99" t="str">
        <f aca="false">IF(O$2=$E102,$J102,"")</f>
        <v/>
      </c>
      <c r="P102" s="86" t="str">
        <f aca="false">IF(P$2=$E102,$J102,"")</f>
        <v/>
      </c>
      <c r="Q102" s="86" t="str">
        <f aca="false">IF(Q$2=$E102,$J102,"")</f>
        <v/>
      </c>
      <c r="R102" s="99" t="str">
        <f aca="false">IF(R$2=$E102,$J102,"")</f>
        <v/>
      </c>
      <c r="S102" s="86" t="str">
        <f aca="false">IF(S$2=$E102,$J102,"")</f>
        <v/>
      </c>
      <c r="T102" s="99" t="str">
        <f aca="false">IF(T$2=$E102,$J102,"")</f>
        <v/>
      </c>
      <c r="U102" s="86" t="str">
        <f aca="false">IF(U$2=$E102,$J102,"")</f>
        <v/>
      </c>
      <c r="V102" s="99" t="str">
        <f aca="false">IF(V$2=$E102,$J102,"")</f>
        <v/>
      </c>
      <c r="W102" s="86" t="str">
        <f aca="false">IF(W$2=$E102,$J102,"")</f>
        <v/>
      </c>
      <c r="X102" s="99" t="str">
        <f aca="false">IF(X$2=$E102,$J102,"")</f>
        <v/>
      </c>
      <c r="Y102" s="86" t="str">
        <f aca="false">IF(Y$2=$E102,$J102,"")</f>
        <v/>
      </c>
      <c r="Z102" s="99" t="str">
        <f aca="false">IF(Z$2=$E102,$J102,"")</f>
        <v/>
      </c>
      <c r="AA102" s="86" t="str">
        <f aca="false">IF(AA$2=$E102,$J102,"")</f>
        <v/>
      </c>
      <c r="AB102" s="99" t="str">
        <f aca="false">IF(AB$2=$E102,$J102,"")</f>
        <v/>
      </c>
      <c r="AC102" s="101"/>
      <c r="AD102" s="83"/>
      <c r="AE102" s="83"/>
      <c r="AF102" s="83"/>
    </row>
    <row r="103" customFormat="false" ht="14.25" hidden="false" customHeight="false" outlineLevel="0" collapsed="false">
      <c r="A103" s="82" t="n">
        <f aca="false">IF(G103&lt;&gt;0,IF(COUNTIF(G$4:G$200,G103)&lt;&gt;1,RANK(G103,G$4:G$200)&amp;"°",RANK(G103,G$4:G$200)),"")</f>
        <v>100</v>
      </c>
      <c r="B103" s="100" t="s">
        <v>473</v>
      </c>
      <c r="C103" s="86" t="n">
        <f aca="false">IFERROR(VLOOKUP($B103,TabJoueurs,2,0),"")</f>
        <v>7</v>
      </c>
      <c r="D103" s="86" t="str">
        <f aca="false">IFERROR(VLOOKUP($B103,TabJoueurs,3,0),"")</f>
        <v>V</v>
      </c>
      <c r="E103" s="86" t="str">
        <f aca="false">IFERROR(VLOOKUP($B103,TabJoueurs,4,0),"")</f>
        <v>WAA</v>
      </c>
      <c r="F103" s="86" t="n">
        <f aca="false">IFERROR(VLOOKUP($B103,TabJoueurs,7,0),"")</f>
        <v>0</v>
      </c>
      <c r="G103" s="82" t="n">
        <v>512</v>
      </c>
      <c r="H103" s="82" t="n">
        <f aca="false">COUNTIF(E$4:E103,E103)</f>
        <v>11</v>
      </c>
      <c r="I103" s="82" t="n">
        <f aca="false">IFERROR(IF(H103&lt;6,I102+1,I102),0)</f>
        <v>62</v>
      </c>
      <c r="J103" s="82" t="str">
        <f aca="false">IF(G103&gt;0,IF(H103&lt;6,PtsMax2-I103+1,""),"")</f>
        <v/>
      </c>
      <c r="K103" s="97" t="n">
        <f aca="false">MAX(M103:AB103)</f>
        <v>0</v>
      </c>
      <c r="L103" s="98" t="n">
        <f aca="false">IFERROR(G103/G$1,"")</f>
        <v>0.522448979591837</v>
      </c>
      <c r="M103" s="99"/>
      <c r="N103" s="86" t="str">
        <f aca="false">IF(N$2=$E103,$J103,"")</f>
        <v/>
      </c>
      <c r="O103" s="99" t="str">
        <f aca="false">IF(O$2=$E103,$J103,"")</f>
        <v/>
      </c>
      <c r="P103" s="86" t="str">
        <f aca="false">IF(P$2=$E103,$J103,"")</f>
        <v/>
      </c>
      <c r="Q103" s="86" t="str">
        <f aca="false">IF(Q$2=$E103,$J103,"")</f>
        <v/>
      </c>
      <c r="R103" s="99" t="str">
        <f aca="false">IF(R$2=$E103,$J103,"")</f>
        <v/>
      </c>
      <c r="S103" s="86" t="str">
        <f aca="false">IF(S$2=$E103,$J103,"")</f>
        <v/>
      </c>
      <c r="T103" s="99" t="str">
        <f aca="false">IF(T$2=$E103,$J103,"")</f>
        <v/>
      </c>
      <c r="U103" s="86" t="str">
        <f aca="false">IF(U$2=$E103,$J103,"")</f>
        <v/>
      </c>
      <c r="V103" s="99" t="str">
        <f aca="false">IF(V$2=$E103,$J103,"")</f>
        <v/>
      </c>
      <c r="W103" s="86" t="str">
        <f aca="false">IF(W$2=$E103,$J103,"")</f>
        <v/>
      </c>
      <c r="X103" s="99" t="str">
        <f aca="false">IF(X$2=$E103,$J103,"")</f>
        <v/>
      </c>
      <c r="Y103" s="86" t="str">
        <f aca="false">IF(Y$2=$E103,$J103,"")</f>
        <v/>
      </c>
      <c r="Z103" s="99" t="str">
        <f aca="false">IF(Z$2=$E103,$J103,"")</f>
        <v/>
      </c>
      <c r="AA103" s="86" t="str">
        <f aca="false">IF(AA$2=$E103,$J103,"")</f>
        <v/>
      </c>
      <c r="AB103" s="99" t="str">
        <f aca="false">IF(AB$2=$E103,$J103,"")</f>
        <v/>
      </c>
      <c r="AC103" s="101"/>
      <c r="AD103" s="83"/>
      <c r="AE103" s="83"/>
      <c r="AF103" s="83"/>
    </row>
    <row r="104" customFormat="false" ht="14.25" hidden="false" customHeight="false" outlineLevel="0" collapsed="false">
      <c r="A104" s="82" t="n">
        <f aca="false">IF(G104&lt;&gt;0,IF(COUNTIF(G$4:G$200,G104)&lt;&gt;1,RANK(G104,G$4:G$200)&amp;"°",RANK(G104,G$4:G$200)),"")</f>
        <v>101</v>
      </c>
      <c r="B104" s="100" t="s">
        <v>474</v>
      </c>
      <c r="C104" s="86" t="str">
        <f aca="false">IFERROR(VLOOKUP($B104,TabJoueurs,2,0),"")</f>
        <v>NC</v>
      </c>
      <c r="D104" s="86" t="str">
        <f aca="false">IFERROR(VLOOKUP($B104,TabJoueurs,3,0),"")</f>
        <v>S</v>
      </c>
      <c r="E104" s="86" t="str">
        <f aca="false">IFERROR(VLOOKUP($B104,TabJoueurs,4,0),"")</f>
        <v>LIB</v>
      </c>
      <c r="F104" s="86" t="n">
        <f aca="false">IFERROR(VLOOKUP($B104,TabJoueurs,7,0),"")</f>
        <v>0</v>
      </c>
      <c r="G104" s="82" t="n">
        <v>511</v>
      </c>
      <c r="H104" s="82" t="n">
        <f aca="false">COUNTIF(E$4:E104,E104)</f>
        <v>7</v>
      </c>
      <c r="I104" s="82" t="n">
        <f aca="false">IFERROR(IF(H104&lt;6,I103+1,I103),0)</f>
        <v>62</v>
      </c>
      <c r="J104" s="82" t="str">
        <f aca="false">IF(G104&gt;0,IF(H104&lt;6,PtsMax2-I104+1,""),"")</f>
        <v/>
      </c>
      <c r="K104" s="97" t="n">
        <f aca="false">MAX(M104:AB104)</f>
        <v>0</v>
      </c>
      <c r="L104" s="98" t="n">
        <f aca="false">IFERROR(G104/G$1,"")</f>
        <v>0.521428571428571</v>
      </c>
      <c r="M104" s="99"/>
      <c r="N104" s="86" t="str">
        <f aca="false">IF(N$2=$E104,$J104,"")</f>
        <v/>
      </c>
      <c r="O104" s="99" t="str">
        <f aca="false">IF(O$2=$E104,$J104,"")</f>
        <v/>
      </c>
      <c r="P104" s="86" t="str">
        <f aca="false">IF(P$2=$E104,$J104,"")</f>
        <v/>
      </c>
      <c r="Q104" s="86" t="str">
        <f aca="false">IF(Q$2=$E104,$J104,"")</f>
        <v/>
      </c>
      <c r="R104" s="99" t="str">
        <f aca="false">IF(R$2=$E104,$J104,"")</f>
        <v/>
      </c>
      <c r="S104" s="86" t="str">
        <f aca="false">IF(S$2=$E104,$J104,"")</f>
        <v/>
      </c>
      <c r="T104" s="99" t="str">
        <f aca="false">IF(T$2=$E104,$J104,"")</f>
        <v/>
      </c>
      <c r="U104" s="86" t="str">
        <f aca="false">IF(U$2=$E104,$J104,"")</f>
        <v/>
      </c>
      <c r="V104" s="99" t="str">
        <f aca="false">IF(V$2=$E104,$J104,"")</f>
        <v/>
      </c>
      <c r="W104" s="86" t="str">
        <f aca="false">IF(W$2=$E104,$J104,"")</f>
        <v/>
      </c>
      <c r="X104" s="99" t="str">
        <f aca="false">IF(X$2=$E104,$J104,"")</f>
        <v/>
      </c>
      <c r="Y104" s="86" t="str">
        <f aca="false">IF(Y$2=$E104,$J104,"")</f>
        <v/>
      </c>
      <c r="Z104" s="99" t="str">
        <f aca="false">IF(Z$2=$E104,$J104,"")</f>
        <v/>
      </c>
      <c r="AA104" s="86" t="str">
        <f aca="false">IF(AA$2=$E104,$J104,"")</f>
        <v/>
      </c>
      <c r="AB104" s="99" t="str">
        <f aca="false">IF(AB$2=$E104,$J104,"")</f>
        <v/>
      </c>
      <c r="AC104" s="101"/>
      <c r="AD104" s="83"/>
      <c r="AE104" s="83"/>
      <c r="AF104" s="83"/>
    </row>
    <row r="105" customFormat="false" ht="14.25" hidden="false" customHeight="false" outlineLevel="0" collapsed="false">
      <c r="A105" s="82" t="n">
        <f aca="false">IF(G105&lt;&gt;0,IF(COUNTIF(G$4:G$200,G105)&lt;&gt;1,RANK(G105,G$4:G$200)&amp;"°",RANK(G105,G$4:G$200)),"")</f>
        <v>102</v>
      </c>
      <c r="B105" s="100" t="s">
        <v>172</v>
      </c>
      <c r="C105" s="86" t="n">
        <f aca="false">IFERROR(VLOOKUP($B105,TabJoueurs,2,0),"")</f>
        <v>7</v>
      </c>
      <c r="D105" s="86" t="str">
        <f aca="false">IFERROR(VLOOKUP($B105,TabJoueurs,3,0),"")</f>
        <v>S</v>
      </c>
      <c r="E105" s="86" t="str">
        <f aca="false">IFERROR(VLOOKUP($B105,TabJoueurs,4,0),"")</f>
        <v>CNB</v>
      </c>
      <c r="F105" s="86" t="n">
        <f aca="false">IFERROR(VLOOKUP($B105,TabJoueurs,7,0),"")</f>
        <v>0</v>
      </c>
      <c r="G105" s="82" t="n">
        <v>504</v>
      </c>
      <c r="H105" s="82" t="n">
        <f aca="false">COUNTIF(E$4:E105,E105)</f>
        <v>7</v>
      </c>
      <c r="I105" s="82" t="n">
        <f aca="false">IFERROR(IF(H105&lt;6,I104+1,I104),0)</f>
        <v>62</v>
      </c>
      <c r="J105" s="82" t="str">
        <f aca="false">IF(G105&gt;0,IF(H105&lt;6,PtsMax2-I105+1,""),"")</f>
        <v/>
      </c>
      <c r="K105" s="97" t="n">
        <f aca="false">MAX(M105:AB105)</f>
        <v>0</v>
      </c>
      <c r="L105" s="98" t="n">
        <f aca="false">IFERROR(G105/G$1,"")</f>
        <v>0.514285714285714</v>
      </c>
      <c r="M105" s="99"/>
      <c r="N105" s="86" t="str">
        <f aca="false">IF(N$2=$E105,$J105,"")</f>
        <v/>
      </c>
      <c r="O105" s="99" t="str">
        <f aca="false">IF(O$2=$E105,$J105,"")</f>
        <v/>
      </c>
      <c r="P105" s="86" t="str">
        <f aca="false">IF(P$2=$E105,$J105,"")</f>
        <v/>
      </c>
      <c r="Q105" s="86" t="str">
        <f aca="false">IF(Q$2=$E105,$J105,"")</f>
        <v/>
      </c>
      <c r="R105" s="99" t="str">
        <f aca="false">IF(R$2=$E105,$J105,"")</f>
        <v/>
      </c>
      <c r="S105" s="86" t="str">
        <f aca="false">IF(S$2=$E105,$J105,"")</f>
        <v/>
      </c>
      <c r="T105" s="99" t="str">
        <f aca="false">IF(T$2=$E105,$J105,"")</f>
        <v/>
      </c>
      <c r="U105" s="86" t="str">
        <f aca="false">IF(U$2=$E105,$J105,"")</f>
        <v/>
      </c>
      <c r="V105" s="99" t="str">
        <f aca="false">IF(V$2=$E105,$J105,"")</f>
        <v/>
      </c>
      <c r="W105" s="86" t="str">
        <f aca="false">IF(W$2=$E105,$J105,"")</f>
        <v/>
      </c>
      <c r="X105" s="99" t="str">
        <f aca="false">IF(X$2=$E105,$J105,"")</f>
        <v/>
      </c>
      <c r="Y105" s="86" t="str">
        <f aca="false">IF(Y$2=$E105,$J105,"")</f>
        <v/>
      </c>
      <c r="Z105" s="99" t="str">
        <f aca="false">IF(Z$2=$E105,$J105,"")</f>
        <v/>
      </c>
      <c r="AA105" s="86" t="str">
        <f aca="false">IF(AA$2=$E105,$J105,"")</f>
        <v/>
      </c>
      <c r="AB105" s="99" t="str">
        <f aca="false">IF(AB$2=$E105,$J105,"")</f>
        <v/>
      </c>
      <c r="AC105" s="101"/>
      <c r="AD105" s="83"/>
      <c r="AE105" s="83"/>
      <c r="AF105" s="83"/>
    </row>
    <row r="106" customFormat="false" ht="14.25" hidden="false" customHeight="false" outlineLevel="0" collapsed="false">
      <c r="A106" s="82" t="n">
        <f aca="false">IF(G106&lt;&gt;0,IF(COUNTIF(G$4:G$200,G106)&lt;&gt;1,RANK(G106,G$4:G$200)&amp;"°",RANK(G106,G$4:G$200)),"")</f>
        <v>103</v>
      </c>
      <c r="B106" s="100" t="s">
        <v>155</v>
      </c>
      <c r="C106" s="86" t="str">
        <f aca="false">IFERROR(VLOOKUP($B106,TabJoueurs,2,0),"")</f>
        <v>NC</v>
      </c>
      <c r="D106" s="86" t="str">
        <f aca="false">IFERROR(VLOOKUP($B106,TabJoueurs,3,0),"")</f>
        <v>D</v>
      </c>
      <c r="E106" s="86" t="str">
        <f aca="false">IFERROR(VLOOKUP($B106,TabJoueurs,4,0),"")</f>
        <v>LIB</v>
      </c>
      <c r="F106" s="86" t="n">
        <f aca="false">IFERROR(VLOOKUP($B106,TabJoueurs,7,0),"")</f>
        <v>0</v>
      </c>
      <c r="G106" s="82" t="n">
        <v>502</v>
      </c>
      <c r="H106" s="82" t="n">
        <f aca="false">COUNTIF(E$4:E106,E106)</f>
        <v>8</v>
      </c>
      <c r="I106" s="82" t="n">
        <f aca="false">IFERROR(IF(H106&lt;6,I105+1,I105),0)</f>
        <v>62</v>
      </c>
      <c r="J106" s="82" t="str">
        <f aca="false">IF(G106&gt;0,IF(H106&lt;6,PtsMax2-I106+1,""),"")</f>
        <v/>
      </c>
      <c r="K106" s="97" t="n">
        <f aca="false">MAX(M106:AB106)</f>
        <v>0</v>
      </c>
      <c r="L106" s="98" t="n">
        <f aca="false">IFERROR(G106/G$1,"")</f>
        <v>0.512244897959184</v>
      </c>
      <c r="M106" s="99"/>
      <c r="N106" s="86" t="str">
        <f aca="false">IF(N$2=$E106,$J106,"")</f>
        <v/>
      </c>
      <c r="O106" s="99" t="str">
        <f aca="false">IF(O$2=$E106,$J106,"")</f>
        <v/>
      </c>
      <c r="P106" s="86" t="str">
        <f aca="false">IF(P$2=$E106,$J106,"")</f>
        <v/>
      </c>
      <c r="Q106" s="86" t="str">
        <f aca="false">IF(Q$2=$E106,$J106,"")</f>
        <v/>
      </c>
      <c r="R106" s="99" t="str">
        <f aca="false">IF(R$2=$E106,$J106,"")</f>
        <v/>
      </c>
      <c r="S106" s="86" t="str">
        <f aca="false">IF(S$2=$E106,$J106,"")</f>
        <v/>
      </c>
      <c r="T106" s="99" t="str">
        <f aca="false">IF(T$2=$E106,$J106,"")</f>
        <v/>
      </c>
      <c r="U106" s="86" t="str">
        <f aca="false">IF(U$2=$E106,$J106,"")</f>
        <v/>
      </c>
      <c r="V106" s="99" t="str">
        <f aca="false">IF(V$2=$E106,$J106,"")</f>
        <v/>
      </c>
      <c r="W106" s="86" t="str">
        <f aca="false">IF(W$2=$E106,$J106,"")</f>
        <v/>
      </c>
      <c r="X106" s="99" t="str">
        <f aca="false">IF(X$2=$E106,$J106,"")</f>
        <v/>
      </c>
      <c r="Y106" s="86" t="str">
        <f aca="false">IF(Y$2=$E106,$J106,"")</f>
        <v/>
      </c>
      <c r="Z106" s="99" t="str">
        <f aca="false">IF(Z$2=$E106,$J106,"")</f>
        <v/>
      </c>
      <c r="AA106" s="86" t="str">
        <f aca="false">IF(AA$2=$E106,$J106,"")</f>
        <v/>
      </c>
      <c r="AB106" s="99" t="str">
        <f aca="false">IF(AB$2=$E106,$J106,"")</f>
        <v/>
      </c>
      <c r="AC106" s="101"/>
      <c r="AD106" s="83"/>
      <c r="AE106" s="83"/>
      <c r="AF106" s="83"/>
    </row>
    <row r="107" customFormat="false" ht="14.25" hidden="false" customHeight="false" outlineLevel="0" collapsed="false">
      <c r="A107" s="82" t="n">
        <f aca="false">IF(G107&lt;&gt;0,IF(COUNTIF(G$4:G$200,G107)&lt;&gt;1,RANK(G107,G$4:G$200)&amp;"°",RANK(G107,G$4:G$200)),"")</f>
        <v>104</v>
      </c>
      <c r="B107" s="100" t="s">
        <v>475</v>
      </c>
      <c r="C107" s="86" t="str">
        <f aca="false">IFERROR(VLOOKUP($B107,TabJoueurs,2,0),"")</f>
        <v>NC</v>
      </c>
      <c r="D107" s="86" t="n">
        <f aca="false">IFERROR(VLOOKUP($B107,TabJoueurs,3,0),"")</f>
        <v>0</v>
      </c>
      <c r="E107" s="86" t="str">
        <f aca="false">IFERROR(VLOOKUP($B107,TabJoueurs,4,0),"")</f>
        <v>FLO</v>
      </c>
      <c r="F107" s="86" t="n">
        <f aca="false">IFERROR(VLOOKUP($B107,TabJoueurs,7,0),"")</f>
        <v>0</v>
      </c>
      <c r="G107" s="82" t="n">
        <v>488</v>
      </c>
      <c r="H107" s="82" t="n">
        <f aca="false">COUNTIF(E$4:E107,E107)</f>
        <v>9</v>
      </c>
      <c r="I107" s="82" t="n">
        <f aca="false">IFERROR(IF(H107&lt;6,I106+1,I106),0)</f>
        <v>62</v>
      </c>
      <c r="J107" s="82" t="str">
        <f aca="false">IF(G107&gt;0,IF(H107&lt;6,PtsMax2-I107+1,""),"")</f>
        <v/>
      </c>
      <c r="K107" s="97" t="n">
        <f aca="false">MAX(M107:AB107)</f>
        <v>0</v>
      </c>
      <c r="L107" s="98" t="n">
        <f aca="false">IFERROR(G107/G$1,"")</f>
        <v>0.497959183673469</v>
      </c>
      <c r="M107" s="99"/>
      <c r="N107" s="86" t="str">
        <f aca="false">IF(N$2=$E107,$J107,"")</f>
        <v/>
      </c>
      <c r="O107" s="99" t="str">
        <f aca="false">IF(O$2=$E107,$J107,"")</f>
        <v/>
      </c>
      <c r="P107" s="86" t="str">
        <f aca="false">IF(P$2=$E107,$J107,"")</f>
        <v/>
      </c>
      <c r="Q107" s="86" t="str">
        <f aca="false">IF(Q$2=$E107,$J107,"")</f>
        <v/>
      </c>
      <c r="R107" s="99" t="str">
        <f aca="false">IF(R$2=$E107,$J107,"")</f>
        <v/>
      </c>
      <c r="S107" s="86" t="str">
        <f aca="false">IF(S$2=$E107,$J107,"")</f>
        <v/>
      </c>
      <c r="T107" s="99" t="str">
        <f aca="false">IF(T$2=$E107,$J107,"")</f>
        <v/>
      </c>
      <c r="U107" s="86" t="str">
        <f aca="false">IF(U$2=$E107,$J107,"")</f>
        <v/>
      </c>
      <c r="V107" s="99" t="str">
        <f aca="false">IF(V$2=$E107,$J107,"")</f>
        <v/>
      </c>
      <c r="W107" s="86" t="str">
        <f aca="false">IF(W$2=$E107,$J107,"")</f>
        <v/>
      </c>
      <c r="X107" s="99" t="str">
        <f aca="false">IF(X$2=$E107,$J107,"")</f>
        <v/>
      </c>
      <c r="Y107" s="86" t="str">
        <f aca="false">IF(Y$2=$E107,$J107,"")</f>
        <v/>
      </c>
      <c r="Z107" s="99" t="str">
        <f aca="false">IF(Z$2=$E107,$J107,"")</f>
        <v/>
      </c>
      <c r="AA107" s="86" t="str">
        <f aca="false">IF(AA$2=$E107,$J107,"")</f>
        <v/>
      </c>
      <c r="AB107" s="99" t="str">
        <f aca="false">IF(AB$2=$E107,$J107,"")</f>
        <v/>
      </c>
      <c r="AC107" s="101"/>
      <c r="AD107" s="83"/>
      <c r="AE107" s="83"/>
      <c r="AF107" s="83"/>
    </row>
    <row r="108" customFormat="false" ht="14.25" hidden="false" customHeight="false" outlineLevel="0" collapsed="false">
      <c r="A108" s="82" t="n">
        <f aca="false">IF(G108&lt;&gt;0,IF(COUNTIF(G$4:G$200,G108)&lt;&gt;1,RANK(G108,G$4:G$200)&amp;"°",RANK(G108,G$4:G$200)),"")</f>
        <v>105</v>
      </c>
      <c r="B108" s="100" t="s">
        <v>154</v>
      </c>
      <c r="C108" s="86" t="str">
        <f aca="false">IFERROR(VLOOKUP($B108,TabJoueurs,2,0),"")</f>
        <v>NC</v>
      </c>
      <c r="D108" s="86" t="str">
        <f aca="false">IFERROR(VLOOKUP($B108,TabJoueurs,3,0),"")</f>
        <v>S</v>
      </c>
      <c r="E108" s="86" t="str">
        <f aca="false">IFERROR(VLOOKUP($B108,TabJoueurs,4,0),"")</f>
        <v>FLO</v>
      </c>
      <c r="F108" s="86" t="n">
        <f aca="false">IFERROR(VLOOKUP($B108,TabJoueurs,7,0),"")</f>
        <v>0</v>
      </c>
      <c r="G108" s="82" t="n">
        <v>483</v>
      </c>
      <c r="H108" s="82" t="n">
        <f aca="false">COUNTIF(E$4:E108,E108)</f>
        <v>10</v>
      </c>
      <c r="I108" s="82" t="n">
        <f aca="false">IFERROR(IF(H108&lt;6,I107+1,I107),0)</f>
        <v>62</v>
      </c>
      <c r="J108" s="82" t="str">
        <f aca="false">IF(G108&gt;0,IF(H108&lt;6,PtsMax2-I108+1,""),"")</f>
        <v/>
      </c>
      <c r="K108" s="97" t="n">
        <f aca="false">MAX(M108:AB108)</f>
        <v>0</v>
      </c>
      <c r="L108" s="98" t="n">
        <f aca="false">IFERROR(G108/G$1,"")</f>
        <v>0.492857142857143</v>
      </c>
      <c r="M108" s="99"/>
      <c r="N108" s="86" t="str">
        <f aca="false">IF(N$2=$E108,$J108,"")</f>
        <v/>
      </c>
      <c r="O108" s="99" t="str">
        <f aca="false">IF(O$2=$E108,$J108,"")</f>
        <v/>
      </c>
      <c r="P108" s="86" t="str">
        <f aca="false">IF(P$2=$E108,$J108,"")</f>
        <v/>
      </c>
      <c r="Q108" s="86" t="str">
        <f aca="false">IF(Q$2=$E108,$J108,"")</f>
        <v/>
      </c>
      <c r="R108" s="99" t="str">
        <f aca="false">IF(R$2=$E108,$J108,"")</f>
        <v/>
      </c>
      <c r="S108" s="86" t="str">
        <f aca="false">IF(S$2=$E108,$J108,"")</f>
        <v/>
      </c>
      <c r="T108" s="99" t="str">
        <f aca="false">IF(T$2=$E108,$J108,"")</f>
        <v/>
      </c>
      <c r="U108" s="86" t="str">
        <f aca="false">IF(U$2=$E108,$J108,"")</f>
        <v/>
      </c>
      <c r="V108" s="99" t="str">
        <f aca="false">IF(V$2=$E108,$J108,"")</f>
        <v/>
      </c>
      <c r="W108" s="86" t="str">
        <f aca="false">IF(W$2=$E108,$J108,"")</f>
        <v/>
      </c>
      <c r="X108" s="99" t="str">
        <f aca="false">IF(X$2=$E108,$J108,"")</f>
        <v/>
      </c>
      <c r="Y108" s="86" t="str">
        <f aca="false">IF(Y$2=$E108,$J108,"")</f>
        <v/>
      </c>
      <c r="Z108" s="99" t="str">
        <f aca="false">IF(Z$2=$E108,$J108,"")</f>
        <v/>
      </c>
      <c r="AA108" s="86" t="str">
        <f aca="false">IF(AA$2=$E108,$J108,"")</f>
        <v/>
      </c>
      <c r="AB108" s="99" t="str">
        <f aca="false">IF(AB$2=$E108,$J108,"")</f>
        <v/>
      </c>
      <c r="AC108" s="101"/>
      <c r="AD108" s="83"/>
      <c r="AE108" s="83"/>
      <c r="AF108" s="83"/>
    </row>
    <row r="109" customFormat="false" ht="14.25" hidden="false" customHeight="false" outlineLevel="0" collapsed="false">
      <c r="A109" s="82" t="n">
        <f aca="false">IF(G109&lt;&gt;0,IF(COUNTIF(G$4:G$200,G109)&lt;&gt;1,RANK(G109,G$4:G$200)&amp;"°",RANK(G109,G$4:G$200)),"")</f>
        <v>106</v>
      </c>
      <c r="B109" s="100" t="s">
        <v>176</v>
      </c>
      <c r="C109" s="86" t="str">
        <f aca="false">IFERROR(VLOOKUP($B109,TabJoueurs,2,0),"")</f>
        <v>NC</v>
      </c>
      <c r="D109" s="86" t="str">
        <f aca="false">IFERROR(VLOOKUP($B109,TabJoueurs,3,0),"")</f>
        <v>V</v>
      </c>
      <c r="E109" s="86" t="str">
        <f aca="false">IFERROR(VLOOKUP($B109,TabJoueurs,4,0),"")</f>
        <v>CNB</v>
      </c>
      <c r="F109" s="86" t="n">
        <f aca="false">IFERROR(VLOOKUP($B109,TabJoueurs,7,0),"")</f>
        <v>0</v>
      </c>
      <c r="G109" s="82" t="n">
        <v>477</v>
      </c>
      <c r="H109" s="82" t="n">
        <f aca="false">COUNTIF(E$4:E109,E109)</f>
        <v>8</v>
      </c>
      <c r="I109" s="82" t="n">
        <f aca="false">IFERROR(IF(H109&lt;6,I108+1,I108),0)</f>
        <v>62</v>
      </c>
      <c r="J109" s="82" t="str">
        <f aca="false">IF(G109&gt;0,IF(H109&lt;6,PtsMax2-I109+1,""),"")</f>
        <v/>
      </c>
      <c r="K109" s="97" t="n">
        <f aca="false">MAX(M109:AB109)</f>
        <v>0</v>
      </c>
      <c r="L109" s="98" t="n">
        <f aca="false">IFERROR(G109/G$1,"")</f>
        <v>0.486734693877551</v>
      </c>
      <c r="M109" s="99"/>
      <c r="N109" s="86" t="str">
        <f aca="false">IF(N$2=$E109,$J109,"")</f>
        <v/>
      </c>
      <c r="O109" s="99" t="str">
        <f aca="false">IF(O$2=$E109,$J109,"")</f>
        <v/>
      </c>
      <c r="P109" s="86" t="str">
        <f aca="false">IF(P$2=$E109,$J109,"")</f>
        <v/>
      </c>
      <c r="Q109" s="86" t="str">
        <f aca="false">IF(Q$2=$E109,$J109,"")</f>
        <v/>
      </c>
      <c r="R109" s="99" t="str">
        <f aca="false">IF(R$2=$E109,$J109,"")</f>
        <v/>
      </c>
      <c r="S109" s="86" t="str">
        <f aca="false">IF(S$2=$E109,$J109,"")</f>
        <v/>
      </c>
      <c r="T109" s="99" t="str">
        <f aca="false">IF(T$2=$E109,$J109,"")</f>
        <v/>
      </c>
      <c r="U109" s="86" t="str">
        <f aca="false">IF(U$2=$E109,$J109,"")</f>
        <v/>
      </c>
      <c r="V109" s="99" t="str">
        <f aca="false">IF(V$2=$E109,$J109,"")</f>
        <v/>
      </c>
      <c r="W109" s="86" t="str">
        <f aca="false">IF(W$2=$E109,$J109,"")</f>
        <v/>
      </c>
      <c r="X109" s="99" t="str">
        <f aca="false">IF(X$2=$E109,$J109,"")</f>
        <v/>
      </c>
      <c r="Y109" s="86" t="str">
        <f aca="false">IF(Y$2=$E109,$J109,"")</f>
        <v/>
      </c>
      <c r="Z109" s="99" t="str">
        <f aca="false">IF(Z$2=$E109,$J109,"")</f>
        <v/>
      </c>
      <c r="AA109" s="86" t="str">
        <f aca="false">IF(AA$2=$E109,$J109,"")</f>
        <v/>
      </c>
      <c r="AB109" s="99" t="str">
        <f aca="false">IF(AB$2=$E109,$J109,"")</f>
        <v/>
      </c>
      <c r="AC109" s="101"/>
      <c r="AD109" s="83"/>
      <c r="AE109" s="83"/>
      <c r="AF109" s="83"/>
    </row>
    <row r="110" customFormat="false" ht="14.25" hidden="false" customHeight="false" outlineLevel="0" collapsed="false">
      <c r="A110" s="82" t="n">
        <f aca="false">IF(G110&lt;&gt;0,IF(COUNTIF(G$4:G$200,G110)&lt;&gt;1,RANK(G110,G$4:G$200)&amp;"°",RANK(G110,G$4:G$200)),"")</f>
        <v>107</v>
      </c>
      <c r="B110" s="100" t="s">
        <v>476</v>
      </c>
      <c r="C110" s="86" t="n">
        <f aca="false">IFERROR(VLOOKUP($B110,TabJoueurs,2,0),"")</f>
        <v>7</v>
      </c>
      <c r="D110" s="86" t="str">
        <f aca="false">IFERROR(VLOOKUP($B110,TabJoueurs,3,0),"")</f>
        <v>V</v>
      </c>
      <c r="E110" s="86" t="str">
        <f aca="false">IFERROR(VLOOKUP($B110,TabJoueurs,4,0),"")</f>
        <v>WAA</v>
      </c>
      <c r="F110" s="86" t="n">
        <f aca="false">IFERROR(VLOOKUP($B110,TabJoueurs,7,0),"")</f>
        <v>0</v>
      </c>
      <c r="G110" s="82" t="n">
        <v>431</v>
      </c>
      <c r="H110" s="82" t="n">
        <f aca="false">COUNTIF(E$4:E110,E110)</f>
        <v>12</v>
      </c>
      <c r="I110" s="82" t="n">
        <f aca="false">IFERROR(IF(H110&lt;6,I109+1,I109),0)</f>
        <v>62</v>
      </c>
      <c r="J110" s="82" t="str">
        <f aca="false">IF(G110&gt;0,IF(H110&lt;6,PtsMax2-I110+1,""),"")</f>
        <v/>
      </c>
      <c r="K110" s="97" t="n">
        <f aca="false">MAX(M110:AB110)</f>
        <v>0</v>
      </c>
      <c r="L110" s="98" t="n">
        <f aca="false">IFERROR(G110/G$1,"")</f>
        <v>0.439795918367347</v>
      </c>
      <c r="M110" s="99"/>
      <c r="N110" s="86" t="str">
        <f aca="false">IF(N$2=$E110,$J110,"")</f>
        <v/>
      </c>
      <c r="O110" s="99" t="str">
        <f aca="false">IF(O$2=$E110,$J110,"")</f>
        <v/>
      </c>
      <c r="P110" s="86" t="str">
        <f aca="false">IF(P$2=$E110,$J110,"")</f>
        <v/>
      </c>
      <c r="Q110" s="86" t="str">
        <f aca="false">IF(Q$2=$E110,$J110,"")</f>
        <v/>
      </c>
      <c r="R110" s="99" t="str">
        <f aca="false">IF(R$2=$E110,$J110,"")</f>
        <v/>
      </c>
      <c r="S110" s="86" t="str">
        <f aca="false">IF(S$2=$E110,$J110,"")</f>
        <v/>
      </c>
      <c r="T110" s="99" t="str">
        <f aca="false">IF(T$2=$E110,$J110,"")</f>
        <v/>
      </c>
      <c r="U110" s="86" t="str">
        <f aca="false">IF(U$2=$E110,$J110,"")</f>
        <v/>
      </c>
      <c r="V110" s="99" t="str">
        <f aca="false">IF(V$2=$E110,$J110,"")</f>
        <v/>
      </c>
      <c r="W110" s="86" t="str">
        <f aca="false">IF(W$2=$E110,$J110,"")</f>
        <v/>
      </c>
      <c r="X110" s="99" t="str">
        <f aca="false">IF(X$2=$E110,$J110,"")</f>
        <v/>
      </c>
      <c r="Y110" s="86" t="str">
        <f aca="false">IF(Y$2=$E110,$J110,"")</f>
        <v/>
      </c>
      <c r="Z110" s="99" t="str">
        <f aca="false">IF(Z$2=$E110,$J110,"")</f>
        <v/>
      </c>
      <c r="AA110" s="86" t="str">
        <f aca="false">IF(AA$2=$E110,$J110,"")</f>
        <v/>
      </c>
      <c r="AB110" s="99" t="str">
        <f aca="false">IF(AB$2=$E110,$J110,"")</f>
        <v/>
      </c>
      <c r="AC110" s="101"/>
      <c r="AD110" s="83"/>
      <c r="AE110" s="83"/>
      <c r="AF110" s="83"/>
    </row>
    <row r="111" customFormat="false" ht="14.25" hidden="false" customHeight="false" outlineLevel="0" collapsed="false">
      <c r="A111" s="82" t="n">
        <f aca="false">IF(G111&lt;&gt;0,IF(COUNTIF(G$4:G$200,G111)&lt;&gt;1,RANK(G111,G$4:G$200)&amp;"°",RANK(G111,G$4:G$200)),"")</f>
        <v>108</v>
      </c>
      <c r="B111" s="100" t="s">
        <v>171</v>
      </c>
      <c r="C111" s="86" t="n">
        <f aca="false">IFERROR(VLOOKUP($B111,TabJoueurs,2,0),"")</f>
        <v>7</v>
      </c>
      <c r="D111" s="86" t="str">
        <f aca="false">IFERROR(VLOOKUP($B111,TabJoueurs,3,0),"")</f>
        <v>V</v>
      </c>
      <c r="E111" s="86" t="str">
        <f aca="false">IFERROR(VLOOKUP($B111,TabJoueurs,4,0),"")</f>
        <v>GER</v>
      </c>
      <c r="F111" s="86" t="n">
        <f aca="false">IFERROR(VLOOKUP($B111,TabJoueurs,7,0),"")</f>
        <v>0</v>
      </c>
      <c r="G111" s="82" t="n">
        <v>410</v>
      </c>
      <c r="H111" s="82" t="n">
        <f aca="false">COUNTIF(E$4:E111,E111)</f>
        <v>6</v>
      </c>
      <c r="I111" s="82" t="n">
        <f aca="false">IFERROR(IF(H111&lt;6,I110+1,I110),0)</f>
        <v>62</v>
      </c>
      <c r="J111" s="82" t="str">
        <f aca="false">IF(G111&gt;0,IF(H111&lt;6,PtsMax2-I111+1,""),"")</f>
        <v/>
      </c>
      <c r="K111" s="97" t="n">
        <f aca="false">MAX(M111:AB111)</f>
        <v>0</v>
      </c>
      <c r="L111" s="98" t="n">
        <f aca="false">IFERROR(G111/G$1,"")</f>
        <v>0.418367346938776</v>
      </c>
      <c r="M111" s="99"/>
      <c r="N111" s="86" t="str">
        <f aca="false">IF(N$2=$E111,$J111,"")</f>
        <v/>
      </c>
      <c r="O111" s="99" t="str">
        <f aca="false">IF(O$2=$E111,$J111,"")</f>
        <v/>
      </c>
      <c r="P111" s="86" t="str">
        <f aca="false">IF(P$2=$E111,$J111,"")</f>
        <v/>
      </c>
      <c r="Q111" s="86" t="str">
        <f aca="false">IF(Q$2=$E111,$J111,"")</f>
        <v/>
      </c>
      <c r="R111" s="99" t="str">
        <f aca="false">IF(R$2=$E111,$J111,"")</f>
        <v/>
      </c>
      <c r="S111" s="86" t="str">
        <f aca="false">IF(S$2=$E111,$J111,"")</f>
        <v/>
      </c>
      <c r="T111" s="99" t="str">
        <f aca="false">IF(T$2=$E111,$J111,"")</f>
        <v/>
      </c>
      <c r="U111" s="86" t="str">
        <f aca="false">IF(U$2=$E111,$J111,"")</f>
        <v/>
      </c>
      <c r="V111" s="99" t="str">
        <f aca="false">IF(V$2=$E111,$J111,"")</f>
        <v/>
      </c>
      <c r="W111" s="86" t="str">
        <f aca="false">IF(W$2=$E111,$J111,"")</f>
        <v/>
      </c>
      <c r="X111" s="99" t="str">
        <f aca="false">IF(X$2=$E111,$J111,"")</f>
        <v/>
      </c>
      <c r="Y111" s="86" t="str">
        <f aca="false">IF(Y$2=$E111,$J111,"")</f>
        <v/>
      </c>
      <c r="Z111" s="99" t="str">
        <f aca="false">IF(Z$2=$E111,$J111,"")</f>
        <v/>
      </c>
      <c r="AA111" s="86" t="str">
        <f aca="false">IF(AA$2=$E111,$J111,"")</f>
        <v/>
      </c>
      <c r="AB111" s="99" t="str">
        <f aca="false">IF(AB$2=$E111,$J111,"")</f>
        <v/>
      </c>
      <c r="AC111" s="101"/>
      <c r="AD111" s="83"/>
      <c r="AE111" s="83"/>
      <c r="AF111" s="83"/>
    </row>
    <row r="112" customFormat="false" ht="14.25" hidden="false" customHeight="false" outlineLevel="0" collapsed="false">
      <c r="A112" s="82" t="n">
        <f aca="false">IF(G112&lt;&gt;0,IF(COUNTIF(G$4:G$200,G112)&lt;&gt;1,RANK(G112,G$4:G$200)&amp;"°",RANK(G112,G$4:G$200)),"")</f>
        <v>109</v>
      </c>
      <c r="B112" s="100" t="s">
        <v>477</v>
      </c>
      <c r="C112" s="86" t="str">
        <f aca="false">IFERROR(VLOOKUP($B112,TabJoueurs,2,0),"")</f>
        <v>NC</v>
      </c>
      <c r="D112" s="86" t="n">
        <f aca="false">IFERROR(VLOOKUP($B112,TabJoueurs,3,0),"")</f>
        <v>0</v>
      </c>
      <c r="E112" s="86" t="str">
        <f aca="false">IFERROR(VLOOKUP($B112,TabJoueurs,4,0),"")</f>
        <v>CNB</v>
      </c>
      <c r="F112" s="86" t="n">
        <f aca="false">IFERROR(VLOOKUP($B112,TabJoueurs,7,0),"")</f>
        <v>0</v>
      </c>
      <c r="G112" s="82" t="n">
        <v>396</v>
      </c>
      <c r="H112" s="82" t="n">
        <f aca="false">COUNTIF(E$4:E112,E112)</f>
        <v>9</v>
      </c>
      <c r="I112" s="82" t="n">
        <f aca="false">IFERROR(IF(H112&lt;6,I111+1,I111),0)</f>
        <v>62</v>
      </c>
      <c r="J112" s="82" t="str">
        <f aca="false">IF(G112&gt;0,IF(H112&lt;6,PtsMax2-I112+1,""),"")</f>
        <v/>
      </c>
      <c r="K112" s="97" t="n">
        <f aca="false">MAX(M112:AB112)</f>
        <v>0</v>
      </c>
      <c r="L112" s="98" t="n">
        <f aca="false">IFERROR(G112/G$1,"")</f>
        <v>0.404081632653061</v>
      </c>
      <c r="M112" s="99"/>
      <c r="N112" s="86" t="str">
        <f aca="false">IF(N$2=$E112,$J112,"")</f>
        <v/>
      </c>
      <c r="O112" s="99" t="str">
        <f aca="false">IF(O$2=$E112,$J112,"")</f>
        <v/>
      </c>
      <c r="P112" s="86" t="str">
        <f aca="false">IF(P$2=$E112,$J112,"")</f>
        <v/>
      </c>
      <c r="Q112" s="86" t="str">
        <f aca="false">IF(Q$2=$E112,$J112,"")</f>
        <v/>
      </c>
      <c r="R112" s="99" t="str">
        <f aca="false">IF(R$2=$E112,$J112,"")</f>
        <v/>
      </c>
      <c r="S112" s="86" t="str">
        <f aca="false">IF(S$2=$E112,$J112,"")</f>
        <v/>
      </c>
      <c r="T112" s="99" t="str">
        <f aca="false">IF(T$2=$E112,$J112,"")</f>
        <v/>
      </c>
      <c r="U112" s="86" t="str">
        <f aca="false">IF(U$2=$E112,$J112,"")</f>
        <v/>
      </c>
      <c r="V112" s="99" t="str">
        <f aca="false">IF(V$2=$E112,$J112,"")</f>
        <v/>
      </c>
      <c r="W112" s="86" t="str">
        <f aca="false">IF(W$2=$E112,$J112,"")</f>
        <v/>
      </c>
      <c r="X112" s="99" t="str">
        <f aca="false">IF(X$2=$E112,$J112,"")</f>
        <v/>
      </c>
      <c r="Y112" s="86" t="str">
        <f aca="false">IF(Y$2=$E112,$J112,"")</f>
        <v/>
      </c>
      <c r="Z112" s="99" t="str">
        <f aca="false">IF(Z$2=$E112,$J112,"")</f>
        <v/>
      </c>
      <c r="AA112" s="86" t="str">
        <f aca="false">IF(AA$2=$E112,$J112,"")</f>
        <v/>
      </c>
      <c r="AB112" s="99" t="str">
        <f aca="false">IF(AB$2=$E112,$J112,"")</f>
        <v/>
      </c>
      <c r="AC112" s="101"/>
      <c r="AD112" s="83"/>
      <c r="AE112" s="83"/>
      <c r="AF112" s="83"/>
    </row>
    <row r="113" customFormat="false" ht="14.25" hidden="false" customHeight="false" outlineLevel="0" collapsed="false">
      <c r="A113" s="82" t="n">
        <f aca="false">IF(G113&lt;&gt;0,IF(COUNTIF(G$4:G$200,G113)&lt;&gt;1,RANK(G113,G$4:G$200)&amp;"°",RANK(G113,G$4:G$200)),"")</f>
        <v>110</v>
      </c>
      <c r="B113" s="100" t="s">
        <v>179</v>
      </c>
      <c r="C113" s="86" t="str">
        <f aca="false">IFERROR(VLOOKUP($B113,TabJoueurs,2,0),"")</f>
        <v>NC</v>
      </c>
      <c r="D113" s="86" t="str">
        <f aca="false">IFERROR(VLOOKUP($B113,TabJoueurs,3,0),"")</f>
        <v>S</v>
      </c>
      <c r="E113" s="86" t="str">
        <f aca="false">IFERROR(VLOOKUP($B113,TabJoueurs,4,0),"")</f>
        <v>LIB</v>
      </c>
      <c r="F113" s="86" t="n">
        <f aca="false">IFERROR(VLOOKUP($B113,TabJoueurs,7,0),"")</f>
        <v>0</v>
      </c>
      <c r="G113" s="82" t="n">
        <v>376</v>
      </c>
      <c r="H113" s="82" t="n">
        <f aca="false">COUNTIF(E$4:E113,E113)</f>
        <v>9</v>
      </c>
      <c r="I113" s="82" t="n">
        <f aca="false">IFERROR(IF(H113&lt;6,I112+1,I112),0)</f>
        <v>62</v>
      </c>
      <c r="J113" s="82" t="str">
        <f aca="false">IF(G113&gt;0,IF(H113&lt;6,PtsMax2-I113+1,""),"")</f>
        <v/>
      </c>
      <c r="K113" s="97" t="n">
        <f aca="false">MAX(M113:AB113)</f>
        <v>0</v>
      </c>
      <c r="L113" s="98" t="n">
        <f aca="false">IFERROR(G113/G$1,"")</f>
        <v>0.383673469387755</v>
      </c>
      <c r="M113" s="99"/>
      <c r="N113" s="86" t="str">
        <f aca="false">IF(N$2=$E113,$J113,"")</f>
        <v/>
      </c>
      <c r="O113" s="99" t="str">
        <f aca="false">IF(O$2=$E113,$J113,"")</f>
        <v/>
      </c>
      <c r="P113" s="86" t="str">
        <f aca="false">IF(P$2=$E113,$J113,"")</f>
        <v/>
      </c>
      <c r="Q113" s="86" t="str">
        <f aca="false">IF(Q$2=$E113,$J113,"")</f>
        <v/>
      </c>
      <c r="R113" s="99" t="str">
        <f aca="false">IF(R$2=$E113,$J113,"")</f>
        <v/>
      </c>
      <c r="S113" s="86" t="str">
        <f aca="false">IF(S$2=$E113,$J113,"")</f>
        <v/>
      </c>
      <c r="T113" s="99" t="str">
        <f aca="false">IF(T$2=$E113,$J113,"")</f>
        <v/>
      </c>
      <c r="U113" s="86" t="str">
        <f aca="false">IF(U$2=$E113,$J113,"")</f>
        <v/>
      </c>
      <c r="V113" s="99" t="str">
        <f aca="false">IF(V$2=$E113,$J113,"")</f>
        <v/>
      </c>
      <c r="W113" s="86" t="str">
        <f aca="false">IF(W$2=$E113,$J113,"")</f>
        <v/>
      </c>
      <c r="X113" s="99" t="str">
        <f aca="false">IF(X$2=$E113,$J113,"")</f>
        <v/>
      </c>
      <c r="Y113" s="86" t="str">
        <f aca="false">IF(Y$2=$E113,$J113,"")</f>
        <v/>
      </c>
      <c r="Z113" s="99" t="str">
        <f aca="false">IF(Z$2=$E113,$J113,"")</f>
        <v/>
      </c>
      <c r="AA113" s="86" t="str">
        <f aca="false">IF(AA$2=$E113,$J113,"")</f>
        <v/>
      </c>
      <c r="AB113" s="99" t="str">
        <f aca="false">IF(AB$2=$E113,$J113,"")</f>
        <v/>
      </c>
      <c r="AC113" s="101"/>
      <c r="AD113" s="83"/>
      <c r="AE113" s="83"/>
      <c r="AF113" s="83"/>
    </row>
    <row r="114" customFormat="false" ht="14.25" hidden="false" customHeight="false" outlineLevel="0" collapsed="false">
      <c r="A114" s="82" t="n">
        <f aca="false">IF(G114&lt;&gt;0,IF(COUNTIF(G$4:G$200,G114)&lt;&gt;1,RANK(G114,G$4:G$200)&amp;"°",RANK(G114,G$4:G$200)),"")</f>
        <v>111</v>
      </c>
      <c r="B114" s="100" t="s">
        <v>478</v>
      </c>
      <c r="C114" s="86" t="str">
        <f aca="false">IFERROR(VLOOKUP($B114,TabJoueurs,2,0),"")</f>
        <v>NC</v>
      </c>
      <c r="D114" s="86" t="str">
        <f aca="false">IFERROR(VLOOKUP($B114,TabJoueurs,3,0),"")</f>
        <v>S</v>
      </c>
      <c r="E114" s="86" t="str">
        <f aca="false">IFERROR(VLOOKUP($B114,TabJoueurs,4,0),"")</f>
        <v>BAH</v>
      </c>
      <c r="F114" s="86" t="n">
        <f aca="false">IFERROR(VLOOKUP($B114,TabJoueurs,7,0),"")</f>
        <v>0</v>
      </c>
      <c r="G114" s="82" t="n">
        <v>267</v>
      </c>
      <c r="H114" s="82" t="n">
        <f aca="false">COUNTIF(E$4:E114,E114)</f>
        <v>11</v>
      </c>
      <c r="I114" s="82" t="n">
        <f aca="false">IFERROR(IF(H114&lt;6,I113+1,I113),0)</f>
        <v>62</v>
      </c>
      <c r="J114" s="82" t="str">
        <f aca="false">IF(G114&gt;0,IF(H114&lt;6,PtsMax2-I114+1,""),"")</f>
        <v/>
      </c>
      <c r="K114" s="97" t="n">
        <f aca="false">MAX(M114:AB114)</f>
        <v>0</v>
      </c>
      <c r="L114" s="98" t="n">
        <f aca="false">IFERROR(G114/G$1,"")</f>
        <v>0.272448979591837</v>
      </c>
      <c r="M114" s="99"/>
      <c r="N114" s="86" t="str">
        <f aca="false">IF(N$2=$E114,$J114,"")</f>
        <v/>
      </c>
      <c r="O114" s="99" t="str">
        <f aca="false">IF(O$2=$E114,$J114,"")</f>
        <v/>
      </c>
      <c r="P114" s="86" t="str">
        <f aca="false">IF(P$2=$E114,$J114,"")</f>
        <v/>
      </c>
      <c r="Q114" s="86" t="str">
        <f aca="false">IF(Q$2=$E114,$J114,"")</f>
        <v/>
      </c>
      <c r="R114" s="99" t="str">
        <f aca="false">IF(R$2=$E114,$J114,"")</f>
        <v/>
      </c>
      <c r="S114" s="86" t="str">
        <f aca="false">IF(S$2=$E114,$J114,"")</f>
        <v/>
      </c>
      <c r="T114" s="99" t="str">
        <f aca="false">IF(T$2=$E114,$J114,"")</f>
        <v/>
      </c>
      <c r="U114" s="86" t="str">
        <f aca="false">IF(U$2=$E114,$J114,"")</f>
        <v/>
      </c>
      <c r="V114" s="99" t="str">
        <f aca="false">IF(V$2=$E114,$J114,"")</f>
        <v/>
      </c>
      <c r="W114" s="86" t="str">
        <f aca="false">IF(W$2=$E114,$J114,"")</f>
        <v/>
      </c>
      <c r="X114" s="99" t="str">
        <f aca="false">IF(X$2=$E114,$J114,"")</f>
        <v/>
      </c>
      <c r="Y114" s="86" t="str">
        <f aca="false">IF(Y$2=$E114,$J114,"")</f>
        <v/>
      </c>
      <c r="Z114" s="99" t="str">
        <f aca="false">IF(Z$2=$E114,$J114,"")</f>
        <v/>
      </c>
      <c r="AA114" s="86" t="str">
        <f aca="false">IF(AA$2=$E114,$J114,"")</f>
        <v/>
      </c>
      <c r="AB114" s="99" t="str">
        <f aca="false">IF(AB$2=$E114,$J114,"")</f>
        <v/>
      </c>
      <c r="AC114" s="101"/>
      <c r="AD114" s="83"/>
      <c r="AE114" s="83"/>
      <c r="AF114" s="83"/>
    </row>
    <row r="115" customFormat="false" ht="14.25" hidden="false" customHeight="false" outlineLevel="0" collapsed="false">
      <c r="A115" s="82" t="str">
        <f aca="false">IF(G115&lt;&gt;0,IF(COUNTIF(G$4:G$200,G115)&lt;&gt;1,RANK(G115,G$4:G$200)&amp;"°",RANK(G115,G$4:G$200)),"")</f>
        <v/>
      </c>
      <c r="B115" s="100"/>
      <c r="C115" s="86" t="str">
        <f aca="false">IFERROR(VLOOKUP($B115,TabJoueurs,2,0),"")</f>
        <v/>
      </c>
      <c r="D115" s="86" t="str">
        <f aca="false">IFERROR(VLOOKUP($B115,TabJoueurs,3,0),"")</f>
        <v/>
      </c>
      <c r="E115" s="86" t="str">
        <f aca="false">IFERROR(VLOOKUP($B115,TabJoueurs,4,0),"")</f>
        <v/>
      </c>
      <c r="F115" s="86" t="str">
        <f aca="false">IFERROR(VLOOKUP($B115,TabJoueurs,7,0),"")</f>
        <v/>
      </c>
      <c r="G115" s="82"/>
      <c r="H115" s="82" t="n">
        <f aca="false">COUNTIF(E$4:E115,E115)</f>
        <v>1</v>
      </c>
      <c r="I115" s="82" t="n">
        <f aca="false">IFERROR(IF(H115&lt;6,I114+1,I114),0)</f>
        <v>63</v>
      </c>
      <c r="J115" s="82" t="str">
        <f aca="false">IF(G115&gt;0,IF(H115&lt;6,PtsMax2-I115+1,""),"")</f>
        <v/>
      </c>
      <c r="K115" s="97" t="n">
        <f aca="false">MAX(M115:AB115)</f>
        <v>0</v>
      </c>
      <c r="L115" s="98" t="n">
        <f aca="false">IFERROR(G115/G$1,"")</f>
        <v>0</v>
      </c>
      <c r="M115" s="99"/>
      <c r="N115" s="86" t="str">
        <f aca="false">IF(N$2=$E115,$J115,"")</f>
        <v/>
      </c>
      <c r="O115" s="99" t="str">
        <f aca="false">IF(O$2=$E115,$J115,"")</f>
        <v/>
      </c>
      <c r="P115" s="86" t="str">
        <f aca="false">IF(P$2=$E115,$J115,"")</f>
        <v/>
      </c>
      <c r="Q115" s="86" t="str">
        <f aca="false">IF(Q$2=$E115,$J115,"")</f>
        <v/>
      </c>
      <c r="R115" s="99" t="str">
        <f aca="false">IF(R$2=$E115,$J115,"")</f>
        <v/>
      </c>
      <c r="S115" s="86" t="str">
        <f aca="false">IF(S$2=$E115,$J115,"")</f>
        <v/>
      </c>
      <c r="T115" s="99" t="str">
        <f aca="false">IF(T$2=$E115,$J115,"")</f>
        <v/>
      </c>
      <c r="U115" s="86" t="str">
        <f aca="false">IF(U$2=$E115,$J115,"")</f>
        <v/>
      </c>
      <c r="V115" s="99" t="str">
        <f aca="false">IF(V$2=$E115,$J115,"")</f>
        <v/>
      </c>
      <c r="W115" s="86" t="str">
        <f aca="false">IF(W$2=$E115,$J115,"")</f>
        <v/>
      </c>
      <c r="X115" s="99" t="str">
        <f aca="false">IF(X$2=$E115,$J115,"")</f>
        <v/>
      </c>
      <c r="Y115" s="86" t="str">
        <f aca="false">IF(Y$2=$E115,$J115,"")</f>
        <v/>
      </c>
      <c r="Z115" s="99" t="str">
        <f aca="false">IF(Z$2=$E115,$J115,"")</f>
        <v/>
      </c>
      <c r="AA115" s="86" t="str">
        <f aca="false">IF(AA$2=$E115,$J115,"")</f>
        <v/>
      </c>
      <c r="AB115" s="99" t="str">
        <f aca="false">IF(AB$2=$E115,$J115,"")</f>
        <v/>
      </c>
      <c r="AC115" s="101"/>
      <c r="AD115" s="83"/>
      <c r="AE115" s="83"/>
      <c r="AF115" s="83"/>
    </row>
    <row r="116" customFormat="false" ht="14.25" hidden="false" customHeight="false" outlineLevel="0" collapsed="false">
      <c r="A116" s="82" t="str">
        <f aca="false">IF(G116&lt;&gt;0,IF(COUNTIF(G$4:G$200,G116)&lt;&gt;1,RANK(G116,G$4:G$200)&amp;"°",RANK(G116,G$4:G$200)),"")</f>
        <v/>
      </c>
      <c r="B116" s="100"/>
      <c r="C116" s="86" t="str">
        <f aca="false">IFERROR(VLOOKUP($B116,TabJoueurs,2,0),"")</f>
        <v/>
      </c>
      <c r="D116" s="86" t="str">
        <f aca="false">IFERROR(VLOOKUP($B116,TabJoueurs,3,0),"")</f>
        <v/>
      </c>
      <c r="E116" s="86" t="str">
        <f aca="false">IFERROR(VLOOKUP($B116,TabJoueurs,4,0),"")</f>
        <v/>
      </c>
      <c r="F116" s="86" t="str">
        <f aca="false">IFERROR(VLOOKUP($B116,TabJoueurs,7,0),"")</f>
        <v/>
      </c>
      <c r="G116" s="82"/>
      <c r="H116" s="82" t="n">
        <f aca="false">COUNTIF(E$4:E116,E116)</f>
        <v>2</v>
      </c>
      <c r="I116" s="82" t="n">
        <f aca="false">IFERROR(IF(H116&lt;6,I115+1,I115),0)</f>
        <v>64</v>
      </c>
      <c r="J116" s="82" t="str">
        <f aca="false">IF(G116&gt;0,IF(H116&lt;6,PtsMax2-I116+1,""),"")</f>
        <v/>
      </c>
      <c r="K116" s="97" t="n">
        <f aca="false">MAX(M116:AB116)</f>
        <v>0</v>
      </c>
      <c r="L116" s="98" t="n">
        <f aca="false">IFERROR(G116/G$1,"")</f>
        <v>0</v>
      </c>
      <c r="M116" s="99"/>
      <c r="N116" s="86" t="str">
        <f aca="false">IF(N$2=$E116,$J116,"")</f>
        <v/>
      </c>
      <c r="O116" s="99" t="str">
        <f aca="false">IF(O$2=$E116,$J116,"")</f>
        <v/>
      </c>
      <c r="P116" s="86" t="str">
        <f aca="false">IF(P$2=$E116,$J116,"")</f>
        <v/>
      </c>
      <c r="Q116" s="86" t="str">
        <f aca="false">IF(Q$2=$E116,$J116,"")</f>
        <v/>
      </c>
      <c r="R116" s="99" t="str">
        <f aca="false">IF(R$2=$E116,$J116,"")</f>
        <v/>
      </c>
      <c r="S116" s="86" t="str">
        <f aca="false">IF(S$2=$E116,$J116,"")</f>
        <v/>
      </c>
      <c r="T116" s="99" t="str">
        <f aca="false">IF(T$2=$E116,$J116,"")</f>
        <v/>
      </c>
      <c r="U116" s="86" t="str">
        <f aca="false">IF(U$2=$E116,$J116,"")</f>
        <v/>
      </c>
      <c r="V116" s="99" t="str">
        <f aca="false">IF(V$2=$E116,$J116,"")</f>
        <v/>
      </c>
      <c r="W116" s="86" t="str">
        <f aca="false">IF(W$2=$E116,$J116,"")</f>
        <v/>
      </c>
      <c r="X116" s="99" t="str">
        <f aca="false">IF(X$2=$E116,$J116,"")</f>
        <v/>
      </c>
      <c r="Y116" s="86" t="str">
        <f aca="false">IF(Y$2=$E116,$J116,"")</f>
        <v/>
      </c>
      <c r="Z116" s="99" t="str">
        <f aca="false">IF(Z$2=$E116,$J116,"")</f>
        <v/>
      </c>
      <c r="AA116" s="86" t="str">
        <f aca="false">IF(AA$2=$E116,$J116,"")</f>
        <v/>
      </c>
      <c r="AB116" s="99" t="str">
        <f aca="false">IF(AB$2=$E116,$J116,"")</f>
        <v/>
      </c>
      <c r="AC116" s="101"/>
      <c r="AD116" s="83"/>
      <c r="AE116" s="83"/>
      <c r="AF116" s="83"/>
    </row>
    <row r="117" customFormat="false" ht="14.25" hidden="false" customHeight="false" outlineLevel="0" collapsed="false">
      <c r="A117" s="82" t="str">
        <f aca="false">IF(G117&lt;&gt;0,IF(COUNTIF(G$4:G$200,G117)&lt;&gt;1,RANK(G117,G$4:G$200)&amp;"°",RANK(G117,G$4:G$200)),"")</f>
        <v/>
      </c>
      <c r="B117" s="100"/>
      <c r="C117" s="86" t="str">
        <f aca="false">IFERROR(VLOOKUP($B117,TabJoueurs,2,0),"")</f>
        <v/>
      </c>
      <c r="D117" s="86" t="str">
        <f aca="false">IFERROR(VLOOKUP($B117,TabJoueurs,3,0),"")</f>
        <v/>
      </c>
      <c r="E117" s="86" t="str">
        <f aca="false">IFERROR(VLOOKUP($B117,TabJoueurs,4,0),"")</f>
        <v/>
      </c>
      <c r="F117" s="86" t="str">
        <f aca="false">IFERROR(VLOOKUP($B117,TabJoueurs,7,0),"")</f>
        <v/>
      </c>
      <c r="G117" s="82"/>
      <c r="H117" s="82" t="n">
        <f aca="false">COUNTIF(E$4:E117,E117)</f>
        <v>3</v>
      </c>
      <c r="I117" s="82" t="n">
        <f aca="false">IFERROR(IF(H117&lt;6,I116+1,I116),0)</f>
        <v>65</v>
      </c>
      <c r="J117" s="82" t="str">
        <f aca="false">IF(G117&gt;0,IF(H117&lt;6,PtsMax2-I117+1,""),"")</f>
        <v/>
      </c>
      <c r="K117" s="97" t="n">
        <f aca="false">MAX(M117:AB117)</f>
        <v>0</v>
      </c>
      <c r="L117" s="98" t="n">
        <f aca="false">IFERROR(G117/G$1,"")</f>
        <v>0</v>
      </c>
      <c r="M117" s="99"/>
      <c r="N117" s="86" t="str">
        <f aca="false">IF(N$2=$E117,$J117,"")</f>
        <v/>
      </c>
      <c r="O117" s="99" t="str">
        <f aca="false">IF(O$2=$E117,$J117,"")</f>
        <v/>
      </c>
      <c r="P117" s="86" t="str">
        <f aca="false">IF(P$2=$E117,$J117,"")</f>
        <v/>
      </c>
      <c r="Q117" s="86" t="str">
        <f aca="false">IF(Q$2=$E117,$J117,"")</f>
        <v/>
      </c>
      <c r="R117" s="99" t="str">
        <f aca="false">IF(R$2=$E117,$J117,"")</f>
        <v/>
      </c>
      <c r="S117" s="86" t="str">
        <f aca="false">IF(S$2=$E117,$J117,"")</f>
        <v/>
      </c>
      <c r="T117" s="99" t="str">
        <f aca="false">IF(T$2=$E117,$J117,"")</f>
        <v/>
      </c>
      <c r="U117" s="86" t="str">
        <f aca="false">IF(U$2=$E117,$J117,"")</f>
        <v/>
      </c>
      <c r="V117" s="99" t="str">
        <f aca="false">IF(V$2=$E117,$J117,"")</f>
        <v/>
      </c>
      <c r="W117" s="86" t="str">
        <f aca="false">IF(W$2=$E117,$J117,"")</f>
        <v/>
      </c>
      <c r="X117" s="99" t="str">
        <f aca="false">IF(X$2=$E117,$J117,"")</f>
        <v/>
      </c>
      <c r="Y117" s="86" t="str">
        <f aca="false">IF(Y$2=$E117,$J117,"")</f>
        <v/>
      </c>
      <c r="Z117" s="99" t="str">
        <f aca="false">IF(Z$2=$E117,$J117,"")</f>
        <v/>
      </c>
      <c r="AA117" s="86" t="str">
        <f aca="false">IF(AA$2=$E117,$J117,"")</f>
        <v/>
      </c>
      <c r="AB117" s="99" t="str">
        <f aca="false">IF(AB$2=$E117,$J117,"")</f>
        <v/>
      </c>
      <c r="AC117" s="101"/>
      <c r="AD117" s="83"/>
      <c r="AE117" s="83"/>
      <c r="AF117" s="83"/>
    </row>
    <row r="118" customFormat="false" ht="14.25" hidden="false" customHeight="false" outlineLevel="0" collapsed="false">
      <c r="A118" s="82" t="str">
        <f aca="false">IF(G118&lt;&gt;0,IF(COUNTIF(G$4:G$200,G118)&lt;&gt;1,RANK(G118,G$4:G$200)&amp;"°",RANK(G118,G$4:G$200)),"")</f>
        <v/>
      </c>
      <c r="B118" s="100"/>
      <c r="C118" s="86" t="str">
        <f aca="false">IFERROR(VLOOKUP($B118,TabJoueurs,2,0),"")</f>
        <v/>
      </c>
      <c r="D118" s="86" t="str">
        <f aca="false">IFERROR(VLOOKUP($B118,TabJoueurs,3,0),"")</f>
        <v/>
      </c>
      <c r="E118" s="86" t="str">
        <f aca="false">IFERROR(VLOOKUP($B118,TabJoueurs,4,0),"")</f>
        <v/>
      </c>
      <c r="F118" s="86" t="str">
        <f aca="false">IFERROR(VLOOKUP($B118,TabJoueurs,7,0),"")</f>
        <v/>
      </c>
      <c r="G118" s="82"/>
      <c r="H118" s="82" t="n">
        <f aca="false">COUNTIF(E$4:E118,E118)</f>
        <v>4</v>
      </c>
      <c r="I118" s="82" t="n">
        <f aca="false">IFERROR(IF(H118&lt;6,I117+1,I117),0)</f>
        <v>66</v>
      </c>
      <c r="J118" s="82" t="str">
        <f aca="false">IF(G118&gt;0,IF(H118&lt;6,PtsMax2-I118+1,""),"")</f>
        <v/>
      </c>
      <c r="K118" s="97" t="n">
        <f aca="false">MAX(M118:AB118)</f>
        <v>0</v>
      </c>
      <c r="L118" s="98" t="n">
        <f aca="false">IFERROR(G118/G$1,"")</f>
        <v>0</v>
      </c>
      <c r="M118" s="99"/>
      <c r="N118" s="86" t="str">
        <f aca="false">IF(N$2=$E118,$J118,"")</f>
        <v/>
      </c>
      <c r="O118" s="99" t="str">
        <f aca="false">IF(O$2=$E118,$J118,"")</f>
        <v/>
      </c>
      <c r="P118" s="86" t="str">
        <f aca="false">IF(P$2=$E118,$J118,"")</f>
        <v/>
      </c>
      <c r="Q118" s="86" t="str">
        <f aca="false">IF(Q$2=$E118,$J118,"")</f>
        <v/>
      </c>
      <c r="R118" s="99" t="str">
        <f aca="false">IF(R$2=$E118,$J118,"")</f>
        <v/>
      </c>
      <c r="S118" s="86" t="str">
        <f aca="false">IF(S$2=$E118,$J118,"")</f>
        <v/>
      </c>
      <c r="T118" s="99" t="str">
        <f aca="false">IF(T$2=$E118,$J118,"")</f>
        <v/>
      </c>
      <c r="U118" s="86" t="str">
        <f aca="false">IF(U$2=$E118,$J118,"")</f>
        <v/>
      </c>
      <c r="V118" s="99" t="str">
        <f aca="false">IF(V$2=$E118,$J118,"")</f>
        <v/>
      </c>
      <c r="W118" s="86" t="str">
        <f aca="false">IF(W$2=$E118,$J118,"")</f>
        <v/>
      </c>
      <c r="X118" s="99" t="str">
        <f aca="false">IF(X$2=$E118,$J118,"")</f>
        <v/>
      </c>
      <c r="Y118" s="86" t="str">
        <f aca="false">IF(Y$2=$E118,$J118,"")</f>
        <v/>
      </c>
      <c r="Z118" s="99" t="str">
        <f aca="false">IF(Z$2=$E118,$J118,"")</f>
        <v/>
      </c>
      <c r="AA118" s="86" t="str">
        <f aca="false">IF(AA$2=$E118,$J118,"")</f>
        <v/>
      </c>
      <c r="AB118" s="99" t="str">
        <f aca="false">IF(AB$2=$E118,$J118,"")</f>
        <v/>
      </c>
      <c r="AC118" s="101"/>
      <c r="AD118" s="83"/>
      <c r="AE118" s="83"/>
      <c r="AF118" s="83"/>
    </row>
    <row r="119" customFormat="false" ht="14.25" hidden="false" customHeight="false" outlineLevel="0" collapsed="false">
      <c r="A119" s="82" t="str">
        <f aca="false">IF(G119&lt;&gt;0,IF(COUNTIF(G$4:G$200,G119)&lt;&gt;1,RANK(G119,G$4:G$200)&amp;"°",RANK(G119,G$4:G$200)),"")</f>
        <v/>
      </c>
      <c r="B119" s="100"/>
      <c r="C119" s="86" t="str">
        <f aca="false">IFERROR(VLOOKUP($B119,TabJoueurs,2,0),"")</f>
        <v/>
      </c>
      <c r="D119" s="86" t="str">
        <f aca="false">IFERROR(VLOOKUP($B119,TabJoueurs,3,0),"")</f>
        <v/>
      </c>
      <c r="E119" s="86" t="str">
        <f aca="false">IFERROR(VLOOKUP($B119,TabJoueurs,4,0),"")</f>
        <v/>
      </c>
      <c r="F119" s="86" t="str">
        <f aca="false">IFERROR(VLOOKUP($B119,TabJoueurs,7,0),"")</f>
        <v/>
      </c>
      <c r="G119" s="82"/>
      <c r="H119" s="82" t="n">
        <f aca="false">COUNTIF(E$4:E119,E119)</f>
        <v>5</v>
      </c>
      <c r="I119" s="82" t="n">
        <f aca="false">IFERROR(IF(H119&lt;6,I118+1,I118),0)</f>
        <v>67</v>
      </c>
      <c r="J119" s="82" t="str">
        <f aca="false">IF(G119&gt;0,IF(H119&lt;6,PtsMax2-I119+1,""),"")</f>
        <v/>
      </c>
      <c r="K119" s="97" t="n">
        <f aca="false">MAX(M119:AB119)</f>
        <v>0</v>
      </c>
      <c r="L119" s="98" t="n">
        <f aca="false">IFERROR(G119/G$1,"")</f>
        <v>0</v>
      </c>
      <c r="M119" s="99"/>
      <c r="N119" s="86" t="str">
        <f aca="false">IF(N$2=$E119,$J119,"")</f>
        <v/>
      </c>
      <c r="O119" s="99" t="str">
        <f aca="false">IF(O$2=$E119,$J119,"")</f>
        <v/>
      </c>
      <c r="P119" s="86" t="str">
        <f aca="false">IF(P$2=$E119,$J119,"")</f>
        <v/>
      </c>
      <c r="Q119" s="86" t="str">
        <f aca="false">IF(Q$2=$E119,$J119,"")</f>
        <v/>
      </c>
      <c r="R119" s="99" t="str">
        <f aca="false">IF(R$2=$E119,$J119,"")</f>
        <v/>
      </c>
      <c r="S119" s="86" t="str">
        <f aca="false">IF(S$2=$E119,$J119,"")</f>
        <v/>
      </c>
      <c r="T119" s="99" t="str">
        <f aca="false">IF(T$2=$E119,$J119,"")</f>
        <v/>
      </c>
      <c r="U119" s="86" t="str">
        <f aca="false">IF(U$2=$E119,$J119,"")</f>
        <v/>
      </c>
      <c r="V119" s="99" t="str">
        <f aca="false">IF(V$2=$E119,$J119,"")</f>
        <v/>
      </c>
      <c r="W119" s="86" t="str">
        <f aca="false">IF(W$2=$E119,$J119,"")</f>
        <v/>
      </c>
      <c r="X119" s="99" t="str">
        <f aca="false">IF(X$2=$E119,$J119,"")</f>
        <v/>
      </c>
      <c r="Y119" s="86" t="str">
        <f aca="false">IF(Y$2=$E119,$J119,"")</f>
        <v/>
      </c>
      <c r="Z119" s="99" t="str">
        <f aca="false">IF(Z$2=$E119,$J119,"")</f>
        <v/>
      </c>
      <c r="AA119" s="86" t="str">
        <f aca="false">IF(AA$2=$E119,$J119,"")</f>
        <v/>
      </c>
      <c r="AB119" s="99" t="str">
        <f aca="false">IF(AB$2=$E119,$J119,"")</f>
        <v/>
      </c>
      <c r="AC119" s="101"/>
      <c r="AD119" s="83"/>
      <c r="AE119" s="83"/>
      <c r="AF119" s="83"/>
    </row>
    <row r="120" customFormat="false" ht="14.25" hidden="false" customHeight="false" outlineLevel="0" collapsed="false">
      <c r="A120" s="82" t="str">
        <f aca="false">IF(G120&lt;&gt;0,IF(COUNTIF(G$4:G$200,G120)&lt;&gt;1,RANK(G120,G$4:G$200)&amp;"°",RANK(G120,G$4:G$200)),"")</f>
        <v/>
      </c>
      <c r="B120" s="100"/>
      <c r="C120" s="86" t="str">
        <f aca="false">IFERROR(VLOOKUP($B120,TabJoueurs,2,0),"")</f>
        <v/>
      </c>
      <c r="D120" s="86" t="str">
        <f aca="false">IFERROR(VLOOKUP($B120,TabJoueurs,3,0),"")</f>
        <v/>
      </c>
      <c r="E120" s="86" t="str">
        <f aca="false">IFERROR(VLOOKUP($B120,TabJoueurs,4,0),"")</f>
        <v/>
      </c>
      <c r="F120" s="86" t="str">
        <f aca="false">IFERROR(VLOOKUP($B120,TabJoueurs,7,0),"")</f>
        <v/>
      </c>
      <c r="G120" s="82"/>
      <c r="H120" s="82" t="n">
        <f aca="false">COUNTIF(E$4:E120,E120)</f>
        <v>6</v>
      </c>
      <c r="I120" s="82" t="n">
        <f aca="false">IFERROR(IF(H120&lt;6,I119+1,I119),0)</f>
        <v>67</v>
      </c>
      <c r="J120" s="82" t="str">
        <f aca="false">IF(G120&gt;0,IF(H120&lt;6,PtsMax2-I120+1,""),"")</f>
        <v/>
      </c>
      <c r="K120" s="97" t="n">
        <f aca="false">MAX(M120:AB120)</f>
        <v>0</v>
      </c>
      <c r="L120" s="98" t="n">
        <f aca="false">IFERROR(G120/G$1,"")</f>
        <v>0</v>
      </c>
      <c r="M120" s="99"/>
      <c r="N120" s="86" t="str">
        <f aca="false">IF(N$2=$E120,$J120,"")</f>
        <v/>
      </c>
      <c r="O120" s="99" t="str">
        <f aca="false">IF(O$2=$E120,$J120,"")</f>
        <v/>
      </c>
      <c r="P120" s="86" t="str">
        <f aca="false">IF(P$2=$E120,$J120,"")</f>
        <v/>
      </c>
      <c r="Q120" s="86" t="str">
        <f aca="false">IF(Q$2=$E120,$J120,"")</f>
        <v/>
      </c>
      <c r="R120" s="99" t="str">
        <f aca="false">IF(R$2=$E120,$J120,"")</f>
        <v/>
      </c>
      <c r="S120" s="86" t="str">
        <f aca="false">IF(S$2=$E120,$J120,"")</f>
        <v/>
      </c>
      <c r="T120" s="99" t="str">
        <f aca="false">IF(T$2=$E120,$J120,"")</f>
        <v/>
      </c>
      <c r="U120" s="86" t="str">
        <f aca="false">IF(U$2=$E120,$J120,"")</f>
        <v/>
      </c>
      <c r="V120" s="99" t="str">
        <f aca="false">IF(V$2=$E120,$J120,"")</f>
        <v/>
      </c>
      <c r="W120" s="86" t="str">
        <f aca="false">IF(W$2=$E120,$J120,"")</f>
        <v/>
      </c>
      <c r="X120" s="99" t="str">
        <f aca="false">IF(X$2=$E120,$J120,"")</f>
        <v/>
      </c>
      <c r="Y120" s="86" t="str">
        <f aca="false">IF(Y$2=$E120,$J120,"")</f>
        <v/>
      </c>
      <c r="Z120" s="99" t="str">
        <f aca="false">IF(Z$2=$E120,$J120,"")</f>
        <v/>
      </c>
      <c r="AA120" s="86" t="str">
        <f aca="false">IF(AA$2=$E120,$J120,"")</f>
        <v/>
      </c>
      <c r="AB120" s="99" t="str">
        <f aca="false">IF(AB$2=$E120,$J120,"")</f>
        <v/>
      </c>
      <c r="AC120" s="101"/>
      <c r="AD120" s="83"/>
      <c r="AE120" s="83"/>
      <c r="AF120" s="83"/>
    </row>
    <row r="121" customFormat="false" ht="14.25" hidden="false" customHeight="false" outlineLevel="0" collapsed="false">
      <c r="A121" s="82" t="str">
        <f aca="false">IF(G121&lt;&gt;0,IF(COUNTIF(G$4:G$200,G121)&lt;&gt;1,RANK(G121,G$4:G$200)&amp;"°",RANK(G121,G$4:G$200)),"")</f>
        <v/>
      </c>
      <c r="B121" s="100"/>
      <c r="C121" s="86" t="str">
        <f aca="false">IFERROR(VLOOKUP($B121,TabJoueurs,2,0),"")</f>
        <v/>
      </c>
      <c r="D121" s="86" t="str">
        <f aca="false">IFERROR(VLOOKUP($B121,TabJoueurs,3,0),"")</f>
        <v/>
      </c>
      <c r="E121" s="86" t="str">
        <f aca="false">IFERROR(VLOOKUP($B121,TabJoueurs,4,0),"")</f>
        <v/>
      </c>
      <c r="F121" s="86" t="str">
        <f aca="false">IFERROR(VLOOKUP($B121,TabJoueurs,7,0),"")</f>
        <v/>
      </c>
      <c r="G121" s="82"/>
      <c r="H121" s="82" t="n">
        <f aca="false">COUNTIF(E$4:E121,E121)</f>
        <v>7</v>
      </c>
      <c r="I121" s="82" t="n">
        <f aca="false">IFERROR(IF(H121&lt;6,I120+1,I120),0)</f>
        <v>67</v>
      </c>
      <c r="J121" s="82" t="str">
        <f aca="false">IF(G121&gt;0,IF(H121&lt;6,PtsMax2-I121+1,""),"")</f>
        <v/>
      </c>
      <c r="K121" s="97" t="n">
        <f aca="false">MAX(M121:AB121)</f>
        <v>0</v>
      </c>
      <c r="L121" s="98" t="n">
        <f aca="false">IFERROR(G121/G$1,"")</f>
        <v>0</v>
      </c>
      <c r="M121" s="99"/>
      <c r="N121" s="86" t="str">
        <f aca="false">IF(N$2=$E121,$J121,"")</f>
        <v/>
      </c>
      <c r="O121" s="99" t="str">
        <f aca="false">IF(O$2=$E121,$J121,"")</f>
        <v/>
      </c>
      <c r="P121" s="86" t="str">
        <f aca="false">IF(P$2=$E121,$J121,"")</f>
        <v/>
      </c>
      <c r="Q121" s="86" t="str">
        <f aca="false">IF(Q$2=$E121,$J121,"")</f>
        <v/>
      </c>
      <c r="R121" s="99" t="str">
        <f aca="false">IF(R$2=$E121,$J121,"")</f>
        <v/>
      </c>
      <c r="S121" s="86" t="str">
        <f aca="false">IF(S$2=$E121,$J121,"")</f>
        <v/>
      </c>
      <c r="T121" s="99" t="str">
        <f aca="false">IF(T$2=$E121,$J121,"")</f>
        <v/>
      </c>
      <c r="U121" s="86" t="str">
        <f aca="false">IF(U$2=$E121,$J121,"")</f>
        <v/>
      </c>
      <c r="V121" s="99" t="str">
        <f aca="false">IF(V$2=$E121,$J121,"")</f>
        <v/>
      </c>
      <c r="W121" s="86" t="str">
        <f aca="false">IF(W$2=$E121,$J121,"")</f>
        <v/>
      </c>
      <c r="X121" s="99" t="str">
        <f aca="false">IF(X$2=$E121,$J121,"")</f>
        <v/>
      </c>
      <c r="Y121" s="86" t="str">
        <f aca="false">IF(Y$2=$E121,$J121,"")</f>
        <v/>
      </c>
      <c r="Z121" s="99" t="str">
        <f aca="false">IF(Z$2=$E121,$J121,"")</f>
        <v/>
      </c>
      <c r="AA121" s="86" t="str">
        <f aca="false">IF(AA$2=$E121,$J121,"")</f>
        <v/>
      </c>
      <c r="AB121" s="99" t="str">
        <f aca="false">IF(AB$2=$E121,$J121,"")</f>
        <v/>
      </c>
      <c r="AC121" s="101"/>
      <c r="AD121" s="83"/>
      <c r="AE121" s="83"/>
      <c r="AF121" s="83"/>
    </row>
    <row r="122" customFormat="false" ht="14.25" hidden="false" customHeight="false" outlineLevel="0" collapsed="false">
      <c r="A122" s="82" t="str">
        <f aca="false">IF(G122&lt;&gt;0,IF(COUNTIF(G$4:G$200,G122)&lt;&gt;1,RANK(G122,G$4:G$200)&amp;"°",RANK(G122,G$4:G$200)),"")</f>
        <v/>
      </c>
      <c r="B122" s="100"/>
      <c r="C122" s="86" t="str">
        <f aca="false">IFERROR(VLOOKUP($B122,TabJoueurs,2,0),"")</f>
        <v/>
      </c>
      <c r="D122" s="86" t="str">
        <f aca="false">IFERROR(VLOOKUP($B122,TabJoueurs,3,0),"")</f>
        <v/>
      </c>
      <c r="E122" s="86" t="str">
        <f aca="false">IFERROR(VLOOKUP($B122,TabJoueurs,4,0),"")</f>
        <v/>
      </c>
      <c r="F122" s="86" t="str">
        <f aca="false">IFERROR(VLOOKUP($B122,TabJoueurs,7,0),"")</f>
        <v/>
      </c>
      <c r="G122" s="82"/>
      <c r="H122" s="82" t="n">
        <f aca="false">COUNTIF(E$4:E122,E122)</f>
        <v>8</v>
      </c>
      <c r="I122" s="82" t="n">
        <f aca="false">IFERROR(IF(H122&lt;6,I121+1,I121),0)</f>
        <v>67</v>
      </c>
      <c r="J122" s="82" t="str">
        <f aca="false">IF(G122&gt;0,IF(H122&lt;6,PtsMax2-I122+1,""),"")</f>
        <v/>
      </c>
      <c r="K122" s="97" t="n">
        <f aca="false">MAX(M122:AB122)</f>
        <v>0</v>
      </c>
      <c r="L122" s="98" t="n">
        <f aca="false">IFERROR(G122/G$1,"")</f>
        <v>0</v>
      </c>
      <c r="M122" s="99"/>
      <c r="N122" s="86" t="str">
        <f aca="false">IF(N$2=$E122,$J122,"")</f>
        <v/>
      </c>
      <c r="O122" s="99" t="str">
        <f aca="false">IF(O$2=$E122,$J122,"")</f>
        <v/>
      </c>
      <c r="P122" s="86" t="str">
        <f aca="false">IF(P$2=$E122,$J122,"")</f>
        <v/>
      </c>
      <c r="Q122" s="86" t="str">
        <f aca="false">IF(Q$2=$E122,$J122,"")</f>
        <v/>
      </c>
      <c r="R122" s="99" t="str">
        <f aca="false">IF(R$2=$E122,$J122,"")</f>
        <v/>
      </c>
      <c r="S122" s="86" t="str">
        <f aca="false">IF(S$2=$E122,$J122,"")</f>
        <v/>
      </c>
      <c r="T122" s="99" t="str">
        <f aca="false">IF(T$2=$E122,$J122,"")</f>
        <v/>
      </c>
      <c r="U122" s="86" t="str">
        <f aca="false">IF(U$2=$E122,$J122,"")</f>
        <v/>
      </c>
      <c r="V122" s="99" t="str">
        <f aca="false">IF(V$2=$E122,$J122,"")</f>
        <v/>
      </c>
      <c r="W122" s="86" t="str">
        <f aca="false">IF(W$2=$E122,$J122,"")</f>
        <v/>
      </c>
      <c r="X122" s="99" t="str">
        <f aca="false">IF(X$2=$E122,$J122,"")</f>
        <v/>
      </c>
      <c r="Y122" s="86" t="str">
        <f aca="false">IF(Y$2=$E122,$J122,"")</f>
        <v/>
      </c>
      <c r="Z122" s="99" t="str">
        <f aca="false">IF(Z$2=$E122,$J122,"")</f>
        <v/>
      </c>
      <c r="AA122" s="86" t="str">
        <f aca="false">IF(AA$2=$E122,$J122,"")</f>
        <v/>
      </c>
      <c r="AB122" s="99" t="str">
        <f aca="false">IF(AB$2=$E122,$J122,"")</f>
        <v/>
      </c>
      <c r="AC122" s="101"/>
      <c r="AD122" s="83"/>
      <c r="AE122" s="83"/>
      <c r="AF122" s="83"/>
    </row>
    <row r="123" customFormat="false" ht="14.25" hidden="false" customHeight="false" outlineLevel="0" collapsed="false">
      <c r="A123" s="82" t="str">
        <f aca="false">IF(G123&lt;&gt;0,IF(COUNTIF(G$4:G$200,G123)&lt;&gt;1,RANK(G123,G$4:G$200)&amp;"°",RANK(G123,G$4:G$200)),"")</f>
        <v/>
      </c>
      <c r="B123" s="100"/>
      <c r="C123" s="86" t="str">
        <f aca="false">IFERROR(VLOOKUP($B123,TabJoueurs,2,0),"")</f>
        <v/>
      </c>
      <c r="D123" s="86" t="str">
        <f aca="false">IFERROR(VLOOKUP($B123,TabJoueurs,3,0),"")</f>
        <v/>
      </c>
      <c r="E123" s="86" t="str">
        <f aca="false">IFERROR(VLOOKUP($B123,TabJoueurs,4,0),"")</f>
        <v/>
      </c>
      <c r="F123" s="86" t="str">
        <f aca="false">IFERROR(VLOOKUP($B123,TabJoueurs,7,0),"")</f>
        <v/>
      </c>
      <c r="G123" s="82"/>
      <c r="H123" s="82" t="n">
        <f aca="false">COUNTIF(E$4:E123,E123)</f>
        <v>9</v>
      </c>
      <c r="I123" s="82" t="n">
        <f aca="false">IFERROR(IF(H123&lt;6,I122+1,I122),0)</f>
        <v>67</v>
      </c>
      <c r="J123" s="82" t="str">
        <f aca="false">IF(G123&gt;0,IF(H123&lt;6,PtsMax2-I123+1,""),"")</f>
        <v/>
      </c>
      <c r="K123" s="97" t="n">
        <f aca="false">MAX(M123:AB123)</f>
        <v>0</v>
      </c>
      <c r="L123" s="98" t="n">
        <f aca="false">IFERROR(G123/G$1,"")</f>
        <v>0</v>
      </c>
      <c r="M123" s="99"/>
      <c r="N123" s="86" t="str">
        <f aca="false">IF(N$2=$E123,$J123,"")</f>
        <v/>
      </c>
      <c r="O123" s="99" t="str">
        <f aca="false">IF(O$2=$E123,$J123,"")</f>
        <v/>
      </c>
      <c r="P123" s="86" t="str">
        <f aca="false">IF(P$2=$E123,$J123,"")</f>
        <v/>
      </c>
      <c r="Q123" s="86" t="str">
        <f aca="false">IF(Q$2=$E123,$J123,"")</f>
        <v/>
      </c>
      <c r="R123" s="99" t="str">
        <f aca="false">IF(R$2=$E123,$J123,"")</f>
        <v/>
      </c>
      <c r="S123" s="86" t="str">
        <f aca="false">IF(S$2=$E123,$J123,"")</f>
        <v/>
      </c>
      <c r="T123" s="99" t="str">
        <f aca="false">IF(T$2=$E123,$J123,"")</f>
        <v/>
      </c>
      <c r="U123" s="86" t="str">
        <f aca="false">IF(U$2=$E123,$J123,"")</f>
        <v/>
      </c>
      <c r="V123" s="99" t="str">
        <f aca="false">IF(V$2=$E123,$J123,"")</f>
        <v/>
      </c>
      <c r="W123" s="86" t="str">
        <f aca="false">IF(W$2=$E123,$J123,"")</f>
        <v/>
      </c>
      <c r="X123" s="99" t="str">
        <f aca="false">IF(X$2=$E123,$J123,"")</f>
        <v/>
      </c>
      <c r="Y123" s="86" t="str">
        <f aca="false">IF(Y$2=$E123,$J123,"")</f>
        <v/>
      </c>
      <c r="Z123" s="99" t="str">
        <f aca="false">IF(Z$2=$E123,$J123,"")</f>
        <v/>
      </c>
      <c r="AA123" s="86" t="str">
        <f aca="false">IF(AA$2=$E123,$J123,"")</f>
        <v/>
      </c>
      <c r="AB123" s="99" t="str">
        <f aca="false">IF(AB$2=$E123,$J123,"")</f>
        <v/>
      </c>
      <c r="AC123" s="101"/>
      <c r="AD123" s="83"/>
      <c r="AE123" s="83"/>
      <c r="AF123" s="83"/>
    </row>
    <row r="124" customFormat="false" ht="14.25" hidden="false" customHeight="false" outlineLevel="0" collapsed="false">
      <c r="A124" s="82" t="str">
        <f aca="false">IF(G124&lt;&gt;0,IF(COUNTIF(G$4:G$200,G124)&lt;&gt;1,RANK(G124,G$4:G$200)&amp;"°",RANK(G124,G$4:G$200)),"")</f>
        <v/>
      </c>
      <c r="B124" s="100"/>
      <c r="C124" s="86" t="str">
        <f aca="false">IFERROR(VLOOKUP($B124,TabJoueurs,2,0),"")</f>
        <v/>
      </c>
      <c r="D124" s="86" t="str">
        <f aca="false">IFERROR(VLOOKUP($B124,TabJoueurs,3,0),"")</f>
        <v/>
      </c>
      <c r="E124" s="86" t="str">
        <f aca="false">IFERROR(VLOOKUP($B124,TabJoueurs,4,0),"")</f>
        <v/>
      </c>
      <c r="F124" s="86" t="str">
        <f aca="false">IFERROR(VLOOKUP($B124,TabJoueurs,7,0),"")</f>
        <v/>
      </c>
      <c r="G124" s="82"/>
      <c r="H124" s="82" t="n">
        <f aca="false">COUNTIF(E$4:E124,E124)</f>
        <v>10</v>
      </c>
      <c r="I124" s="82" t="n">
        <f aca="false">IFERROR(IF(H124&lt;6,I123+1,I123),0)</f>
        <v>67</v>
      </c>
      <c r="J124" s="82" t="str">
        <f aca="false">IF(G124&gt;0,IF(H124&lt;6,PtsMax2-I124+1,""),"")</f>
        <v/>
      </c>
      <c r="K124" s="97" t="n">
        <f aca="false">MAX(M124:AB124)</f>
        <v>0</v>
      </c>
      <c r="L124" s="98" t="n">
        <f aca="false">IFERROR(G124/G$1,"")</f>
        <v>0</v>
      </c>
      <c r="M124" s="99"/>
      <c r="N124" s="86" t="str">
        <f aca="false">IF(N$2=$E124,$J124,"")</f>
        <v/>
      </c>
      <c r="O124" s="99" t="str">
        <f aca="false">IF(O$2=$E124,$J124,"")</f>
        <v/>
      </c>
      <c r="P124" s="86" t="str">
        <f aca="false">IF(P$2=$E124,$J124,"")</f>
        <v/>
      </c>
      <c r="Q124" s="86" t="str">
        <f aca="false">IF(Q$2=$E124,$J124,"")</f>
        <v/>
      </c>
      <c r="R124" s="99" t="str">
        <f aca="false">IF(R$2=$E124,$J124,"")</f>
        <v/>
      </c>
      <c r="S124" s="86" t="str">
        <f aca="false">IF(S$2=$E124,$J124,"")</f>
        <v/>
      </c>
      <c r="T124" s="99" t="str">
        <f aca="false">IF(T$2=$E124,$J124,"")</f>
        <v/>
      </c>
      <c r="U124" s="86" t="str">
        <f aca="false">IF(U$2=$E124,$J124,"")</f>
        <v/>
      </c>
      <c r="V124" s="99" t="str">
        <f aca="false">IF(V$2=$E124,$J124,"")</f>
        <v/>
      </c>
      <c r="W124" s="86" t="str">
        <f aca="false">IF(W$2=$E124,$J124,"")</f>
        <v/>
      </c>
      <c r="X124" s="99" t="str">
        <f aca="false">IF(X$2=$E124,$J124,"")</f>
        <v/>
      </c>
      <c r="Y124" s="86" t="str">
        <f aca="false">IF(Y$2=$E124,$J124,"")</f>
        <v/>
      </c>
      <c r="Z124" s="99" t="str">
        <f aca="false">IF(Z$2=$E124,$J124,"")</f>
        <v/>
      </c>
      <c r="AA124" s="86" t="str">
        <f aca="false">IF(AA$2=$E124,$J124,"")</f>
        <v/>
      </c>
      <c r="AB124" s="99" t="str">
        <f aca="false">IF(AB$2=$E124,$J124,"")</f>
        <v/>
      </c>
      <c r="AC124" s="101"/>
      <c r="AD124" s="83"/>
      <c r="AE124" s="83"/>
      <c r="AF124" s="83"/>
    </row>
    <row r="125" customFormat="false" ht="14.25" hidden="false" customHeight="false" outlineLevel="0" collapsed="false">
      <c r="A125" s="82" t="str">
        <f aca="false">IF(G125&lt;&gt;0,IF(COUNTIF(G$4:G$200,G125)&lt;&gt;1,RANK(G125,G$4:G$200)&amp;"°",RANK(G125,G$4:G$200)),"")</f>
        <v/>
      </c>
      <c r="B125" s="100"/>
      <c r="C125" s="86" t="str">
        <f aca="false">IFERROR(VLOOKUP($B125,TabJoueurs,2,0),"")</f>
        <v/>
      </c>
      <c r="D125" s="86" t="str">
        <f aca="false">IFERROR(VLOOKUP($B125,TabJoueurs,3,0),"")</f>
        <v/>
      </c>
      <c r="E125" s="86" t="str">
        <f aca="false">IFERROR(VLOOKUP($B125,TabJoueurs,4,0),"")</f>
        <v/>
      </c>
      <c r="F125" s="86" t="str">
        <f aca="false">IFERROR(VLOOKUP($B125,TabJoueurs,7,0),"")</f>
        <v/>
      </c>
      <c r="G125" s="82"/>
      <c r="H125" s="82" t="n">
        <f aca="false">COUNTIF(E$4:E125,E125)</f>
        <v>11</v>
      </c>
      <c r="I125" s="82" t="n">
        <f aca="false">IFERROR(IF(H125&lt;6,I124+1,I124),0)</f>
        <v>67</v>
      </c>
      <c r="J125" s="82" t="str">
        <f aca="false">IF(G125&gt;0,IF(H125&lt;6,PtsMax2-I125+1,""),"")</f>
        <v/>
      </c>
      <c r="K125" s="97" t="n">
        <f aca="false">MAX(M125:AB125)</f>
        <v>0</v>
      </c>
      <c r="L125" s="98" t="n">
        <f aca="false">IFERROR(G125/G$1,"")</f>
        <v>0</v>
      </c>
      <c r="M125" s="99"/>
      <c r="N125" s="86" t="str">
        <f aca="false">IF(N$2=$E125,$J125,"")</f>
        <v/>
      </c>
      <c r="O125" s="99" t="str">
        <f aca="false">IF(O$2=$E125,$J125,"")</f>
        <v/>
      </c>
      <c r="P125" s="86" t="str">
        <f aca="false">IF(P$2=$E125,$J125,"")</f>
        <v/>
      </c>
      <c r="Q125" s="86" t="str">
        <f aca="false">IF(Q$2=$E125,$J125,"")</f>
        <v/>
      </c>
      <c r="R125" s="99" t="str">
        <f aca="false">IF(R$2=$E125,$J125,"")</f>
        <v/>
      </c>
      <c r="S125" s="86" t="str">
        <f aca="false">IF(S$2=$E125,$J125,"")</f>
        <v/>
      </c>
      <c r="T125" s="99" t="str">
        <f aca="false">IF(T$2=$E125,$J125,"")</f>
        <v/>
      </c>
      <c r="U125" s="86" t="str">
        <f aca="false">IF(U$2=$E125,$J125,"")</f>
        <v/>
      </c>
      <c r="V125" s="99" t="str">
        <f aca="false">IF(V$2=$E125,$J125,"")</f>
        <v/>
      </c>
      <c r="W125" s="86" t="str">
        <f aca="false">IF(W$2=$E125,$J125,"")</f>
        <v/>
      </c>
      <c r="X125" s="99" t="str">
        <f aca="false">IF(X$2=$E125,$J125,"")</f>
        <v/>
      </c>
      <c r="Y125" s="86" t="str">
        <f aca="false">IF(Y$2=$E125,$J125,"")</f>
        <v/>
      </c>
      <c r="Z125" s="99" t="str">
        <f aca="false">IF(Z$2=$E125,$J125,"")</f>
        <v/>
      </c>
      <c r="AA125" s="86" t="str">
        <f aca="false">IF(AA$2=$E125,$J125,"")</f>
        <v/>
      </c>
      <c r="AB125" s="99" t="str">
        <f aca="false">IF(AB$2=$E125,$J125,"")</f>
        <v/>
      </c>
      <c r="AC125" s="101"/>
      <c r="AD125" s="83"/>
      <c r="AE125" s="83"/>
      <c r="AF125" s="83"/>
    </row>
    <row r="126" customFormat="false" ht="14.25" hidden="false" customHeight="false" outlineLevel="0" collapsed="false">
      <c r="A126" s="82" t="str">
        <f aca="false">IF(G126&lt;&gt;0,IF(COUNTIF(G$4:G$200,G126)&lt;&gt;1,RANK(G126,G$4:G$200)&amp;"°",RANK(G126,G$4:G$200)),"")</f>
        <v/>
      </c>
      <c r="B126" s="100"/>
      <c r="C126" s="86" t="str">
        <f aca="false">IFERROR(VLOOKUP($B126,TabJoueurs,2,0),"")</f>
        <v/>
      </c>
      <c r="D126" s="86" t="str">
        <f aca="false">IFERROR(VLOOKUP($B126,TabJoueurs,3,0),"")</f>
        <v/>
      </c>
      <c r="E126" s="86" t="str">
        <f aca="false">IFERROR(VLOOKUP($B126,TabJoueurs,4,0),"")</f>
        <v/>
      </c>
      <c r="F126" s="86" t="str">
        <f aca="false">IFERROR(VLOOKUP($B126,TabJoueurs,7,0),"")</f>
        <v/>
      </c>
      <c r="G126" s="82"/>
      <c r="H126" s="82" t="n">
        <f aca="false">COUNTIF(E$4:E126,E126)</f>
        <v>12</v>
      </c>
      <c r="I126" s="82" t="n">
        <f aca="false">IFERROR(IF(H126&lt;6,I125+1,I125),0)</f>
        <v>67</v>
      </c>
      <c r="J126" s="82" t="str">
        <f aca="false">IF(G126&gt;0,IF(H126&lt;6,PtsMax2-I126+1,""),"")</f>
        <v/>
      </c>
      <c r="K126" s="97" t="n">
        <f aca="false">MAX(M126:AB126)</f>
        <v>0</v>
      </c>
      <c r="L126" s="98" t="n">
        <f aca="false">IFERROR(G126/G$1,"")</f>
        <v>0</v>
      </c>
      <c r="M126" s="99"/>
      <c r="N126" s="86" t="str">
        <f aca="false">IF(N$2=$E126,$J126,"")</f>
        <v/>
      </c>
      <c r="O126" s="99" t="str">
        <f aca="false">IF(O$2=$E126,$J126,"")</f>
        <v/>
      </c>
      <c r="P126" s="86" t="str">
        <f aca="false">IF(P$2=$E126,$J126,"")</f>
        <v/>
      </c>
      <c r="Q126" s="86" t="str">
        <f aca="false">IF(Q$2=$E126,$J126,"")</f>
        <v/>
      </c>
      <c r="R126" s="99" t="str">
        <f aca="false">IF(R$2=$E126,$J126,"")</f>
        <v/>
      </c>
      <c r="S126" s="86" t="str">
        <f aca="false">IF(S$2=$E126,$J126,"")</f>
        <v/>
      </c>
      <c r="T126" s="99" t="str">
        <f aca="false">IF(T$2=$E126,$J126,"")</f>
        <v/>
      </c>
      <c r="U126" s="86" t="str">
        <f aca="false">IF(U$2=$E126,$J126,"")</f>
        <v/>
      </c>
      <c r="V126" s="99" t="str">
        <f aca="false">IF(V$2=$E126,$J126,"")</f>
        <v/>
      </c>
      <c r="W126" s="86" t="str">
        <f aca="false">IF(W$2=$E126,$J126,"")</f>
        <v/>
      </c>
      <c r="X126" s="99" t="str">
        <f aca="false">IF(X$2=$E126,$J126,"")</f>
        <v/>
      </c>
      <c r="Y126" s="86" t="str">
        <f aca="false">IF(Y$2=$E126,$J126,"")</f>
        <v/>
      </c>
      <c r="Z126" s="99" t="str">
        <f aca="false">IF(Z$2=$E126,$J126,"")</f>
        <v/>
      </c>
      <c r="AA126" s="86" t="str">
        <f aca="false">IF(AA$2=$E126,$J126,"")</f>
        <v/>
      </c>
      <c r="AB126" s="99" t="str">
        <f aca="false">IF(AB$2=$E126,$J126,"")</f>
        <v/>
      </c>
      <c r="AC126" s="101"/>
      <c r="AD126" s="83"/>
      <c r="AE126" s="83"/>
      <c r="AF126" s="83"/>
    </row>
    <row r="127" customFormat="false" ht="14.25" hidden="false" customHeight="false" outlineLevel="0" collapsed="false">
      <c r="A127" s="82" t="str">
        <f aca="false">IF(G127&lt;&gt;0,IF(COUNTIF(G$4:G$200,G127)&lt;&gt;1,RANK(G127,G$4:G$200)&amp;"°",RANK(G127,G$4:G$200)),"")</f>
        <v/>
      </c>
      <c r="B127" s="100"/>
      <c r="C127" s="86" t="str">
        <f aca="false">IFERROR(VLOOKUP($B127,TabJoueurs,2,0),"")</f>
        <v/>
      </c>
      <c r="D127" s="86" t="str">
        <f aca="false">IFERROR(VLOOKUP($B127,TabJoueurs,3,0),"")</f>
        <v/>
      </c>
      <c r="E127" s="86" t="str">
        <f aca="false">IFERROR(VLOOKUP($B127,TabJoueurs,4,0),"")</f>
        <v/>
      </c>
      <c r="F127" s="86" t="str">
        <f aca="false">IFERROR(VLOOKUP($B127,TabJoueurs,7,0),"")</f>
        <v/>
      </c>
      <c r="G127" s="82"/>
      <c r="H127" s="82" t="n">
        <f aca="false">COUNTIF(E$4:E127,E127)</f>
        <v>13</v>
      </c>
      <c r="I127" s="82" t="n">
        <f aca="false">IFERROR(IF(H127&lt;6,I126+1,I126),0)</f>
        <v>67</v>
      </c>
      <c r="J127" s="82" t="str">
        <f aca="false">IF(G127&gt;0,IF(H127&lt;6,PtsMax2-I127+1,""),"")</f>
        <v/>
      </c>
      <c r="K127" s="97" t="n">
        <f aca="false">MAX(M127:AB127)</f>
        <v>0</v>
      </c>
      <c r="L127" s="98" t="n">
        <f aca="false">IFERROR(G127/G$1,"")</f>
        <v>0</v>
      </c>
      <c r="M127" s="99"/>
      <c r="N127" s="86" t="str">
        <f aca="false">IF(N$2=$E127,$J127,"")</f>
        <v/>
      </c>
      <c r="O127" s="99" t="str">
        <f aca="false">IF(O$2=$E127,$J127,"")</f>
        <v/>
      </c>
      <c r="P127" s="86" t="str">
        <f aca="false">IF(P$2=$E127,$J127,"")</f>
        <v/>
      </c>
      <c r="Q127" s="86" t="str">
        <f aca="false">IF(Q$2=$E127,$J127,"")</f>
        <v/>
      </c>
      <c r="R127" s="99" t="str">
        <f aca="false">IF(R$2=$E127,$J127,"")</f>
        <v/>
      </c>
      <c r="S127" s="86" t="str">
        <f aca="false">IF(S$2=$E127,$J127,"")</f>
        <v/>
      </c>
      <c r="T127" s="99" t="str">
        <f aca="false">IF(T$2=$E127,$J127,"")</f>
        <v/>
      </c>
      <c r="U127" s="86" t="str">
        <f aca="false">IF(U$2=$E127,$J127,"")</f>
        <v/>
      </c>
      <c r="V127" s="99" t="str">
        <f aca="false">IF(V$2=$E127,$J127,"")</f>
        <v/>
      </c>
      <c r="W127" s="86" t="str">
        <f aca="false">IF(W$2=$E127,$J127,"")</f>
        <v/>
      </c>
      <c r="X127" s="99" t="str">
        <f aca="false">IF(X$2=$E127,$J127,"")</f>
        <v/>
      </c>
      <c r="Y127" s="86" t="str">
        <f aca="false">IF(Y$2=$E127,$J127,"")</f>
        <v/>
      </c>
      <c r="Z127" s="99" t="str">
        <f aca="false">IF(Z$2=$E127,$J127,"")</f>
        <v/>
      </c>
      <c r="AA127" s="86" t="str">
        <f aca="false">IF(AA$2=$E127,$J127,"")</f>
        <v/>
      </c>
      <c r="AB127" s="99" t="str">
        <f aca="false">IF(AB$2=$E127,$J127,"")</f>
        <v/>
      </c>
      <c r="AC127" s="101"/>
      <c r="AD127" s="83"/>
      <c r="AE127" s="83"/>
      <c r="AF127" s="83"/>
    </row>
    <row r="128" customFormat="false" ht="14.25" hidden="false" customHeight="false" outlineLevel="0" collapsed="false">
      <c r="A128" s="82" t="str">
        <f aca="false">IF(G128&lt;&gt;0,IF(COUNTIF(G$4:G$200,G128)&lt;&gt;1,RANK(G128,G$4:G$200)&amp;"°",RANK(G128,G$4:G$200)),"")</f>
        <v/>
      </c>
      <c r="B128" s="100"/>
      <c r="C128" s="86" t="str">
        <f aca="false">IFERROR(VLOOKUP($B128,TabJoueurs,2,0),"")</f>
        <v/>
      </c>
      <c r="D128" s="86" t="str">
        <f aca="false">IFERROR(VLOOKUP($B128,TabJoueurs,3,0),"")</f>
        <v/>
      </c>
      <c r="E128" s="86" t="str">
        <f aca="false">IFERROR(VLOOKUP($B128,TabJoueurs,4,0),"")</f>
        <v/>
      </c>
      <c r="F128" s="86" t="str">
        <f aca="false">IFERROR(VLOOKUP($B128,TabJoueurs,7,0),"")</f>
        <v/>
      </c>
      <c r="G128" s="82"/>
      <c r="H128" s="82" t="n">
        <f aca="false">COUNTIF(E$4:E128,E128)</f>
        <v>14</v>
      </c>
      <c r="I128" s="82" t="n">
        <f aca="false">IFERROR(IF(H128&lt;6,I127+1,I127),0)</f>
        <v>67</v>
      </c>
      <c r="J128" s="82" t="str">
        <f aca="false">IF(G128&gt;0,IF(H128&lt;6,PtsMax2-I128+1,""),"")</f>
        <v/>
      </c>
      <c r="K128" s="97" t="n">
        <f aca="false">MAX(M128:AB128)</f>
        <v>0</v>
      </c>
      <c r="L128" s="98" t="n">
        <f aca="false">IFERROR(G128/G$1,"")</f>
        <v>0</v>
      </c>
      <c r="M128" s="99"/>
      <c r="N128" s="86" t="str">
        <f aca="false">IF(N$2=$E128,$J128,"")</f>
        <v/>
      </c>
      <c r="O128" s="99" t="str">
        <f aca="false">IF(O$2=$E128,$J128,"")</f>
        <v/>
      </c>
      <c r="P128" s="86" t="str">
        <f aca="false">IF(P$2=$E128,$J128,"")</f>
        <v/>
      </c>
      <c r="Q128" s="86" t="str">
        <f aca="false">IF(Q$2=$E128,$J128,"")</f>
        <v/>
      </c>
      <c r="R128" s="99" t="str">
        <f aca="false">IF(R$2=$E128,$J128,"")</f>
        <v/>
      </c>
      <c r="S128" s="86" t="str">
        <f aca="false">IF(S$2=$E128,$J128,"")</f>
        <v/>
      </c>
      <c r="T128" s="99" t="str">
        <f aca="false">IF(T$2=$E128,$J128,"")</f>
        <v/>
      </c>
      <c r="U128" s="86" t="str">
        <f aca="false">IF(U$2=$E128,$J128,"")</f>
        <v/>
      </c>
      <c r="V128" s="99" t="str">
        <f aca="false">IF(V$2=$E128,$J128,"")</f>
        <v/>
      </c>
      <c r="W128" s="86" t="str">
        <f aca="false">IF(W$2=$E128,$J128,"")</f>
        <v/>
      </c>
      <c r="X128" s="99" t="str">
        <f aca="false">IF(X$2=$E128,$J128,"")</f>
        <v/>
      </c>
      <c r="Y128" s="86" t="str">
        <f aca="false">IF(Y$2=$E128,$J128,"")</f>
        <v/>
      </c>
      <c r="Z128" s="99" t="str">
        <f aca="false">IF(Z$2=$E128,$J128,"")</f>
        <v/>
      </c>
      <c r="AA128" s="86" t="str">
        <f aca="false">IF(AA$2=$E128,$J128,"")</f>
        <v/>
      </c>
      <c r="AB128" s="99" t="str">
        <f aca="false">IF(AB$2=$E128,$J128,"")</f>
        <v/>
      </c>
      <c r="AC128" s="101"/>
      <c r="AD128" s="83"/>
      <c r="AE128" s="83"/>
      <c r="AF128" s="83"/>
    </row>
    <row r="129" customFormat="false" ht="14.25" hidden="false" customHeight="false" outlineLevel="0" collapsed="false">
      <c r="A129" s="82" t="str">
        <f aca="false">IF(G129&lt;&gt;0,IF(COUNTIF(G$4:G$200,G129)&lt;&gt;1,RANK(G129,G$4:G$200)&amp;"°",RANK(G129,G$4:G$200)),"")</f>
        <v/>
      </c>
      <c r="B129" s="100"/>
      <c r="C129" s="86" t="str">
        <f aca="false">IFERROR(VLOOKUP($B129,TabJoueurs,2,0),"")</f>
        <v/>
      </c>
      <c r="D129" s="86" t="str">
        <f aca="false">IFERROR(VLOOKUP($B129,TabJoueurs,3,0),"")</f>
        <v/>
      </c>
      <c r="E129" s="86" t="str">
        <f aca="false">IFERROR(VLOOKUP($B129,TabJoueurs,4,0),"")</f>
        <v/>
      </c>
      <c r="F129" s="86" t="str">
        <f aca="false">IFERROR(VLOOKUP($B129,TabJoueurs,7,0),"")</f>
        <v/>
      </c>
      <c r="G129" s="82"/>
      <c r="H129" s="82" t="n">
        <f aca="false">COUNTIF(E$4:E129,E129)</f>
        <v>15</v>
      </c>
      <c r="I129" s="82" t="n">
        <f aca="false">IFERROR(IF(H129&lt;6,I128+1,I128),0)</f>
        <v>67</v>
      </c>
      <c r="J129" s="82" t="str">
        <f aca="false">IF(G129&gt;0,IF(H129&lt;6,PtsMax2-I129+1,""),"")</f>
        <v/>
      </c>
      <c r="K129" s="97" t="n">
        <f aca="false">MAX(M129:AB129)</f>
        <v>0</v>
      </c>
      <c r="L129" s="98" t="n">
        <f aca="false">IFERROR(G129/G$1,"")</f>
        <v>0</v>
      </c>
      <c r="M129" s="99"/>
      <c r="N129" s="86" t="str">
        <f aca="false">IF(N$2=$E129,$J129,"")</f>
        <v/>
      </c>
      <c r="O129" s="99" t="str">
        <f aca="false">IF(O$2=$E129,$J129,"")</f>
        <v/>
      </c>
      <c r="P129" s="86" t="str">
        <f aca="false">IF(P$2=$E129,$J129,"")</f>
        <v/>
      </c>
      <c r="Q129" s="86" t="str">
        <f aca="false">IF(Q$2=$E129,$J129,"")</f>
        <v/>
      </c>
      <c r="R129" s="99" t="str">
        <f aca="false">IF(R$2=$E129,$J129,"")</f>
        <v/>
      </c>
      <c r="S129" s="86" t="str">
        <f aca="false">IF(S$2=$E129,$J129,"")</f>
        <v/>
      </c>
      <c r="T129" s="99" t="str">
        <f aca="false">IF(T$2=$E129,$J129,"")</f>
        <v/>
      </c>
      <c r="U129" s="86" t="str">
        <f aca="false">IF(U$2=$E129,$J129,"")</f>
        <v/>
      </c>
      <c r="V129" s="99" t="str">
        <f aca="false">IF(V$2=$E129,$J129,"")</f>
        <v/>
      </c>
      <c r="W129" s="86" t="str">
        <f aca="false">IF(W$2=$E129,$J129,"")</f>
        <v/>
      </c>
      <c r="X129" s="99" t="str">
        <f aca="false">IF(X$2=$E129,$J129,"")</f>
        <v/>
      </c>
      <c r="Y129" s="86" t="str">
        <f aca="false">IF(Y$2=$E129,$J129,"")</f>
        <v/>
      </c>
      <c r="Z129" s="99" t="str">
        <f aca="false">IF(Z$2=$E129,$J129,"")</f>
        <v/>
      </c>
      <c r="AA129" s="86" t="str">
        <f aca="false">IF(AA$2=$E129,$J129,"")</f>
        <v/>
      </c>
      <c r="AB129" s="99" t="str">
        <f aca="false">IF(AB$2=$E129,$J129,"")</f>
        <v/>
      </c>
      <c r="AC129" s="101"/>
      <c r="AD129" s="83"/>
      <c r="AE129" s="83"/>
      <c r="AF129" s="83"/>
    </row>
    <row r="130" customFormat="false" ht="14.25" hidden="false" customHeight="false" outlineLevel="0" collapsed="false">
      <c r="A130" s="82" t="str">
        <f aca="false">IF(G130&lt;&gt;0,IF(COUNTIF(G$4:G$200,G130)&lt;&gt;1,RANK(G130,G$4:G$200)&amp;"°",RANK(G130,G$4:G$200)),"")</f>
        <v/>
      </c>
      <c r="B130" s="100"/>
      <c r="C130" s="86" t="str">
        <f aca="false">IFERROR(VLOOKUP($B130,TabJoueurs,2,0),"")</f>
        <v/>
      </c>
      <c r="D130" s="86" t="str">
        <f aca="false">IFERROR(VLOOKUP($B130,TabJoueurs,3,0),"")</f>
        <v/>
      </c>
      <c r="E130" s="86" t="str">
        <f aca="false">IFERROR(VLOOKUP($B130,TabJoueurs,4,0),"")</f>
        <v/>
      </c>
      <c r="F130" s="86" t="str">
        <f aca="false">IFERROR(VLOOKUP($B130,TabJoueurs,7,0),"")</f>
        <v/>
      </c>
      <c r="G130" s="82"/>
      <c r="H130" s="82" t="n">
        <f aca="false">COUNTIF(E$4:E130,E130)</f>
        <v>16</v>
      </c>
      <c r="I130" s="82" t="n">
        <f aca="false">IFERROR(IF(H130&lt;6,I129+1,I129),0)</f>
        <v>67</v>
      </c>
      <c r="J130" s="82" t="str">
        <f aca="false">IF(G130&gt;0,IF(H130&lt;6,PtsMax2-I130+1,""),"")</f>
        <v/>
      </c>
      <c r="K130" s="97" t="n">
        <f aca="false">MAX(M130:AB130)</f>
        <v>0</v>
      </c>
      <c r="L130" s="98" t="n">
        <f aca="false">IFERROR(G130/G$1,"")</f>
        <v>0</v>
      </c>
      <c r="M130" s="99"/>
      <c r="N130" s="86" t="str">
        <f aca="false">IF(N$2=$E130,$J130,"")</f>
        <v/>
      </c>
      <c r="O130" s="99" t="str">
        <f aca="false">IF(O$2=$E130,$J130,"")</f>
        <v/>
      </c>
      <c r="P130" s="86" t="str">
        <f aca="false">IF(P$2=$E130,$J130,"")</f>
        <v/>
      </c>
      <c r="Q130" s="86" t="str">
        <f aca="false">IF(Q$2=$E130,$J130,"")</f>
        <v/>
      </c>
      <c r="R130" s="99" t="str">
        <f aca="false">IF(R$2=$E130,$J130,"")</f>
        <v/>
      </c>
      <c r="S130" s="86" t="str">
        <f aca="false">IF(S$2=$E130,$J130,"")</f>
        <v/>
      </c>
      <c r="T130" s="99" t="str">
        <f aca="false">IF(T$2=$E130,$J130,"")</f>
        <v/>
      </c>
      <c r="U130" s="86" t="str">
        <f aca="false">IF(U$2=$E130,$J130,"")</f>
        <v/>
      </c>
      <c r="V130" s="99" t="str">
        <f aca="false">IF(V$2=$E130,$J130,"")</f>
        <v/>
      </c>
      <c r="W130" s="86" t="str">
        <f aca="false">IF(W$2=$E130,$J130,"")</f>
        <v/>
      </c>
      <c r="X130" s="99" t="str">
        <f aca="false">IF(X$2=$E130,$J130,"")</f>
        <v/>
      </c>
      <c r="Y130" s="86" t="str">
        <f aca="false">IF(Y$2=$E130,$J130,"")</f>
        <v/>
      </c>
      <c r="Z130" s="99" t="str">
        <f aca="false">IF(Z$2=$E130,$J130,"")</f>
        <v/>
      </c>
      <c r="AA130" s="86" t="str">
        <f aca="false">IF(AA$2=$E130,$J130,"")</f>
        <v/>
      </c>
      <c r="AB130" s="99" t="str">
        <f aca="false">IF(AB$2=$E130,$J130,"")</f>
        <v/>
      </c>
      <c r="AC130" s="101"/>
      <c r="AD130" s="83"/>
      <c r="AE130" s="83"/>
      <c r="AF130" s="83"/>
    </row>
    <row r="131" customFormat="false" ht="14.25" hidden="false" customHeight="false" outlineLevel="0" collapsed="false">
      <c r="A131" s="82" t="str">
        <f aca="false">IF(G131&lt;&gt;0,IF(COUNTIF(G$4:G$200,G131)&lt;&gt;1,RANK(G131,G$4:G$200)&amp;"°",RANK(G131,G$4:G$200)),"")</f>
        <v/>
      </c>
      <c r="B131" s="100"/>
      <c r="C131" s="86" t="str">
        <f aca="false">IFERROR(VLOOKUP($B131,TabJoueurs,2,0),"")</f>
        <v/>
      </c>
      <c r="D131" s="86" t="str">
        <f aca="false">IFERROR(VLOOKUP($B131,TabJoueurs,3,0),"")</f>
        <v/>
      </c>
      <c r="E131" s="86" t="str">
        <f aca="false">IFERROR(VLOOKUP($B131,TabJoueurs,4,0),"")</f>
        <v/>
      </c>
      <c r="F131" s="86" t="str">
        <f aca="false">IFERROR(VLOOKUP($B131,TabJoueurs,7,0),"")</f>
        <v/>
      </c>
      <c r="G131" s="82"/>
      <c r="H131" s="82" t="n">
        <f aca="false">COUNTIF(E$4:E131,E131)</f>
        <v>17</v>
      </c>
      <c r="I131" s="82" t="n">
        <f aca="false">IFERROR(IF(H131&lt;6,I130+1,I130),0)</f>
        <v>67</v>
      </c>
      <c r="J131" s="82" t="str">
        <f aca="false">IF(G131&gt;0,IF(H131&lt;6,PtsMax2-I131+1,""),"")</f>
        <v/>
      </c>
      <c r="K131" s="97" t="n">
        <f aca="false">MAX(M131:AB131)</f>
        <v>0</v>
      </c>
      <c r="L131" s="98" t="n">
        <f aca="false">IFERROR(G131/G$1,"")</f>
        <v>0</v>
      </c>
      <c r="M131" s="99"/>
      <c r="N131" s="86" t="str">
        <f aca="false">IF(N$2=$E131,$J131,"")</f>
        <v/>
      </c>
      <c r="O131" s="99" t="str">
        <f aca="false">IF(O$2=$E131,$J131,"")</f>
        <v/>
      </c>
      <c r="P131" s="86" t="str">
        <f aca="false">IF(P$2=$E131,$J131,"")</f>
        <v/>
      </c>
      <c r="Q131" s="86" t="str">
        <f aca="false">IF(Q$2=$E131,$J131,"")</f>
        <v/>
      </c>
      <c r="R131" s="99" t="str">
        <f aca="false">IF(R$2=$E131,$J131,"")</f>
        <v/>
      </c>
      <c r="S131" s="86" t="str">
        <f aca="false">IF(S$2=$E131,$J131,"")</f>
        <v/>
      </c>
      <c r="T131" s="99" t="str">
        <f aca="false">IF(T$2=$E131,$J131,"")</f>
        <v/>
      </c>
      <c r="U131" s="86" t="str">
        <f aca="false">IF(U$2=$E131,$J131,"")</f>
        <v/>
      </c>
      <c r="V131" s="99" t="str">
        <f aca="false">IF(V$2=$E131,$J131,"")</f>
        <v/>
      </c>
      <c r="W131" s="86" t="str">
        <f aca="false">IF(W$2=$E131,$J131,"")</f>
        <v/>
      </c>
      <c r="X131" s="99" t="str">
        <f aca="false">IF(X$2=$E131,$J131,"")</f>
        <v/>
      </c>
      <c r="Y131" s="86" t="str">
        <f aca="false">IF(Y$2=$E131,$J131,"")</f>
        <v/>
      </c>
      <c r="Z131" s="99" t="str">
        <f aca="false">IF(Z$2=$E131,$J131,"")</f>
        <v/>
      </c>
      <c r="AA131" s="86" t="str">
        <f aca="false">IF(AA$2=$E131,$J131,"")</f>
        <v/>
      </c>
      <c r="AB131" s="99" t="str">
        <f aca="false">IF(AB$2=$E131,$J131,"")</f>
        <v/>
      </c>
      <c r="AC131" s="101"/>
      <c r="AD131" s="83"/>
      <c r="AE131" s="83"/>
      <c r="AF131" s="83"/>
    </row>
    <row r="132" customFormat="false" ht="14.25" hidden="false" customHeight="false" outlineLevel="0" collapsed="false">
      <c r="A132" s="82" t="str">
        <f aca="false">IF(G132&lt;&gt;0,IF(COUNTIF(G$4:G$200,G132)&lt;&gt;1,RANK(G132,G$4:G$200)&amp;"°",RANK(G132,G$4:G$200)),"")</f>
        <v/>
      </c>
      <c r="B132" s="100"/>
      <c r="C132" s="86" t="str">
        <f aca="false">IFERROR(VLOOKUP($B132,TabJoueurs,2,0),"")</f>
        <v/>
      </c>
      <c r="D132" s="86" t="str">
        <f aca="false">IFERROR(VLOOKUP($B132,TabJoueurs,3,0),"")</f>
        <v/>
      </c>
      <c r="E132" s="86" t="str">
        <f aca="false">IFERROR(VLOOKUP($B132,TabJoueurs,4,0),"")</f>
        <v/>
      </c>
      <c r="F132" s="86" t="str">
        <f aca="false">IFERROR(VLOOKUP($B132,TabJoueurs,7,0),"")</f>
        <v/>
      </c>
      <c r="G132" s="82"/>
      <c r="H132" s="82" t="n">
        <f aca="false">COUNTIF(E$4:E132,E132)</f>
        <v>18</v>
      </c>
      <c r="I132" s="82" t="n">
        <f aca="false">IFERROR(IF(H132&lt;6,I131+1,I131),0)</f>
        <v>67</v>
      </c>
      <c r="J132" s="82" t="str">
        <f aca="false">IF(G132&gt;0,IF(H132&lt;6,PtsMax2-I132+1,""),"")</f>
        <v/>
      </c>
      <c r="K132" s="97" t="n">
        <f aca="false">MAX(M132:AB132)</f>
        <v>0</v>
      </c>
      <c r="L132" s="98" t="n">
        <f aca="false">IFERROR(G132/G$1,"")</f>
        <v>0</v>
      </c>
      <c r="M132" s="99"/>
      <c r="N132" s="86" t="str">
        <f aca="false">IF(N$2=$E132,$J132,"")</f>
        <v/>
      </c>
      <c r="O132" s="99" t="str">
        <f aca="false">IF(O$2=$E132,$J132,"")</f>
        <v/>
      </c>
      <c r="P132" s="86" t="str">
        <f aca="false">IF(P$2=$E132,$J132,"")</f>
        <v/>
      </c>
      <c r="Q132" s="86" t="str">
        <f aca="false">IF(Q$2=$E132,$J132,"")</f>
        <v/>
      </c>
      <c r="R132" s="99" t="str">
        <f aca="false">IF(R$2=$E132,$J132,"")</f>
        <v/>
      </c>
      <c r="S132" s="86" t="str">
        <f aca="false">IF(S$2=$E132,$J132,"")</f>
        <v/>
      </c>
      <c r="T132" s="99" t="str">
        <f aca="false">IF(T$2=$E132,$J132,"")</f>
        <v/>
      </c>
      <c r="U132" s="86" t="str">
        <f aca="false">IF(U$2=$E132,$J132,"")</f>
        <v/>
      </c>
      <c r="V132" s="99" t="str">
        <f aca="false">IF(V$2=$E132,$J132,"")</f>
        <v/>
      </c>
      <c r="W132" s="86" t="str">
        <f aca="false">IF(W$2=$E132,$J132,"")</f>
        <v/>
      </c>
      <c r="X132" s="99" t="str">
        <f aca="false">IF(X$2=$E132,$J132,"")</f>
        <v/>
      </c>
      <c r="Y132" s="86" t="str">
        <f aca="false">IF(Y$2=$E132,$J132,"")</f>
        <v/>
      </c>
      <c r="Z132" s="99" t="str">
        <f aca="false">IF(Z$2=$E132,$J132,"")</f>
        <v/>
      </c>
      <c r="AA132" s="86" t="str">
        <f aca="false">IF(AA$2=$E132,$J132,"")</f>
        <v/>
      </c>
      <c r="AB132" s="99" t="str">
        <f aca="false">IF(AB$2=$E132,$J132,"")</f>
        <v/>
      </c>
      <c r="AC132" s="101"/>
      <c r="AD132" s="83"/>
      <c r="AE132" s="83"/>
      <c r="AF132" s="83"/>
    </row>
    <row r="133" customFormat="false" ht="14.25" hidden="false" customHeight="false" outlineLevel="0" collapsed="false">
      <c r="A133" s="82" t="str">
        <f aca="false">IF(G133&lt;&gt;0,IF(COUNTIF(G$4:G$200,G133)&lt;&gt;1,RANK(G133,G$4:G$200)&amp;"°",RANK(G133,G$4:G$200)),"")</f>
        <v/>
      </c>
      <c r="B133" s="100"/>
      <c r="C133" s="86" t="str">
        <f aca="false">IFERROR(VLOOKUP($B133,TabJoueurs,2,0),"")</f>
        <v/>
      </c>
      <c r="D133" s="86" t="str">
        <f aca="false">IFERROR(VLOOKUP($B133,TabJoueurs,3,0),"")</f>
        <v/>
      </c>
      <c r="E133" s="86" t="str">
        <f aca="false">IFERROR(VLOOKUP($B133,TabJoueurs,4,0),"")</f>
        <v/>
      </c>
      <c r="F133" s="86" t="str">
        <f aca="false">IFERROR(VLOOKUP($B133,TabJoueurs,7,0),"")</f>
        <v/>
      </c>
      <c r="G133" s="82"/>
      <c r="H133" s="82" t="n">
        <f aca="false">COUNTIF(E$4:E133,E133)</f>
        <v>19</v>
      </c>
      <c r="I133" s="82" t="n">
        <f aca="false">IFERROR(IF(H133&lt;6,I132+1,I132),0)</f>
        <v>67</v>
      </c>
      <c r="J133" s="82" t="str">
        <f aca="false">IF(G133&gt;0,IF(H133&lt;6,PtsMax2-I133+1,""),"")</f>
        <v/>
      </c>
      <c r="K133" s="97" t="n">
        <f aca="false">MAX(M133:AB133)</f>
        <v>0</v>
      </c>
      <c r="L133" s="98" t="n">
        <f aca="false">IFERROR(G133/G$1,"")</f>
        <v>0</v>
      </c>
      <c r="M133" s="99"/>
      <c r="N133" s="86" t="str">
        <f aca="false">IF(N$2=$E133,$J133,"")</f>
        <v/>
      </c>
      <c r="O133" s="99" t="str">
        <f aca="false">IF(O$2=$E133,$J133,"")</f>
        <v/>
      </c>
      <c r="P133" s="86" t="str">
        <f aca="false">IF(P$2=$E133,$J133,"")</f>
        <v/>
      </c>
      <c r="Q133" s="86" t="str">
        <f aca="false">IF(Q$2=$E133,$J133,"")</f>
        <v/>
      </c>
      <c r="R133" s="99" t="str">
        <f aca="false">IF(R$2=$E133,$J133,"")</f>
        <v/>
      </c>
      <c r="S133" s="86" t="str">
        <f aca="false">IF(S$2=$E133,$J133,"")</f>
        <v/>
      </c>
      <c r="T133" s="99" t="str">
        <f aca="false">IF(T$2=$E133,$J133,"")</f>
        <v/>
      </c>
      <c r="U133" s="86" t="str">
        <f aca="false">IF(U$2=$E133,$J133,"")</f>
        <v/>
      </c>
      <c r="V133" s="99" t="str">
        <f aca="false">IF(V$2=$E133,$J133,"")</f>
        <v/>
      </c>
      <c r="W133" s="86" t="str">
        <f aca="false">IF(W$2=$E133,$J133,"")</f>
        <v/>
      </c>
      <c r="X133" s="99" t="str">
        <f aca="false">IF(X$2=$E133,$J133,"")</f>
        <v/>
      </c>
      <c r="Y133" s="86" t="str">
        <f aca="false">IF(Y$2=$E133,$J133,"")</f>
        <v/>
      </c>
      <c r="Z133" s="99" t="str">
        <f aca="false">IF(Z$2=$E133,$J133,"")</f>
        <v/>
      </c>
      <c r="AA133" s="86" t="str">
        <f aca="false">IF(AA$2=$E133,$J133,"")</f>
        <v/>
      </c>
      <c r="AB133" s="99" t="str">
        <f aca="false">IF(AB$2=$E133,$J133,"")</f>
        <v/>
      </c>
      <c r="AC133" s="101"/>
      <c r="AD133" s="83"/>
      <c r="AE133" s="83"/>
      <c r="AF133" s="83"/>
    </row>
    <row r="134" customFormat="false" ht="14.25" hidden="false" customHeight="false" outlineLevel="0" collapsed="false">
      <c r="A134" s="82" t="str">
        <f aca="false">IF(G134&lt;&gt;0,IF(COUNTIF(G$4:G$200,G134)&lt;&gt;1,RANK(G134,G$4:G$200)&amp;"°",RANK(G134,G$4:G$200)),"")</f>
        <v/>
      </c>
      <c r="B134" s="100"/>
      <c r="C134" s="86" t="str">
        <f aca="false">IFERROR(VLOOKUP($B134,TabJoueurs,2,0),"")</f>
        <v/>
      </c>
      <c r="D134" s="86" t="str">
        <f aca="false">IFERROR(VLOOKUP($B134,TabJoueurs,3,0),"")</f>
        <v/>
      </c>
      <c r="E134" s="86" t="str">
        <f aca="false">IFERROR(VLOOKUP($B134,TabJoueurs,4,0),"")</f>
        <v/>
      </c>
      <c r="F134" s="86" t="str">
        <f aca="false">IFERROR(VLOOKUP($B134,TabJoueurs,7,0),"")</f>
        <v/>
      </c>
      <c r="G134" s="82"/>
      <c r="H134" s="82" t="n">
        <f aca="false">COUNTIF(E$4:E134,E134)</f>
        <v>20</v>
      </c>
      <c r="I134" s="82" t="n">
        <f aca="false">IFERROR(IF(H134&lt;6,I133+1,I133),0)</f>
        <v>67</v>
      </c>
      <c r="J134" s="82" t="str">
        <f aca="false">IF(G134&gt;0,IF(H134&lt;6,PtsMax2-I134+1,""),"")</f>
        <v/>
      </c>
      <c r="K134" s="97" t="n">
        <f aca="false">MAX(M134:AB134)</f>
        <v>0</v>
      </c>
      <c r="L134" s="98" t="n">
        <f aca="false">IFERROR(G134/G$1,"")</f>
        <v>0</v>
      </c>
      <c r="M134" s="99"/>
      <c r="N134" s="86" t="str">
        <f aca="false">IF(N$2=$E134,$J134,"")</f>
        <v/>
      </c>
      <c r="O134" s="99" t="str">
        <f aca="false">IF(O$2=$E134,$J134,"")</f>
        <v/>
      </c>
      <c r="P134" s="86" t="str">
        <f aca="false">IF(P$2=$E134,$J134,"")</f>
        <v/>
      </c>
      <c r="Q134" s="86" t="str">
        <f aca="false">IF(Q$2=$E134,$J134,"")</f>
        <v/>
      </c>
      <c r="R134" s="99" t="str">
        <f aca="false">IF(R$2=$E134,$J134,"")</f>
        <v/>
      </c>
      <c r="S134" s="86" t="str">
        <f aca="false">IF(S$2=$E134,$J134,"")</f>
        <v/>
      </c>
      <c r="T134" s="99" t="str">
        <f aca="false">IF(T$2=$E134,$J134,"")</f>
        <v/>
      </c>
      <c r="U134" s="86" t="str">
        <f aca="false">IF(U$2=$E134,$J134,"")</f>
        <v/>
      </c>
      <c r="V134" s="99" t="str">
        <f aca="false">IF(V$2=$E134,$J134,"")</f>
        <v/>
      </c>
      <c r="W134" s="86" t="str">
        <f aca="false">IF(W$2=$E134,$J134,"")</f>
        <v/>
      </c>
      <c r="X134" s="99" t="str">
        <f aca="false">IF(X$2=$E134,$J134,"")</f>
        <v/>
      </c>
      <c r="Y134" s="86" t="str">
        <f aca="false">IF(Y$2=$E134,$J134,"")</f>
        <v/>
      </c>
      <c r="Z134" s="99" t="str">
        <f aca="false">IF(Z$2=$E134,$J134,"")</f>
        <v/>
      </c>
      <c r="AA134" s="86" t="str">
        <f aca="false">IF(AA$2=$E134,$J134,"")</f>
        <v/>
      </c>
      <c r="AB134" s="99" t="str">
        <f aca="false">IF(AB$2=$E134,$J134,"")</f>
        <v/>
      </c>
      <c r="AC134" s="101"/>
      <c r="AD134" s="83"/>
      <c r="AE134" s="83"/>
      <c r="AF134" s="83"/>
    </row>
    <row r="135" customFormat="false" ht="14.25" hidden="false" customHeight="false" outlineLevel="0" collapsed="false">
      <c r="A135" s="82" t="str">
        <f aca="false">IF(G135&lt;&gt;0,IF(COUNTIF(G$4:G$200,G135)&lt;&gt;1,RANK(G135,G$4:G$200)&amp;"°",RANK(G135,G$4:G$200)),"")</f>
        <v/>
      </c>
      <c r="B135" s="100"/>
      <c r="C135" s="86" t="str">
        <f aca="false">IFERROR(VLOOKUP($B135,TabJoueurs,2,0),"")</f>
        <v/>
      </c>
      <c r="D135" s="86" t="str">
        <f aca="false">IFERROR(VLOOKUP($B135,TabJoueurs,3,0),"")</f>
        <v/>
      </c>
      <c r="E135" s="86" t="str">
        <f aca="false">IFERROR(VLOOKUP($B135,TabJoueurs,4,0),"")</f>
        <v/>
      </c>
      <c r="F135" s="86" t="str">
        <f aca="false">IFERROR(VLOOKUP($B135,TabJoueurs,7,0),"")</f>
        <v/>
      </c>
      <c r="G135" s="82"/>
      <c r="H135" s="82" t="n">
        <f aca="false">COUNTIF(E$4:E135,E135)</f>
        <v>21</v>
      </c>
      <c r="I135" s="82" t="n">
        <f aca="false">IFERROR(IF(H135&lt;6,I134+1,I134),0)</f>
        <v>67</v>
      </c>
      <c r="J135" s="82" t="str">
        <f aca="false">IF(G135&gt;0,IF(H135&lt;6,PtsMax2-I135+1,""),"")</f>
        <v/>
      </c>
      <c r="K135" s="97" t="n">
        <f aca="false">MAX(M135:AB135)</f>
        <v>0</v>
      </c>
      <c r="L135" s="98" t="n">
        <f aca="false">IFERROR(G135/G$1,"")</f>
        <v>0</v>
      </c>
      <c r="M135" s="99"/>
      <c r="N135" s="86" t="str">
        <f aca="false">IF(N$2=$E135,$J135,"")</f>
        <v/>
      </c>
      <c r="O135" s="99" t="str">
        <f aca="false">IF(O$2=$E135,$J135,"")</f>
        <v/>
      </c>
      <c r="P135" s="86" t="str">
        <f aca="false">IF(P$2=$E135,$J135,"")</f>
        <v/>
      </c>
      <c r="Q135" s="86" t="str">
        <f aca="false">IF(Q$2=$E135,$J135,"")</f>
        <v/>
      </c>
      <c r="R135" s="99" t="str">
        <f aca="false">IF(R$2=$E135,$J135,"")</f>
        <v/>
      </c>
      <c r="S135" s="86" t="str">
        <f aca="false">IF(S$2=$E135,$J135,"")</f>
        <v/>
      </c>
      <c r="T135" s="99" t="str">
        <f aca="false">IF(T$2=$E135,$J135,"")</f>
        <v/>
      </c>
      <c r="U135" s="86" t="str">
        <f aca="false">IF(U$2=$E135,$J135,"")</f>
        <v/>
      </c>
      <c r="V135" s="99" t="str">
        <f aca="false">IF(V$2=$E135,$J135,"")</f>
        <v/>
      </c>
      <c r="W135" s="86" t="str">
        <f aca="false">IF(W$2=$E135,$J135,"")</f>
        <v/>
      </c>
      <c r="X135" s="99" t="str">
        <f aca="false">IF(X$2=$E135,$J135,"")</f>
        <v/>
      </c>
      <c r="Y135" s="86" t="str">
        <f aca="false">IF(Y$2=$E135,$J135,"")</f>
        <v/>
      </c>
      <c r="Z135" s="99" t="str">
        <f aca="false">IF(Z$2=$E135,$J135,"")</f>
        <v/>
      </c>
      <c r="AA135" s="86" t="str">
        <f aca="false">IF(AA$2=$E135,$J135,"")</f>
        <v/>
      </c>
      <c r="AB135" s="99" t="str">
        <f aca="false">IF(AB$2=$E135,$J135,"")</f>
        <v/>
      </c>
      <c r="AC135" s="101"/>
      <c r="AD135" s="83"/>
      <c r="AE135" s="83"/>
      <c r="AF135" s="83"/>
    </row>
    <row r="136" customFormat="false" ht="14.25" hidden="false" customHeight="false" outlineLevel="0" collapsed="false">
      <c r="A136" s="82" t="str">
        <f aca="false">IF(G136&lt;&gt;0,IF(COUNTIF(G$4:G$200,G136)&lt;&gt;1,RANK(G136,G$4:G$200)&amp;"°",RANK(G136,G$4:G$200)),"")</f>
        <v/>
      </c>
      <c r="B136" s="100"/>
      <c r="C136" s="86" t="str">
        <f aca="false">IFERROR(VLOOKUP($B136,TabJoueurs,2,0),"")</f>
        <v/>
      </c>
      <c r="D136" s="86" t="str">
        <f aca="false">IFERROR(VLOOKUP($B136,TabJoueurs,3,0),"")</f>
        <v/>
      </c>
      <c r="E136" s="86" t="str">
        <f aca="false">IFERROR(VLOOKUP($B136,TabJoueurs,4,0),"")</f>
        <v/>
      </c>
      <c r="F136" s="86" t="str">
        <f aca="false">IFERROR(VLOOKUP($B136,TabJoueurs,7,0),"")</f>
        <v/>
      </c>
      <c r="G136" s="82"/>
      <c r="H136" s="82" t="n">
        <f aca="false">COUNTIF(E$4:E136,E136)</f>
        <v>22</v>
      </c>
      <c r="I136" s="82" t="n">
        <f aca="false">IFERROR(IF(H136&lt;6,I135+1,I135),0)</f>
        <v>67</v>
      </c>
      <c r="J136" s="82" t="str">
        <f aca="false">IF(G136&gt;0,IF(H136&lt;6,PtsMax2-I136+1,""),"")</f>
        <v/>
      </c>
      <c r="K136" s="97" t="n">
        <f aca="false">MAX(M136:AB136)</f>
        <v>0</v>
      </c>
      <c r="L136" s="98" t="n">
        <f aca="false">IFERROR(G136/G$1,"")</f>
        <v>0</v>
      </c>
      <c r="M136" s="99"/>
      <c r="N136" s="86" t="str">
        <f aca="false">IF(N$2=$E136,$J136,"")</f>
        <v/>
      </c>
      <c r="O136" s="99" t="str">
        <f aca="false">IF(O$2=$E136,$J136,"")</f>
        <v/>
      </c>
      <c r="P136" s="86" t="str">
        <f aca="false">IF(P$2=$E136,$J136,"")</f>
        <v/>
      </c>
      <c r="Q136" s="86" t="str">
        <f aca="false">IF(Q$2=$E136,$J136,"")</f>
        <v/>
      </c>
      <c r="R136" s="99" t="str">
        <f aca="false">IF(R$2=$E136,$J136,"")</f>
        <v/>
      </c>
      <c r="S136" s="86" t="str">
        <f aca="false">IF(S$2=$E136,$J136,"")</f>
        <v/>
      </c>
      <c r="T136" s="99" t="str">
        <f aca="false">IF(T$2=$E136,$J136,"")</f>
        <v/>
      </c>
      <c r="U136" s="86" t="str">
        <f aca="false">IF(U$2=$E136,$J136,"")</f>
        <v/>
      </c>
      <c r="V136" s="99" t="str">
        <f aca="false">IF(V$2=$E136,$J136,"")</f>
        <v/>
      </c>
      <c r="W136" s="86" t="str">
        <f aca="false">IF(W$2=$E136,$J136,"")</f>
        <v/>
      </c>
      <c r="X136" s="99" t="str">
        <f aca="false">IF(X$2=$E136,$J136,"")</f>
        <v/>
      </c>
      <c r="Y136" s="86" t="str">
        <f aca="false">IF(Y$2=$E136,$J136,"")</f>
        <v/>
      </c>
      <c r="Z136" s="99" t="str">
        <f aca="false">IF(Z$2=$E136,$J136,"")</f>
        <v/>
      </c>
      <c r="AA136" s="86" t="str">
        <f aca="false">IF(AA$2=$E136,$J136,"")</f>
        <v/>
      </c>
      <c r="AB136" s="99" t="str">
        <f aca="false">IF(AB$2=$E136,$J136,"")</f>
        <v/>
      </c>
      <c r="AC136" s="101"/>
      <c r="AD136" s="83"/>
      <c r="AE136" s="83"/>
      <c r="AF136" s="83"/>
    </row>
    <row r="137" customFormat="false" ht="14.25" hidden="false" customHeight="false" outlineLevel="0" collapsed="false">
      <c r="A137" s="82" t="str">
        <f aca="false">IF(G137&lt;&gt;0,IF(COUNTIF(G$4:G$200,G137)&lt;&gt;1,RANK(G137,G$4:G$200)&amp;"°",RANK(G137,G$4:G$200)),"")</f>
        <v/>
      </c>
      <c r="B137" s="100"/>
      <c r="C137" s="86" t="str">
        <f aca="false">IFERROR(VLOOKUP($B137,TabJoueurs,2,0),"")</f>
        <v/>
      </c>
      <c r="D137" s="86" t="str">
        <f aca="false">IFERROR(VLOOKUP($B137,TabJoueurs,3,0),"")</f>
        <v/>
      </c>
      <c r="E137" s="86" t="str">
        <f aca="false">IFERROR(VLOOKUP($B137,TabJoueurs,4,0),"")</f>
        <v/>
      </c>
      <c r="F137" s="86" t="str">
        <f aca="false">IFERROR(VLOOKUP($B137,TabJoueurs,7,0),"")</f>
        <v/>
      </c>
      <c r="G137" s="82"/>
      <c r="H137" s="82" t="n">
        <f aca="false">COUNTIF(E$4:E137,E137)</f>
        <v>23</v>
      </c>
      <c r="I137" s="82" t="n">
        <f aca="false">IFERROR(IF(H137&lt;6,I136+1,I136),0)</f>
        <v>67</v>
      </c>
      <c r="J137" s="82" t="str">
        <f aca="false">IF(G137&gt;0,IF(H137&lt;6,PtsMax2-I137+1,""),"")</f>
        <v/>
      </c>
      <c r="K137" s="97" t="n">
        <f aca="false">MAX(M137:AB137)</f>
        <v>0</v>
      </c>
      <c r="L137" s="98" t="n">
        <f aca="false">IFERROR(G137/G$1,"")</f>
        <v>0</v>
      </c>
      <c r="M137" s="99"/>
      <c r="N137" s="86" t="str">
        <f aca="false">IF(N$2=$E137,$J137,"")</f>
        <v/>
      </c>
      <c r="O137" s="99" t="str">
        <f aca="false">IF(O$2=$E137,$J137,"")</f>
        <v/>
      </c>
      <c r="P137" s="86" t="str">
        <f aca="false">IF(P$2=$E137,$J137,"")</f>
        <v/>
      </c>
      <c r="Q137" s="86" t="str">
        <f aca="false">IF(Q$2=$E137,$J137,"")</f>
        <v/>
      </c>
      <c r="R137" s="99" t="str">
        <f aca="false">IF(R$2=$E137,$J137,"")</f>
        <v/>
      </c>
      <c r="S137" s="86" t="str">
        <f aca="false">IF(S$2=$E137,$J137,"")</f>
        <v/>
      </c>
      <c r="T137" s="99" t="str">
        <f aca="false">IF(T$2=$E137,$J137,"")</f>
        <v/>
      </c>
      <c r="U137" s="86" t="str">
        <f aca="false">IF(U$2=$E137,$J137,"")</f>
        <v/>
      </c>
      <c r="V137" s="99" t="str">
        <f aca="false">IF(V$2=$E137,$J137,"")</f>
        <v/>
      </c>
      <c r="W137" s="86" t="str">
        <f aca="false">IF(W$2=$E137,$J137,"")</f>
        <v/>
      </c>
      <c r="X137" s="99" t="str">
        <f aca="false">IF(X$2=$E137,$J137,"")</f>
        <v/>
      </c>
      <c r="Y137" s="86" t="str">
        <f aca="false">IF(Y$2=$E137,$J137,"")</f>
        <v/>
      </c>
      <c r="Z137" s="99" t="str">
        <f aca="false">IF(Z$2=$E137,$J137,"")</f>
        <v/>
      </c>
      <c r="AA137" s="86" t="str">
        <f aca="false">IF(AA$2=$E137,$J137,"")</f>
        <v/>
      </c>
      <c r="AB137" s="99" t="str">
        <f aca="false">IF(AB$2=$E137,$J137,"")</f>
        <v/>
      </c>
      <c r="AC137" s="101"/>
      <c r="AD137" s="83"/>
      <c r="AE137" s="83"/>
      <c r="AF137" s="83"/>
    </row>
    <row r="138" customFormat="false" ht="14.25" hidden="false" customHeight="false" outlineLevel="0" collapsed="false">
      <c r="A138" s="82" t="str">
        <f aca="false">IF(G138&lt;&gt;0,IF(COUNTIF(G$4:G$200,G138)&lt;&gt;1,RANK(G138,G$4:G$200)&amp;"°",RANK(G138,G$4:G$200)),"")</f>
        <v/>
      </c>
      <c r="B138" s="100"/>
      <c r="C138" s="86" t="str">
        <f aca="false">IFERROR(VLOOKUP($B138,TabJoueurs,2,0),"")</f>
        <v/>
      </c>
      <c r="D138" s="86" t="str">
        <f aca="false">IFERROR(VLOOKUP($B138,TabJoueurs,3,0),"")</f>
        <v/>
      </c>
      <c r="E138" s="86" t="str">
        <f aca="false">IFERROR(VLOOKUP($B138,TabJoueurs,4,0),"")</f>
        <v/>
      </c>
      <c r="F138" s="86" t="str">
        <f aca="false">IFERROR(VLOOKUP($B138,TabJoueurs,7,0),"")</f>
        <v/>
      </c>
      <c r="G138" s="82"/>
      <c r="H138" s="82" t="n">
        <f aca="false">COUNTIF(E$4:E138,E138)</f>
        <v>24</v>
      </c>
      <c r="I138" s="82" t="n">
        <f aca="false">IFERROR(IF(H138&lt;6,I137+1,I137),0)</f>
        <v>67</v>
      </c>
      <c r="J138" s="82" t="str">
        <f aca="false">IF(G138&gt;0,IF(H138&lt;6,PtsMax2-I138+1,""),"")</f>
        <v/>
      </c>
      <c r="K138" s="97" t="n">
        <f aca="false">MAX(M138:AB138)</f>
        <v>0</v>
      </c>
      <c r="L138" s="98" t="n">
        <f aca="false">IFERROR(G138/G$1,"")</f>
        <v>0</v>
      </c>
      <c r="M138" s="99"/>
      <c r="N138" s="86" t="str">
        <f aca="false">IF(N$2=$E138,$J138,"")</f>
        <v/>
      </c>
      <c r="O138" s="99" t="str">
        <f aca="false">IF(O$2=$E138,$J138,"")</f>
        <v/>
      </c>
      <c r="P138" s="86" t="str">
        <f aca="false">IF(P$2=$E138,$J138,"")</f>
        <v/>
      </c>
      <c r="Q138" s="86" t="str">
        <f aca="false">IF(Q$2=$E138,$J138,"")</f>
        <v/>
      </c>
      <c r="R138" s="99" t="str">
        <f aca="false">IF(R$2=$E138,$J138,"")</f>
        <v/>
      </c>
      <c r="S138" s="86" t="str">
        <f aca="false">IF(S$2=$E138,$J138,"")</f>
        <v/>
      </c>
      <c r="T138" s="99" t="str">
        <f aca="false">IF(T$2=$E138,$J138,"")</f>
        <v/>
      </c>
      <c r="U138" s="86" t="str">
        <f aca="false">IF(U$2=$E138,$J138,"")</f>
        <v/>
      </c>
      <c r="V138" s="99" t="str">
        <f aca="false">IF(V$2=$E138,$J138,"")</f>
        <v/>
      </c>
      <c r="W138" s="86" t="str">
        <f aca="false">IF(W$2=$E138,$J138,"")</f>
        <v/>
      </c>
      <c r="X138" s="99" t="str">
        <f aca="false">IF(X$2=$E138,$J138,"")</f>
        <v/>
      </c>
      <c r="Y138" s="86" t="str">
        <f aca="false">IF(Y$2=$E138,$J138,"")</f>
        <v/>
      </c>
      <c r="Z138" s="99" t="str">
        <f aca="false">IF(Z$2=$E138,$J138,"")</f>
        <v/>
      </c>
      <c r="AA138" s="86" t="str">
        <f aca="false">IF(AA$2=$E138,$J138,"")</f>
        <v/>
      </c>
      <c r="AB138" s="99" t="str">
        <f aca="false">IF(AB$2=$E138,$J138,"")</f>
        <v/>
      </c>
      <c r="AC138" s="101"/>
      <c r="AD138" s="83"/>
      <c r="AE138" s="83"/>
      <c r="AF138" s="83"/>
    </row>
    <row r="139" customFormat="false" ht="14.25" hidden="false" customHeight="false" outlineLevel="0" collapsed="false">
      <c r="A139" s="82" t="str">
        <f aca="false">IF(G139&lt;&gt;0,IF(COUNTIF(G$4:G$200,G139)&lt;&gt;1,RANK(G139,G$4:G$200)&amp;"°",RANK(G139,G$4:G$200)),"")</f>
        <v/>
      </c>
      <c r="B139" s="100"/>
      <c r="C139" s="86" t="str">
        <f aca="false">IFERROR(VLOOKUP($B139,TabJoueurs,2,0),"")</f>
        <v/>
      </c>
      <c r="D139" s="86" t="str">
        <f aca="false">IFERROR(VLOOKUP($B139,TabJoueurs,3,0),"")</f>
        <v/>
      </c>
      <c r="E139" s="86" t="str">
        <f aca="false">IFERROR(VLOOKUP($B139,TabJoueurs,4,0),"")</f>
        <v/>
      </c>
      <c r="F139" s="86" t="str">
        <f aca="false">IFERROR(VLOOKUP($B139,TabJoueurs,7,0),"")</f>
        <v/>
      </c>
      <c r="G139" s="82"/>
      <c r="H139" s="82" t="n">
        <f aca="false">COUNTIF(E$4:E139,E139)</f>
        <v>25</v>
      </c>
      <c r="I139" s="82" t="n">
        <f aca="false">IFERROR(IF(H139&lt;6,I138+1,I138),0)</f>
        <v>67</v>
      </c>
      <c r="J139" s="82" t="str">
        <f aca="false">IF(G139&gt;0,IF(H139&lt;6,PtsMax2-I139+1,""),"")</f>
        <v/>
      </c>
      <c r="K139" s="97" t="n">
        <f aca="false">MAX(M139:AB139)</f>
        <v>0</v>
      </c>
      <c r="L139" s="98" t="n">
        <f aca="false">IFERROR(G139/G$1,"")</f>
        <v>0</v>
      </c>
      <c r="M139" s="99"/>
      <c r="N139" s="86" t="str">
        <f aca="false">IF(N$2=$E139,$J139,"")</f>
        <v/>
      </c>
      <c r="O139" s="99" t="str">
        <f aca="false">IF(O$2=$E139,$J139,"")</f>
        <v/>
      </c>
      <c r="P139" s="86" t="str">
        <f aca="false">IF(P$2=$E139,$J139,"")</f>
        <v/>
      </c>
      <c r="Q139" s="86" t="str">
        <f aca="false">IF(Q$2=$E139,$J139,"")</f>
        <v/>
      </c>
      <c r="R139" s="99" t="str">
        <f aca="false">IF(R$2=$E139,$J139,"")</f>
        <v/>
      </c>
      <c r="S139" s="86" t="str">
        <f aca="false">IF(S$2=$E139,$J139,"")</f>
        <v/>
      </c>
      <c r="T139" s="99" t="str">
        <f aca="false">IF(T$2=$E139,$J139,"")</f>
        <v/>
      </c>
      <c r="U139" s="86" t="str">
        <f aca="false">IF(U$2=$E139,$J139,"")</f>
        <v/>
      </c>
      <c r="V139" s="99" t="str">
        <f aca="false">IF(V$2=$E139,$J139,"")</f>
        <v/>
      </c>
      <c r="W139" s="86" t="str">
        <f aca="false">IF(W$2=$E139,$J139,"")</f>
        <v/>
      </c>
      <c r="X139" s="99" t="str">
        <f aca="false">IF(X$2=$E139,$J139,"")</f>
        <v/>
      </c>
      <c r="Y139" s="86" t="str">
        <f aca="false">IF(Y$2=$E139,$J139,"")</f>
        <v/>
      </c>
      <c r="Z139" s="99" t="str">
        <f aca="false">IF(Z$2=$E139,$J139,"")</f>
        <v/>
      </c>
      <c r="AA139" s="86" t="str">
        <f aca="false">IF(AA$2=$E139,$J139,"")</f>
        <v/>
      </c>
      <c r="AB139" s="99" t="str">
        <f aca="false">IF(AB$2=$E139,$J139,"")</f>
        <v/>
      </c>
      <c r="AC139" s="101"/>
      <c r="AD139" s="83"/>
      <c r="AE139" s="83"/>
      <c r="AF139" s="83"/>
    </row>
    <row r="140" customFormat="false" ht="14.25" hidden="false" customHeight="false" outlineLevel="0" collapsed="false">
      <c r="A140" s="82" t="str">
        <f aca="false">IF(G140&lt;&gt;0,IF(COUNTIF(G$4:G$200,G140)&lt;&gt;1,RANK(G140,G$4:G$200)&amp;"°",RANK(G140,G$4:G$200)),"")</f>
        <v/>
      </c>
      <c r="B140" s="100"/>
      <c r="C140" s="86" t="str">
        <f aca="false">IFERROR(VLOOKUP($B140,TabJoueurs,2,0),"")</f>
        <v/>
      </c>
      <c r="D140" s="86" t="str">
        <f aca="false">IFERROR(VLOOKUP($B140,TabJoueurs,3,0),"")</f>
        <v/>
      </c>
      <c r="E140" s="86" t="str">
        <f aca="false">IFERROR(VLOOKUP($B140,TabJoueurs,4,0),"")</f>
        <v/>
      </c>
      <c r="F140" s="86" t="str">
        <f aca="false">IFERROR(VLOOKUP($B140,TabJoueurs,7,0),"")</f>
        <v/>
      </c>
      <c r="G140" s="82"/>
      <c r="H140" s="82" t="n">
        <f aca="false">COUNTIF(E$4:E140,E140)</f>
        <v>26</v>
      </c>
      <c r="I140" s="82" t="n">
        <f aca="false">IFERROR(IF(H140&lt;6,I139+1,I139),0)</f>
        <v>67</v>
      </c>
      <c r="J140" s="82" t="str">
        <f aca="false">IF(G140&gt;0,IF(H140&lt;6,PtsMax2-I140+1,""),"")</f>
        <v/>
      </c>
      <c r="K140" s="97" t="n">
        <f aca="false">MAX(M140:AB140)</f>
        <v>0</v>
      </c>
      <c r="L140" s="98" t="n">
        <f aca="false">IFERROR(G140/G$1,"")</f>
        <v>0</v>
      </c>
      <c r="M140" s="99"/>
      <c r="N140" s="86" t="str">
        <f aca="false">IF(N$2=$E140,$J140,"")</f>
        <v/>
      </c>
      <c r="O140" s="99" t="str">
        <f aca="false">IF(O$2=$E140,$J140,"")</f>
        <v/>
      </c>
      <c r="P140" s="86" t="str">
        <f aca="false">IF(P$2=$E140,$J140,"")</f>
        <v/>
      </c>
      <c r="Q140" s="86" t="str">
        <f aca="false">IF(Q$2=$E140,$J140,"")</f>
        <v/>
      </c>
      <c r="R140" s="99" t="str">
        <f aca="false">IF(R$2=$E140,$J140,"")</f>
        <v/>
      </c>
      <c r="S140" s="86" t="str">
        <f aca="false">IF(S$2=$E140,$J140,"")</f>
        <v/>
      </c>
      <c r="T140" s="99" t="str">
        <f aca="false">IF(T$2=$E140,$J140,"")</f>
        <v/>
      </c>
      <c r="U140" s="86" t="str">
        <f aca="false">IF(U$2=$E140,$J140,"")</f>
        <v/>
      </c>
      <c r="V140" s="99" t="str">
        <f aca="false">IF(V$2=$E140,$J140,"")</f>
        <v/>
      </c>
      <c r="W140" s="86" t="str">
        <f aca="false">IF(W$2=$E140,$J140,"")</f>
        <v/>
      </c>
      <c r="X140" s="99" t="str">
        <f aca="false">IF(X$2=$E140,$J140,"")</f>
        <v/>
      </c>
      <c r="Y140" s="86" t="str">
        <f aca="false">IF(Y$2=$E140,$J140,"")</f>
        <v/>
      </c>
      <c r="Z140" s="99" t="str">
        <f aca="false">IF(Z$2=$E140,$J140,"")</f>
        <v/>
      </c>
      <c r="AA140" s="86" t="str">
        <f aca="false">IF(AA$2=$E140,$J140,"")</f>
        <v/>
      </c>
      <c r="AB140" s="99" t="str">
        <f aca="false">IF(AB$2=$E140,$J140,"")</f>
        <v/>
      </c>
      <c r="AC140" s="101"/>
      <c r="AD140" s="83"/>
      <c r="AE140" s="83"/>
      <c r="AF140" s="83"/>
    </row>
    <row r="141" customFormat="false" ht="14.25" hidden="false" customHeight="false" outlineLevel="0" collapsed="false">
      <c r="A141" s="82" t="str">
        <f aca="false">IF(G141&lt;&gt;0,IF(COUNTIF(G$4:G$200,G141)&lt;&gt;1,RANK(G141,G$4:G$200)&amp;"°",RANK(G141,G$4:G$200)),"")</f>
        <v/>
      </c>
      <c r="B141" s="100"/>
      <c r="C141" s="86" t="str">
        <f aca="false">IFERROR(VLOOKUP($B141,TabJoueurs,2,0),"")</f>
        <v/>
      </c>
      <c r="D141" s="86" t="str">
        <f aca="false">IFERROR(VLOOKUP($B141,TabJoueurs,3,0),"")</f>
        <v/>
      </c>
      <c r="E141" s="86" t="str">
        <f aca="false">IFERROR(VLOOKUP($B141,TabJoueurs,4,0),"")</f>
        <v/>
      </c>
      <c r="F141" s="86" t="str">
        <f aca="false">IFERROR(VLOOKUP($B141,TabJoueurs,7,0),"")</f>
        <v/>
      </c>
      <c r="G141" s="82"/>
      <c r="H141" s="82" t="n">
        <f aca="false">COUNTIF(E$4:E141,E141)</f>
        <v>27</v>
      </c>
      <c r="I141" s="82" t="n">
        <f aca="false">IFERROR(IF(H141&lt;6,I140+1,I140),0)</f>
        <v>67</v>
      </c>
      <c r="J141" s="82" t="str">
        <f aca="false">IF(G141&gt;0,IF(H141&lt;6,PtsMax2-I141+1,""),"")</f>
        <v/>
      </c>
      <c r="K141" s="97" t="n">
        <f aca="false">MAX(M141:AB141)</f>
        <v>0</v>
      </c>
      <c r="L141" s="98" t="n">
        <f aca="false">IFERROR(G141/G$1,"")</f>
        <v>0</v>
      </c>
      <c r="M141" s="99"/>
      <c r="N141" s="86" t="str">
        <f aca="false">IF(N$2=$E141,$J141,"")</f>
        <v/>
      </c>
      <c r="O141" s="99" t="str">
        <f aca="false">IF(O$2=$E141,$J141,"")</f>
        <v/>
      </c>
      <c r="P141" s="86" t="str">
        <f aca="false">IF(P$2=$E141,$J141,"")</f>
        <v/>
      </c>
      <c r="Q141" s="86" t="str">
        <f aca="false">IF(Q$2=$E141,$J141,"")</f>
        <v/>
      </c>
      <c r="R141" s="99" t="str">
        <f aca="false">IF(R$2=$E141,$J141,"")</f>
        <v/>
      </c>
      <c r="S141" s="86" t="str">
        <f aca="false">IF(S$2=$E141,$J141,"")</f>
        <v/>
      </c>
      <c r="T141" s="99" t="str">
        <f aca="false">IF(T$2=$E141,$J141,"")</f>
        <v/>
      </c>
      <c r="U141" s="86" t="str">
        <f aca="false">IF(U$2=$E141,$J141,"")</f>
        <v/>
      </c>
      <c r="V141" s="99" t="str">
        <f aca="false">IF(V$2=$E141,$J141,"")</f>
        <v/>
      </c>
      <c r="W141" s="86" t="str">
        <f aca="false">IF(W$2=$E141,$J141,"")</f>
        <v/>
      </c>
      <c r="X141" s="99" t="str">
        <f aca="false">IF(X$2=$E141,$J141,"")</f>
        <v/>
      </c>
      <c r="Y141" s="86" t="str">
        <f aca="false">IF(Y$2=$E141,$J141,"")</f>
        <v/>
      </c>
      <c r="Z141" s="99" t="str">
        <f aca="false">IF(Z$2=$E141,$J141,"")</f>
        <v/>
      </c>
      <c r="AA141" s="86" t="str">
        <f aca="false">IF(AA$2=$E141,$J141,"")</f>
        <v/>
      </c>
      <c r="AB141" s="99" t="str">
        <f aca="false">IF(AB$2=$E141,$J141,"")</f>
        <v/>
      </c>
      <c r="AC141" s="101"/>
      <c r="AD141" s="83"/>
      <c r="AE141" s="83"/>
      <c r="AF141" s="83"/>
    </row>
    <row r="142" customFormat="false" ht="14.25" hidden="false" customHeight="false" outlineLevel="0" collapsed="false">
      <c r="A142" s="82" t="str">
        <f aca="false">IF(G142&lt;&gt;0,IF(COUNTIF(G$4:G$200,G142)&lt;&gt;1,RANK(G142,G$4:G$200)&amp;"°",RANK(G142,G$4:G$200)),"")</f>
        <v/>
      </c>
      <c r="B142" s="100"/>
      <c r="C142" s="86" t="str">
        <f aca="false">IFERROR(VLOOKUP($B142,TabJoueurs,2,0),"")</f>
        <v/>
      </c>
      <c r="D142" s="86" t="str">
        <f aca="false">IFERROR(VLOOKUP($B142,TabJoueurs,3,0),"")</f>
        <v/>
      </c>
      <c r="E142" s="86" t="str">
        <f aca="false">IFERROR(VLOOKUP($B142,TabJoueurs,4,0),"")</f>
        <v/>
      </c>
      <c r="F142" s="86" t="str">
        <f aca="false">IFERROR(VLOOKUP($B142,TabJoueurs,7,0),"")</f>
        <v/>
      </c>
      <c r="G142" s="82"/>
      <c r="H142" s="82" t="n">
        <f aca="false">COUNTIF(E$4:E142,E142)</f>
        <v>28</v>
      </c>
      <c r="I142" s="82" t="n">
        <f aca="false">IFERROR(IF(H142&lt;6,I141+1,I141),0)</f>
        <v>67</v>
      </c>
      <c r="J142" s="82" t="str">
        <f aca="false">IF(G142&gt;0,IF(H142&lt;6,PtsMax2-I142+1,""),"")</f>
        <v/>
      </c>
      <c r="K142" s="97" t="n">
        <f aca="false">MAX(M142:AB142)</f>
        <v>0</v>
      </c>
      <c r="L142" s="98" t="n">
        <f aca="false">IFERROR(G142/G$1,"")</f>
        <v>0</v>
      </c>
      <c r="M142" s="99"/>
      <c r="N142" s="86" t="str">
        <f aca="false">IF(N$2=$E142,$J142,"")</f>
        <v/>
      </c>
      <c r="O142" s="99" t="str">
        <f aca="false">IF(O$2=$E142,$J142,"")</f>
        <v/>
      </c>
      <c r="P142" s="86" t="str">
        <f aca="false">IF(P$2=$E142,$J142,"")</f>
        <v/>
      </c>
      <c r="Q142" s="86" t="str">
        <f aca="false">IF(Q$2=$E142,$J142,"")</f>
        <v/>
      </c>
      <c r="R142" s="99" t="str">
        <f aca="false">IF(R$2=$E142,$J142,"")</f>
        <v/>
      </c>
      <c r="S142" s="86" t="str">
        <f aca="false">IF(S$2=$E142,$J142,"")</f>
        <v/>
      </c>
      <c r="T142" s="99" t="str">
        <f aca="false">IF(T$2=$E142,$J142,"")</f>
        <v/>
      </c>
      <c r="U142" s="86" t="str">
        <f aca="false">IF(U$2=$E142,$J142,"")</f>
        <v/>
      </c>
      <c r="V142" s="99" t="str">
        <f aca="false">IF(V$2=$E142,$J142,"")</f>
        <v/>
      </c>
      <c r="W142" s="86" t="str">
        <f aca="false">IF(W$2=$E142,$J142,"")</f>
        <v/>
      </c>
      <c r="X142" s="99" t="str">
        <f aca="false">IF(X$2=$E142,$J142,"")</f>
        <v/>
      </c>
      <c r="Y142" s="86" t="str">
        <f aca="false">IF(Y$2=$E142,$J142,"")</f>
        <v/>
      </c>
      <c r="Z142" s="99" t="str">
        <f aca="false">IF(Z$2=$E142,$J142,"")</f>
        <v/>
      </c>
      <c r="AA142" s="86" t="str">
        <f aca="false">IF(AA$2=$E142,$J142,"")</f>
        <v/>
      </c>
      <c r="AB142" s="99" t="str">
        <f aca="false">IF(AB$2=$E142,$J142,"")</f>
        <v/>
      </c>
      <c r="AC142" s="101"/>
      <c r="AD142" s="83"/>
      <c r="AE142" s="83"/>
      <c r="AF142" s="83"/>
    </row>
    <row r="143" customFormat="false" ht="14.25" hidden="false" customHeight="false" outlineLevel="0" collapsed="false">
      <c r="A143" s="82" t="str">
        <f aca="false">IF(G143&lt;&gt;0,IF(COUNTIF(G$4:G$200,G143)&lt;&gt;1,RANK(G143,G$4:G$200)&amp;"°",RANK(G143,G$4:G$200)),"")</f>
        <v/>
      </c>
      <c r="B143" s="100"/>
      <c r="C143" s="86" t="str">
        <f aca="false">IFERROR(VLOOKUP($B143,TabJoueurs,2,0),"")</f>
        <v/>
      </c>
      <c r="D143" s="86" t="str">
        <f aca="false">IFERROR(VLOOKUP($B143,TabJoueurs,3,0),"")</f>
        <v/>
      </c>
      <c r="E143" s="86" t="str">
        <f aca="false">IFERROR(VLOOKUP($B143,TabJoueurs,4,0),"")</f>
        <v/>
      </c>
      <c r="F143" s="86" t="str">
        <f aca="false">IFERROR(VLOOKUP($B143,TabJoueurs,7,0),"")</f>
        <v/>
      </c>
      <c r="G143" s="82"/>
      <c r="H143" s="82" t="n">
        <f aca="false">COUNTIF(E$4:E143,E143)</f>
        <v>29</v>
      </c>
      <c r="I143" s="82" t="n">
        <f aca="false">IFERROR(IF(H143&lt;6,I142+1,I142),0)</f>
        <v>67</v>
      </c>
      <c r="J143" s="82" t="str">
        <f aca="false">IF(G143&gt;0,IF(H143&lt;6,PtsMax2-I143+1,""),"")</f>
        <v/>
      </c>
      <c r="K143" s="97" t="n">
        <f aca="false">MAX(M143:AB143)</f>
        <v>0</v>
      </c>
      <c r="L143" s="98" t="n">
        <f aca="false">IFERROR(G143/G$1,"")</f>
        <v>0</v>
      </c>
      <c r="M143" s="99"/>
      <c r="N143" s="86" t="str">
        <f aca="false">IF(N$2=$E143,$J143,"")</f>
        <v/>
      </c>
      <c r="O143" s="99" t="str">
        <f aca="false">IF(O$2=$E143,$J143,"")</f>
        <v/>
      </c>
      <c r="P143" s="86" t="str">
        <f aca="false">IF(P$2=$E143,$J143,"")</f>
        <v/>
      </c>
      <c r="Q143" s="86" t="str">
        <f aca="false">IF(Q$2=$E143,$J143,"")</f>
        <v/>
      </c>
      <c r="R143" s="99" t="str">
        <f aca="false">IF(R$2=$E143,$J143,"")</f>
        <v/>
      </c>
      <c r="S143" s="86" t="str">
        <f aca="false">IF(S$2=$E143,$J143,"")</f>
        <v/>
      </c>
      <c r="T143" s="99" t="str">
        <f aca="false">IF(T$2=$E143,$J143,"")</f>
        <v/>
      </c>
      <c r="U143" s="86" t="str">
        <f aca="false">IF(U$2=$E143,$J143,"")</f>
        <v/>
      </c>
      <c r="V143" s="99" t="str">
        <f aca="false">IF(V$2=$E143,$J143,"")</f>
        <v/>
      </c>
      <c r="W143" s="86" t="str">
        <f aca="false">IF(W$2=$E143,$J143,"")</f>
        <v/>
      </c>
      <c r="X143" s="99" t="str">
        <f aca="false">IF(X$2=$E143,$J143,"")</f>
        <v/>
      </c>
      <c r="Y143" s="86" t="str">
        <f aca="false">IF(Y$2=$E143,$J143,"")</f>
        <v/>
      </c>
      <c r="Z143" s="99" t="str">
        <f aca="false">IF(Z$2=$E143,$J143,"")</f>
        <v/>
      </c>
      <c r="AA143" s="86" t="str">
        <f aca="false">IF(AA$2=$E143,$J143,"")</f>
        <v/>
      </c>
      <c r="AB143" s="99" t="str">
        <f aca="false">IF(AB$2=$E143,$J143,"")</f>
        <v/>
      </c>
      <c r="AC143" s="101"/>
      <c r="AD143" s="83"/>
      <c r="AE143" s="83"/>
      <c r="AF143" s="83"/>
    </row>
    <row r="144" customFormat="false" ht="14.25" hidden="false" customHeight="false" outlineLevel="0" collapsed="false">
      <c r="A144" s="82" t="str">
        <f aca="false">IF(G144&lt;&gt;0,IF(COUNTIF(G$4:G$200,G144)&lt;&gt;1,RANK(G144,G$4:G$200)&amp;"°",RANK(G144,G$4:G$200)),"")</f>
        <v/>
      </c>
      <c r="B144" s="100"/>
      <c r="C144" s="86" t="str">
        <f aca="false">IFERROR(VLOOKUP($B144,TabJoueurs,2,0),"")</f>
        <v/>
      </c>
      <c r="D144" s="86" t="str">
        <f aca="false">IFERROR(VLOOKUP($B144,TabJoueurs,3,0),"")</f>
        <v/>
      </c>
      <c r="E144" s="86" t="str">
        <f aca="false">IFERROR(VLOOKUP($B144,TabJoueurs,4,0),"")</f>
        <v/>
      </c>
      <c r="F144" s="86" t="str">
        <f aca="false">IFERROR(VLOOKUP($B144,TabJoueurs,7,0),"")</f>
        <v/>
      </c>
      <c r="G144" s="82"/>
      <c r="H144" s="82" t="n">
        <f aca="false">COUNTIF(E$4:E144,E144)</f>
        <v>30</v>
      </c>
      <c r="I144" s="82" t="n">
        <f aca="false">IFERROR(IF(H144&lt;6,I143+1,I143),0)</f>
        <v>67</v>
      </c>
      <c r="J144" s="82" t="str">
        <f aca="false">IF(G144&gt;0,IF(H144&lt;6,PtsMax2-I144+1,""),"")</f>
        <v/>
      </c>
      <c r="K144" s="97" t="n">
        <f aca="false">MAX(M144:AB144)</f>
        <v>0</v>
      </c>
      <c r="L144" s="98" t="n">
        <f aca="false">IFERROR(G144/G$1,"")</f>
        <v>0</v>
      </c>
      <c r="M144" s="99"/>
      <c r="N144" s="86" t="str">
        <f aca="false">IF(N$2=$E144,$J144,"")</f>
        <v/>
      </c>
      <c r="O144" s="99" t="str">
        <f aca="false">IF(O$2=$E144,$J144,"")</f>
        <v/>
      </c>
      <c r="P144" s="86" t="str">
        <f aca="false">IF(P$2=$E144,$J144,"")</f>
        <v/>
      </c>
      <c r="Q144" s="86" t="str">
        <f aca="false">IF(Q$2=$E144,$J144,"")</f>
        <v/>
      </c>
      <c r="R144" s="99" t="str">
        <f aca="false">IF(R$2=$E144,$J144,"")</f>
        <v/>
      </c>
      <c r="S144" s="86" t="str">
        <f aca="false">IF(S$2=$E144,$J144,"")</f>
        <v/>
      </c>
      <c r="T144" s="99" t="str">
        <f aca="false">IF(T$2=$E144,$J144,"")</f>
        <v/>
      </c>
      <c r="U144" s="86" t="str">
        <f aca="false">IF(U$2=$E144,$J144,"")</f>
        <v/>
      </c>
      <c r="V144" s="99" t="str">
        <f aca="false">IF(V$2=$E144,$J144,"")</f>
        <v/>
      </c>
      <c r="W144" s="86" t="str">
        <f aca="false">IF(W$2=$E144,$J144,"")</f>
        <v/>
      </c>
      <c r="X144" s="99" t="str">
        <f aca="false">IF(X$2=$E144,$J144,"")</f>
        <v/>
      </c>
      <c r="Y144" s="86" t="str">
        <f aca="false">IF(Y$2=$E144,$J144,"")</f>
        <v/>
      </c>
      <c r="Z144" s="99" t="str">
        <f aca="false">IF(Z$2=$E144,$J144,"")</f>
        <v/>
      </c>
      <c r="AA144" s="86" t="str">
        <f aca="false">IF(AA$2=$E144,$J144,"")</f>
        <v/>
      </c>
      <c r="AB144" s="99" t="str">
        <f aca="false">IF(AB$2=$E144,$J144,"")</f>
        <v/>
      </c>
      <c r="AC144" s="101"/>
      <c r="AD144" s="83"/>
      <c r="AE144" s="83"/>
      <c r="AF144" s="83"/>
    </row>
    <row r="145" customFormat="false" ht="14.25" hidden="false" customHeight="false" outlineLevel="0" collapsed="false">
      <c r="A145" s="82" t="str">
        <f aca="false">IF(G145&lt;&gt;0,IF(COUNTIF(G$4:G$200,G145)&lt;&gt;1,RANK(G145,G$4:G$200)&amp;"°",RANK(G145,G$4:G$200)),"")</f>
        <v/>
      </c>
      <c r="B145" s="100"/>
      <c r="C145" s="86" t="str">
        <f aca="false">IFERROR(VLOOKUP($B145,TabJoueurs,2,0),"")</f>
        <v/>
      </c>
      <c r="D145" s="86" t="str">
        <f aca="false">IFERROR(VLOOKUP($B145,TabJoueurs,3,0),"")</f>
        <v/>
      </c>
      <c r="E145" s="86" t="str">
        <f aca="false">IFERROR(VLOOKUP($B145,TabJoueurs,4,0),"")</f>
        <v/>
      </c>
      <c r="F145" s="86" t="str">
        <f aca="false">IFERROR(VLOOKUP($B145,TabJoueurs,7,0),"")</f>
        <v/>
      </c>
      <c r="G145" s="82"/>
      <c r="H145" s="82" t="n">
        <f aca="false">COUNTIF(E$4:E145,E145)</f>
        <v>31</v>
      </c>
      <c r="I145" s="82" t="n">
        <f aca="false">IFERROR(IF(H145&lt;6,I144+1,I144),0)</f>
        <v>67</v>
      </c>
      <c r="J145" s="82" t="str">
        <f aca="false">IF(G145&gt;0,IF(H145&lt;6,PtsMax2-I145+1,""),"")</f>
        <v/>
      </c>
      <c r="K145" s="97" t="n">
        <f aca="false">MAX(M145:AB145)</f>
        <v>0</v>
      </c>
      <c r="L145" s="98" t="n">
        <f aca="false">IFERROR(G145/G$1,"")</f>
        <v>0</v>
      </c>
      <c r="M145" s="99"/>
      <c r="N145" s="86" t="str">
        <f aca="false">IF(N$2=$E145,$J145,"")</f>
        <v/>
      </c>
      <c r="O145" s="99" t="str">
        <f aca="false">IF(O$2=$E145,$J145,"")</f>
        <v/>
      </c>
      <c r="P145" s="86" t="str">
        <f aca="false">IF(P$2=$E145,$J145,"")</f>
        <v/>
      </c>
      <c r="Q145" s="86" t="str">
        <f aca="false">IF(Q$2=$E145,$J145,"")</f>
        <v/>
      </c>
      <c r="R145" s="99" t="str">
        <f aca="false">IF(R$2=$E145,$J145,"")</f>
        <v/>
      </c>
      <c r="S145" s="86" t="str">
        <f aca="false">IF(S$2=$E145,$J145,"")</f>
        <v/>
      </c>
      <c r="T145" s="99" t="str">
        <f aca="false">IF(T$2=$E145,$J145,"")</f>
        <v/>
      </c>
      <c r="U145" s="86" t="str">
        <f aca="false">IF(U$2=$E145,$J145,"")</f>
        <v/>
      </c>
      <c r="V145" s="99" t="str">
        <f aca="false">IF(V$2=$E145,$J145,"")</f>
        <v/>
      </c>
      <c r="W145" s="86" t="str">
        <f aca="false">IF(W$2=$E145,$J145,"")</f>
        <v/>
      </c>
      <c r="X145" s="99" t="str">
        <f aca="false">IF(X$2=$E145,$J145,"")</f>
        <v/>
      </c>
      <c r="Y145" s="86" t="str">
        <f aca="false">IF(Y$2=$E145,$J145,"")</f>
        <v/>
      </c>
      <c r="Z145" s="99" t="str">
        <f aca="false">IF(Z$2=$E145,$J145,"")</f>
        <v/>
      </c>
      <c r="AA145" s="86" t="str">
        <f aca="false">IF(AA$2=$E145,$J145,"")</f>
        <v/>
      </c>
      <c r="AB145" s="99" t="str">
        <f aca="false">IF(AB$2=$E145,$J145,"")</f>
        <v/>
      </c>
      <c r="AC145" s="101"/>
      <c r="AD145" s="83"/>
      <c r="AE145" s="83"/>
      <c r="AF145" s="83"/>
    </row>
    <row r="146" customFormat="false" ht="14.25" hidden="false" customHeight="false" outlineLevel="0" collapsed="false">
      <c r="A146" s="82" t="str">
        <f aca="false">IF(G146&lt;&gt;0,IF(COUNTIF(G$4:G$200,G146)&lt;&gt;1,RANK(G146,G$4:G$200)&amp;"°",RANK(G146,G$4:G$200)),"")</f>
        <v/>
      </c>
      <c r="B146" s="100"/>
      <c r="C146" s="86" t="str">
        <f aca="false">IFERROR(VLOOKUP($B146,TabJoueurs,2,0),"")</f>
        <v/>
      </c>
      <c r="D146" s="86" t="str">
        <f aca="false">IFERROR(VLOOKUP($B146,TabJoueurs,3,0),"")</f>
        <v/>
      </c>
      <c r="E146" s="86" t="str">
        <f aca="false">IFERROR(VLOOKUP($B146,TabJoueurs,4,0),"")</f>
        <v/>
      </c>
      <c r="F146" s="86" t="str">
        <f aca="false">IFERROR(VLOOKUP($B146,TabJoueurs,7,0),"")</f>
        <v/>
      </c>
      <c r="G146" s="82"/>
      <c r="H146" s="82" t="n">
        <f aca="false">COUNTIF(E$4:E146,E146)</f>
        <v>32</v>
      </c>
      <c r="I146" s="82" t="n">
        <f aca="false">IFERROR(IF(H146&lt;6,I145+1,I145),0)</f>
        <v>67</v>
      </c>
      <c r="J146" s="82" t="str">
        <f aca="false">IF(G146&gt;0,IF(H146&lt;6,PtsMax2-I146+1,""),"")</f>
        <v/>
      </c>
      <c r="K146" s="97" t="n">
        <f aca="false">MAX(M146:AB146)</f>
        <v>0</v>
      </c>
      <c r="L146" s="98" t="n">
        <f aca="false">IFERROR(G146/G$1,"")</f>
        <v>0</v>
      </c>
      <c r="M146" s="99"/>
      <c r="N146" s="86" t="str">
        <f aca="false">IF(N$2=$E146,$J146,"")</f>
        <v/>
      </c>
      <c r="O146" s="99" t="str">
        <f aca="false">IF(O$2=$E146,$J146,"")</f>
        <v/>
      </c>
      <c r="P146" s="86" t="str">
        <f aca="false">IF(P$2=$E146,$J146,"")</f>
        <v/>
      </c>
      <c r="Q146" s="86" t="str">
        <f aca="false">IF(Q$2=$E146,$J146,"")</f>
        <v/>
      </c>
      <c r="R146" s="99" t="str">
        <f aca="false">IF(R$2=$E146,$J146,"")</f>
        <v/>
      </c>
      <c r="S146" s="86" t="str">
        <f aca="false">IF(S$2=$E146,$J146,"")</f>
        <v/>
      </c>
      <c r="T146" s="99" t="str">
        <f aca="false">IF(T$2=$E146,$J146,"")</f>
        <v/>
      </c>
      <c r="U146" s="86" t="str">
        <f aca="false">IF(U$2=$E146,$J146,"")</f>
        <v/>
      </c>
      <c r="V146" s="99" t="str">
        <f aca="false">IF(V$2=$E146,$J146,"")</f>
        <v/>
      </c>
      <c r="W146" s="86" t="str">
        <f aca="false">IF(W$2=$E146,$J146,"")</f>
        <v/>
      </c>
      <c r="X146" s="99" t="str">
        <f aca="false">IF(X$2=$E146,$J146,"")</f>
        <v/>
      </c>
      <c r="Y146" s="86" t="str">
        <f aca="false">IF(Y$2=$E146,$J146,"")</f>
        <v/>
      </c>
      <c r="Z146" s="99" t="str">
        <f aca="false">IF(Z$2=$E146,$J146,"")</f>
        <v/>
      </c>
      <c r="AA146" s="86" t="str">
        <f aca="false">IF(AA$2=$E146,$J146,"")</f>
        <v/>
      </c>
      <c r="AB146" s="99" t="str">
        <f aca="false">IF(AB$2=$E146,$J146,"")</f>
        <v/>
      </c>
      <c r="AC146" s="101"/>
      <c r="AD146" s="83"/>
      <c r="AE146" s="83"/>
      <c r="AF146" s="83"/>
    </row>
    <row r="147" customFormat="false" ht="14.25" hidden="false" customHeight="false" outlineLevel="0" collapsed="false">
      <c r="A147" s="82" t="str">
        <f aca="false">IF(G147&lt;&gt;0,IF(COUNTIF(G$4:G$200,G147)&lt;&gt;1,RANK(G147,G$4:G$200)&amp;"°",RANK(G147,G$4:G$200)),"")</f>
        <v/>
      </c>
      <c r="B147" s="100"/>
      <c r="C147" s="86" t="str">
        <f aca="false">IFERROR(VLOOKUP($B147,TabJoueurs,2,0),"")</f>
        <v/>
      </c>
      <c r="D147" s="86" t="str">
        <f aca="false">IFERROR(VLOOKUP($B147,TabJoueurs,3,0),"")</f>
        <v/>
      </c>
      <c r="E147" s="86" t="str">
        <f aca="false">IFERROR(VLOOKUP($B147,TabJoueurs,4,0),"")</f>
        <v/>
      </c>
      <c r="F147" s="86" t="str">
        <f aca="false">IFERROR(VLOOKUP($B147,TabJoueurs,7,0),"")</f>
        <v/>
      </c>
      <c r="G147" s="82"/>
      <c r="H147" s="82" t="n">
        <f aca="false">COUNTIF(E$4:E147,E147)</f>
        <v>33</v>
      </c>
      <c r="I147" s="82" t="n">
        <f aca="false">IFERROR(IF(H147&lt;6,I146+1,I146),0)</f>
        <v>67</v>
      </c>
      <c r="J147" s="82" t="str">
        <f aca="false">IF(G147&gt;0,IF(H147&lt;6,PtsMax2-I147+1,""),"")</f>
        <v/>
      </c>
      <c r="K147" s="97" t="n">
        <f aca="false">MAX(M147:AB147)</f>
        <v>0</v>
      </c>
      <c r="L147" s="98" t="n">
        <f aca="false">IFERROR(G147/G$1,"")</f>
        <v>0</v>
      </c>
      <c r="M147" s="99"/>
      <c r="N147" s="86" t="str">
        <f aca="false">IF(N$2=$E147,$J147,"")</f>
        <v/>
      </c>
      <c r="O147" s="99" t="str">
        <f aca="false">IF(O$2=$E147,$J147,"")</f>
        <v/>
      </c>
      <c r="P147" s="86" t="str">
        <f aca="false">IF(P$2=$E147,$J147,"")</f>
        <v/>
      </c>
      <c r="Q147" s="86" t="str">
        <f aca="false">IF(Q$2=$E147,$J147,"")</f>
        <v/>
      </c>
      <c r="R147" s="99" t="str">
        <f aca="false">IF(R$2=$E147,$J147,"")</f>
        <v/>
      </c>
      <c r="S147" s="86" t="str">
        <f aca="false">IF(S$2=$E147,$J147,"")</f>
        <v/>
      </c>
      <c r="T147" s="99" t="str">
        <f aca="false">IF(T$2=$E147,$J147,"")</f>
        <v/>
      </c>
      <c r="U147" s="86" t="str">
        <f aca="false">IF(U$2=$E147,$J147,"")</f>
        <v/>
      </c>
      <c r="V147" s="99" t="str">
        <f aca="false">IF(V$2=$E147,$J147,"")</f>
        <v/>
      </c>
      <c r="W147" s="86" t="str">
        <f aca="false">IF(W$2=$E147,$J147,"")</f>
        <v/>
      </c>
      <c r="X147" s="99" t="str">
        <f aca="false">IF(X$2=$E147,$J147,"")</f>
        <v/>
      </c>
      <c r="Y147" s="86" t="str">
        <f aca="false">IF(Y$2=$E147,$J147,"")</f>
        <v/>
      </c>
      <c r="Z147" s="99" t="str">
        <f aca="false">IF(Z$2=$E147,$J147,"")</f>
        <v/>
      </c>
      <c r="AA147" s="86" t="str">
        <f aca="false">IF(AA$2=$E147,$J147,"")</f>
        <v/>
      </c>
      <c r="AB147" s="99" t="str">
        <f aca="false">IF(AB$2=$E147,$J147,"")</f>
        <v/>
      </c>
      <c r="AC147" s="101"/>
      <c r="AD147" s="83"/>
      <c r="AE147" s="83"/>
      <c r="AF147" s="83"/>
    </row>
    <row r="148" customFormat="false" ht="14.25" hidden="false" customHeight="false" outlineLevel="0" collapsed="false">
      <c r="A148" s="82" t="str">
        <f aca="false">IF(G148&lt;&gt;0,IF(COUNTIF(G$4:G$200,G148)&lt;&gt;1,RANK(G148,G$4:G$200)&amp;"°",RANK(G148,G$4:G$200)),"")</f>
        <v/>
      </c>
      <c r="B148" s="100"/>
      <c r="C148" s="86" t="str">
        <f aca="false">IFERROR(VLOOKUP($B148,TabJoueurs,2,0),"")</f>
        <v/>
      </c>
      <c r="D148" s="86" t="str">
        <f aca="false">IFERROR(VLOOKUP($B148,TabJoueurs,3,0),"")</f>
        <v/>
      </c>
      <c r="E148" s="86" t="str">
        <f aca="false">IFERROR(VLOOKUP($B148,TabJoueurs,4,0),"")</f>
        <v/>
      </c>
      <c r="F148" s="86" t="str">
        <f aca="false">IFERROR(VLOOKUP($B148,TabJoueurs,7,0),"")</f>
        <v/>
      </c>
      <c r="G148" s="82"/>
      <c r="H148" s="82" t="n">
        <f aca="false">COUNTIF(E$4:E148,E148)</f>
        <v>34</v>
      </c>
      <c r="I148" s="82" t="n">
        <f aca="false">IFERROR(IF(H148&lt;6,I147+1,I147),0)</f>
        <v>67</v>
      </c>
      <c r="J148" s="82" t="str">
        <f aca="false">IF(G148&gt;0,IF(H148&lt;6,PtsMax2-I148+1,""),"")</f>
        <v/>
      </c>
      <c r="K148" s="97" t="n">
        <f aca="false">MAX(M148:AB148)</f>
        <v>0</v>
      </c>
      <c r="L148" s="98" t="n">
        <f aca="false">IFERROR(G148/G$1,"")</f>
        <v>0</v>
      </c>
      <c r="M148" s="99"/>
      <c r="N148" s="86" t="str">
        <f aca="false">IF(N$2=$E148,$J148,"")</f>
        <v/>
      </c>
      <c r="O148" s="99" t="str">
        <f aca="false">IF(O$2=$E148,$J148,"")</f>
        <v/>
      </c>
      <c r="P148" s="86" t="str">
        <f aca="false">IF(P$2=$E148,$J148,"")</f>
        <v/>
      </c>
      <c r="Q148" s="86" t="str">
        <f aca="false">IF(Q$2=$E148,$J148,"")</f>
        <v/>
      </c>
      <c r="R148" s="99" t="str">
        <f aca="false">IF(R$2=$E148,$J148,"")</f>
        <v/>
      </c>
      <c r="S148" s="86" t="str">
        <f aca="false">IF(S$2=$E148,$J148,"")</f>
        <v/>
      </c>
      <c r="T148" s="99" t="str">
        <f aca="false">IF(T$2=$E148,$J148,"")</f>
        <v/>
      </c>
      <c r="U148" s="86" t="str">
        <f aca="false">IF(U$2=$E148,$J148,"")</f>
        <v/>
      </c>
      <c r="V148" s="99" t="str">
        <f aca="false">IF(V$2=$E148,$J148,"")</f>
        <v/>
      </c>
      <c r="W148" s="86" t="str">
        <f aca="false">IF(W$2=$E148,$J148,"")</f>
        <v/>
      </c>
      <c r="X148" s="99" t="str">
        <f aca="false">IF(X$2=$E148,$J148,"")</f>
        <v/>
      </c>
      <c r="Y148" s="86" t="str">
        <f aca="false">IF(Y$2=$E148,$J148,"")</f>
        <v/>
      </c>
      <c r="Z148" s="99" t="str">
        <f aca="false">IF(Z$2=$E148,$J148,"")</f>
        <v/>
      </c>
      <c r="AA148" s="86" t="str">
        <f aca="false">IF(AA$2=$E148,$J148,"")</f>
        <v/>
      </c>
      <c r="AB148" s="99" t="str">
        <f aca="false">IF(AB$2=$E148,$J148,"")</f>
        <v/>
      </c>
      <c r="AC148" s="101"/>
      <c r="AD148" s="83"/>
      <c r="AE148" s="83"/>
      <c r="AF148" s="83"/>
    </row>
    <row r="149" customFormat="false" ht="14.25" hidden="false" customHeight="false" outlineLevel="0" collapsed="false">
      <c r="A149" s="82" t="str">
        <f aca="false">IF(G149&lt;&gt;0,IF(COUNTIF(G$4:G$200,G149)&lt;&gt;1,RANK(G149,G$4:G$200)&amp;"°",RANK(G149,G$4:G$200)),"")</f>
        <v/>
      </c>
      <c r="B149" s="100"/>
      <c r="C149" s="86" t="str">
        <f aca="false">IFERROR(VLOOKUP($B149,TabJoueurs,2,0),"")</f>
        <v/>
      </c>
      <c r="D149" s="86" t="str">
        <f aca="false">IFERROR(VLOOKUP($B149,TabJoueurs,3,0),"")</f>
        <v/>
      </c>
      <c r="E149" s="86" t="str">
        <f aca="false">IFERROR(VLOOKUP($B149,TabJoueurs,4,0),"")</f>
        <v/>
      </c>
      <c r="F149" s="86" t="str">
        <f aca="false">IFERROR(VLOOKUP($B149,TabJoueurs,7,0),"")</f>
        <v/>
      </c>
      <c r="G149" s="82"/>
      <c r="H149" s="82" t="n">
        <f aca="false">COUNTIF(E$4:E149,E149)</f>
        <v>35</v>
      </c>
      <c r="I149" s="82" t="n">
        <f aca="false">IFERROR(IF(H149&lt;6,I148+1,I148),0)</f>
        <v>67</v>
      </c>
      <c r="J149" s="82" t="str">
        <f aca="false">IF(G149&gt;0,IF(H149&lt;6,PtsMax2-I149+1,""),"")</f>
        <v/>
      </c>
      <c r="K149" s="97" t="n">
        <f aca="false">MAX(M149:AB149)</f>
        <v>0</v>
      </c>
      <c r="L149" s="98" t="n">
        <f aca="false">IFERROR(G149/G$1,"")</f>
        <v>0</v>
      </c>
      <c r="M149" s="99"/>
      <c r="N149" s="86" t="str">
        <f aca="false">IF(N$2=$E149,$J149,"")</f>
        <v/>
      </c>
      <c r="O149" s="99" t="str">
        <f aca="false">IF(O$2=$E149,$J149,"")</f>
        <v/>
      </c>
      <c r="P149" s="86" t="str">
        <f aca="false">IF(P$2=$E149,$J149,"")</f>
        <v/>
      </c>
      <c r="Q149" s="86" t="str">
        <f aca="false">IF(Q$2=$E149,$J149,"")</f>
        <v/>
      </c>
      <c r="R149" s="99" t="str">
        <f aca="false">IF(R$2=$E149,$J149,"")</f>
        <v/>
      </c>
      <c r="S149" s="86" t="str">
        <f aca="false">IF(S$2=$E149,$J149,"")</f>
        <v/>
      </c>
      <c r="T149" s="99" t="str">
        <f aca="false">IF(T$2=$E149,$J149,"")</f>
        <v/>
      </c>
      <c r="U149" s="86" t="str">
        <f aca="false">IF(U$2=$E149,$J149,"")</f>
        <v/>
      </c>
      <c r="V149" s="99" t="str">
        <f aca="false">IF(V$2=$E149,$J149,"")</f>
        <v/>
      </c>
      <c r="W149" s="86" t="str">
        <f aca="false">IF(W$2=$E149,$J149,"")</f>
        <v/>
      </c>
      <c r="X149" s="99" t="str">
        <f aca="false">IF(X$2=$E149,$J149,"")</f>
        <v/>
      </c>
      <c r="Y149" s="86" t="str">
        <f aca="false">IF(Y$2=$E149,$J149,"")</f>
        <v/>
      </c>
      <c r="Z149" s="99" t="str">
        <f aca="false">IF(Z$2=$E149,$J149,"")</f>
        <v/>
      </c>
      <c r="AA149" s="86" t="str">
        <f aca="false">IF(AA$2=$E149,$J149,"")</f>
        <v/>
      </c>
      <c r="AB149" s="99" t="str">
        <f aca="false">IF(AB$2=$E149,$J149,"")</f>
        <v/>
      </c>
      <c r="AC149" s="101"/>
      <c r="AD149" s="83"/>
      <c r="AE149" s="83"/>
      <c r="AF149" s="83"/>
    </row>
    <row r="150" customFormat="false" ht="14.25" hidden="false" customHeight="false" outlineLevel="0" collapsed="false">
      <c r="A150" s="82" t="str">
        <f aca="false">IF(G150&lt;&gt;0,IF(COUNTIF(G$4:G$200,G150)&lt;&gt;1,RANK(G150,G$4:G$200)&amp;"°",RANK(G150,G$4:G$200)),"")</f>
        <v/>
      </c>
      <c r="B150" s="100"/>
      <c r="C150" s="86" t="str">
        <f aca="false">IFERROR(VLOOKUP($B150,TabJoueurs,2,0),"")</f>
        <v/>
      </c>
      <c r="D150" s="86" t="str">
        <f aca="false">IFERROR(VLOOKUP($B150,TabJoueurs,3,0),"")</f>
        <v/>
      </c>
      <c r="E150" s="86" t="str">
        <f aca="false">IFERROR(VLOOKUP($B150,TabJoueurs,4,0),"")</f>
        <v/>
      </c>
      <c r="F150" s="86" t="str">
        <f aca="false">IFERROR(VLOOKUP($B150,TabJoueurs,7,0),"")</f>
        <v/>
      </c>
      <c r="G150" s="82"/>
      <c r="H150" s="82" t="n">
        <f aca="false">COUNTIF(E$4:E150,E150)</f>
        <v>36</v>
      </c>
      <c r="I150" s="82" t="n">
        <f aca="false">IFERROR(IF(H150&lt;6,I149+1,I149),0)</f>
        <v>67</v>
      </c>
      <c r="J150" s="82" t="str">
        <f aca="false">IF(G150&gt;0,IF(H150&lt;6,PtsMax2-I150+1,""),"")</f>
        <v/>
      </c>
      <c r="K150" s="97" t="n">
        <f aca="false">MAX(M150:AB150)</f>
        <v>0</v>
      </c>
      <c r="L150" s="98" t="n">
        <f aca="false">IFERROR(G150/G$1,"")</f>
        <v>0</v>
      </c>
      <c r="M150" s="99"/>
      <c r="N150" s="86" t="str">
        <f aca="false">IF(N$2=$E150,$J150,"")</f>
        <v/>
      </c>
      <c r="O150" s="99" t="str">
        <f aca="false">IF(O$2=$E150,$J150,"")</f>
        <v/>
      </c>
      <c r="P150" s="86" t="str">
        <f aca="false">IF(P$2=$E150,$J150,"")</f>
        <v/>
      </c>
      <c r="Q150" s="86" t="str">
        <f aca="false">IF(Q$2=$E150,$J150,"")</f>
        <v/>
      </c>
      <c r="R150" s="99" t="str">
        <f aca="false">IF(R$2=$E150,$J150,"")</f>
        <v/>
      </c>
      <c r="S150" s="86" t="str">
        <f aca="false">IF(S$2=$E150,$J150,"")</f>
        <v/>
      </c>
      <c r="T150" s="99" t="str">
        <f aca="false">IF(T$2=$E150,$J150,"")</f>
        <v/>
      </c>
      <c r="U150" s="86" t="str">
        <f aca="false">IF(U$2=$E150,$J150,"")</f>
        <v/>
      </c>
      <c r="V150" s="99" t="str">
        <f aca="false">IF(V$2=$E150,$J150,"")</f>
        <v/>
      </c>
      <c r="W150" s="86" t="str">
        <f aca="false">IF(W$2=$E150,$J150,"")</f>
        <v/>
      </c>
      <c r="X150" s="99" t="str">
        <f aca="false">IF(X$2=$E150,$J150,"")</f>
        <v/>
      </c>
      <c r="Y150" s="86" t="str">
        <f aca="false">IF(Y$2=$E150,$J150,"")</f>
        <v/>
      </c>
      <c r="Z150" s="99" t="str">
        <f aca="false">IF(Z$2=$E150,$J150,"")</f>
        <v/>
      </c>
      <c r="AA150" s="86" t="str">
        <f aca="false">IF(AA$2=$E150,$J150,"")</f>
        <v/>
      </c>
      <c r="AB150" s="99" t="str">
        <f aca="false">IF(AB$2=$E150,$J150,"")</f>
        <v/>
      </c>
      <c r="AC150" s="101"/>
      <c r="AD150" s="83"/>
      <c r="AE150" s="83"/>
      <c r="AF150" s="83"/>
    </row>
    <row r="151" customFormat="false" ht="14.25" hidden="false" customHeight="false" outlineLevel="0" collapsed="false">
      <c r="A151" s="82" t="str">
        <f aca="false">IF(G151&lt;&gt;0,IF(COUNTIF(G$4:G$200,G151)&lt;&gt;1,RANK(G151,G$4:G$200)&amp;"°",RANK(G151,G$4:G$200)),"")</f>
        <v/>
      </c>
      <c r="B151" s="100"/>
      <c r="C151" s="86" t="str">
        <f aca="false">IFERROR(VLOOKUP($B151,TabJoueurs,2,0),"")</f>
        <v/>
      </c>
      <c r="D151" s="86" t="str">
        <f aca="false">IFERROR(VLOOKUP($B151,TabJoueurs,3,0),"")</f>
        <v/>
      </c>
      <c r="E151" s="86" t="str">
        <f aca="false">IFERROR(VLOOKUP($B151,TabJoueurs,4,0),"")</f>
        <v/>
      </c>
      <c r="F151" s="86" t="str">
        <f aca="false">IFERROR(VLOOKUP($B151,TabJoueurs,7,0),"")</f>
        <v/>
      </c>
      <c r="G151" s="82"/>
      <c r="H151" s="82" t="n">
        <f aca="false">COUNTIF(E$4:E151,E151)</f>
        <v>37</v>
      </c>
      <c r="I151" s="82" t="n">
        <f aca="false">IFERROR(IF(H151&lt;6,I150+1,I150),0)</f>
        <v>67</v>
      </c>
      <c r="J151" s="82" t="str">
        <f aca="false">IF(G151&gt;0,IF(H151&lt;6,PtsMax2-I151+1,""),"")</f>
        <v/>
      </c>
      <c r="K151" s="97" t="n">
        <f aca="false">MAX(M151:AB151)</f>
        <v>0</v>
      </c>
      <c r="L151" s="98" t="n">
        <f aca="false">IFERROR(G151/G$1,"")</f>
        <v>0</v>
      </c>
      <c r="M151" s="99"/>
      <c r="N151" s="86" t="str">
        <f aca="false">IF(N$2=$E151,$J151,"")</f>
        <v/>
      </c>
      <c r="O151" s="99" t="str">
        <f aca="false">IF(O$2=$E151,$J151,"")</f>
        <v/>
      </c>
      <c r="P151" s="86" t="str">
        <f aca="false">IF(P$2=$E151,$J151,"")</f>
        <v/>
      </c>
      <c r="Q151" s="86" t="str">
        <f aca="false">IF(Q$2=$E151,$J151,"")</f>
        <v/>
      </c>
      <c r="R151" s="99" t="str">
        <f aca="false">IF(R$2=$E151,$J151,"")</f>
        <v/>
      </c>
      <c r="S151" s="86" t="str">
        <f aca="false">IF(S$2=$E151,$J151,"")</f>
        <v/>
      </c>
      <c r="T151" s="99" t="str">
        <f aca="false">IF(T$2=$E151,$J151,"")</f>
        <v/>
      </c>
      <c r="U151" s="86" t="str">
        <f aca="false">IF(U$2=$E151,$J151,"")</f>
        <v/>
      </c>
      <c r="V151" s="99" t="str">
        <f aca="false">IF(V$2=$E151,$J151,"")</f>
        <v/>
      </c>
      <c r="W151" s="86" t="str">
        <f aca="false">IF(W$2=$E151,$J151,"")</f>
        <v/>
      </c>
      <c r="X151" s="99" t="str">
        <f aca="false">IF(X$2=$E151,$J151,"")</f>
        <v/>
      </c>
      <c r="Y151" s="86" t="str">
        <f aca="false">IF(Y$2=$E151,$J151,"")</f>
        <v/>
      </c>
      <c r="Z151" s="99" t="str">
        <f aca="false">IF(Z$2=$E151,$J151,"")</f>
        <v/>
      </c>
      <c r="AA151" s="86" t="str">
        <f aca="false">IF(AA$2=$E151,$J151,"")</f>
        <v/>
      </c>
      <c r="AB151" s="99" t="str">
        <f aca="false">IF(AB$2=$E151,$J151,"")</f>
        <v/>
      </c>
      <c r="AC151" s="101"/>
      <c r="AD151" s="83"/>
      <c r="AE151" s="83"/>
      <c r="AF151" s="83"/>
    </row>
    <row r="152" customFormat="false" ht="14.25" hidden="false" customHeight="false" outlineLevel="0" collapsed="false">
      <c r="A152" s="82" t="str">
        <f aca="false">IF(G152&lt;&gt;0,IF(COUNTIF(G$4:G$200,G152)&lt;&gt;1,RANK(G152,G$4:G$200)&amp;"°",RANK(G152,G$4:G$200)),"")</f>
        <v/>
      </c>
      <c r="B152" s="100"/>
      <c r="C152" s="86" t="str">
        <f aca="false">IFERROR(VLOOKUP($B152,TabJoueurs,2,0),"")</f>
        <v/>
      </c>
      <c r="D152" s="86" t="str">
        <f aca="false">IFERROR(VLOOKUP($B152,TabJoueurs,3,0),"")</f>
        <v/>
      </c>
      <c r="E152" s="86" t="str">
        <f aca="false">IFERROR(VLOOKUP($B152,TabJoueurs,4,0),"")</f>
        <v/>
      </c>
      <c r="F152" s="86" t="str">
        <f aca="false">IFERROR(VLOOKUP($B152,TabJoueurs,7,0),"")</f>
        <v/>
      </c>
      <c r="G152" s="82"/>
      <c r="H152" s="82" t="n">
        <f aca="false">COUNTIF(E$4:E152,E152)</f>
        <v>38</v>
      </c>
      <c r="I152" s="82" t="n">
        <f aca="false">IFERROR(IF(H152&lt;6,I151+1,I151),0)</f>
        <v>67</v>
      </c>
      <c r="J152" s="82" t="str">
        <f aca="false">IF(G152&gt;0,IF(H152&lt;6,PtsMax2-I152+1,""),"")</f>
        <v/>
      </c>
      <c r="K152" s="97" t="n">
        <f aca="false">MAX(M152:AB152)</f>
        <v>0</v>
      </c>
      <c r="L152" s="98" t="n">
        <f aca="false">IFERROR(G152/G$1,"")</f>
        <v>0</v>
      </c>
      <c r="M152" s="99"/>
      <c r="N152" s="86" t="str">
        <f aca="false">IF(N$2=$E152,$J152,"")</f>
        <v/>
      </c>
      <c r="O152" s="99" t="str">
        <f aca="false">IF(O$2=$E152,$J152,"")</f>
        <v/>
      </c>
      <c r="P152" s="86" t="str">
        <f aca="false">IF(P$2=$E152,$J152,"")</f>
        <v/>
      </c>
      <c r="Q152" s="86" t="str">
        <f aca="false">IF(Q$2=$E152,$J152,"")</f>
        <v/>
      </c>
      <c r="R152" s="99" t="str">
        <f aca="false">IF(R$2=$E152,$J152,"")</f>
        <v/>
      </c>
      <c r="S152" s="86" t="str">
        <f aca="false">IF(S$2=$E152,$J152,"")</f>
        <v/>
      </c>
      <c r="T152" s="99" t="str">
        <f aca="false">IF(T$2=$E152,$J152,"")</f>
        <v/>
      </c>
      <c r="U152" s="86" t="str">
        <f aca="false">IF(U$2=$E152,$J152,"")</f>
        <v/>
      </c>
      <c r="V152" s="99" t="str">
        <f aca="false">IF(V$2=$E152,$J152,"")</f>
        <v/>
      </c>
      <c r="W152" s="86" t="str">
        <f aca="false">IF(W$2=$E152,$J152,"")</f>
        <v/>
      </c>
      <c r="X152" s="99" t="str">
        <f aca="false">IF(X$2=$E152,$J152,"")</f>
        <v/>
      </c>
      <c r="Y152" s="86" t="str">
        <f aca="false">IF(Y$2=$E152,$J152,"")</f>
        <v/>
      </c>
      <c r="Z152" s="99" t="str">
        <f aca="false">IF(Z$2=$E152,$J152,"")</f>
        <v/>
      </c>
      <c r="AA152" s="86" t="str">
        <f aca="false">IF(AA$2=$E152,$J152,"")</f>
        <v/>
      </c>
      <c r="AB152" s="99" t="str">
        <f aca="false">IF(AB$2=$E152,$J152,"")</f>
        <v/>
      </c>
      <c r="AC152" s="101"/>
      <c r="AD152" s="83"/>
      <c r="AE152" s="83"/>
      <c r="AF152" s="83"/>
    </row>
    <row r="153" customFormat="false" ht="14.25" hidden="false" customHeight="false" outlineLevel="0" collapsed="false">
      <c r="A153" s="82" t="str">
        <f aca="false">IF(G153&lt;&gt;0,IF(COUNTIF(G$4:G$200,G153)&lt;&gt;1,RANK(G153,G$4:G$200)&amp;"°",RANK(G153,G$4:G$200)),"")</f>
        <v/>
      </c>
      <c r="B153" s="100"/>
      <c r="C153" s="86" t="str">
        <f aca="false">IFERROR(VLOOKUP($B153,TabJoueurs,2,0),"")</f>
        <v/>
      </c>
      <c r="D153" s="86" t="str">
        <f aca="false">IFERROR(VLOOKUP($B153,TabJoueurs,3,0),"")</f>
        <v/>
      </c>
      <c r="E153" s="86" t="str">
        <f aca="false">IFERROR(VLOOKUP($B153,TabJoueurs,4,0),"")</f>
        <v/>
      </c>
      <c r="F153" s="86" t="str">
        <f aca="false">IFERROR(VLOOKUP($B153,TabJoueurs,7,0),"")</f>
        <v/>
      </c>
      <c r="G153" s="103"/>
      <c r="H153" s="82" t="n">
        <f aca="false">COUNTIF(E$4:E153,E153)</f>
        <v>39</v>
      </c>
      <c r="I153" s="82" t="n">
        <f aca="false">IFERROR(IF(H153&lt;6,I152+1,I152),0)</f>
        <v>67</v>
      </c>
      <c r="J153" s="82" t="str">
        <f aca="false">IF(G153&gt;0,IF(H153&lt;6,PtsMax2-I153+1,""),"")</f>
        <v/>
      </c>
      <c r="K153" s="97" t="n">
        <f aca="false">MAX(M153:AB153)</f>
        <v>0</v>
      </c>
      <c r="L153" s="98" t="n">
        <f aca="false">IFERROR(G153/G$1,"")</f>
        <v>0</v>
      </c>
      <c r="M153" s="99"/>
      <c r="N153" s="86" t="str">
        <f aca="false">IF(N$2=$E153,$J153,"")</f>
        <v/>
      </c>
      <c r="O153" s="99" t="str">
        <f aca="false">IF(O$2=$E153,$J153,"")</f>
        <v/>
      </c>
      <c r="P153" s="86" t="str">
        <f aca="false">IF(P$2=$E153,$J153,"")</f>
        <v/>
      </c>
      <c r="Q153" s="86" t="str">
        <f aca="false">IF(Q$2=$E153,$J153,"")</f>
        <v/>
      </c>
      <c r="R153" s="99" t="str">
        <f aca="false">IF(R$2=$E153,$J153,"")</f>
        <v/>
      </c>
      <c r="S153" s="86" t="str">
        <f aca="false">IF(S$2=$E153,$J153,"")</f>
        <v/>
      </c>
      <c r="T153" s="99" t="str">
        <f aca="false">IF(T$2=$E153,$J153,"")</f>
        <v/>
      </c>
      <c r="U153" s="86" t="str">
        <f aca="false">IF(U$2=$E153,$J153,"")</f>
        <v/>
      </c>
      <c r="V153" s="99" t="str">
        <f aca="false">IF(V$2=$E153,$J153,"")</f>
        <v/>
      </c>
      <c r="W153" s="86" t="str">
        <f aca="false">IF(W$2=$E153,$J153,"")</f>
        <v/>
      </c>
      <c r="X153" s="99" t="str">
        <f aca="false">IF(X$2=$E153,$J153,"")</f>
        <v/>
      </c>
      <c r="Y153" s="86" t="str">
        <f aca="false">IF(Y$2=$E153,$J153,"")</f>
        <v/>
      </c>
      <c r="Z153" s="99" t="str">
        <f aca="false">IF(Z$2=$E153,$J153,"")</f>
        <v/>
      </c>
      <c r="AA153" s="86" t="str">
        <f aca="false">IF(AA$2=$E153,$J153,"")</f>
        <v/>
      </c>
      <c r="AB153" s="99" t="str">
        <f aca="false">IF(AB$2=$E153,$J153,"")</f>
        <v/>
      </c>
      <c r="AC153" s="101"/>
      <c r="AD153" s="83"/>
      <c r="AE153" s="83"/>
      <c r="AF153" s="83"/>
    </row>
    <row r="154" customFormat="false" ht="14.25" hidden="false" customHeight="false" outlineLevel="0" collapsed="false">
      <c r="A154" s="82" t="str">
        <f aca="false">IF(G154&lt;&gt;0,IF(COUNTIF(G$4:G$200,G154)&lt;&gt;1,RANK(G154,G$4:G$200)&amp;"°",RANK(G154,G$4:G$200)),"")</f>
        <v/>
      </c>
      <c r="B154" s="100"/>
      <c r="C154" s="86" t="str">
        <f aca="false">IFERROR(VLOOKUP($B154,TabJoueurs,2,0),"")</f>
        <v/>
      </c>
      <c r="D154" s="86" t="str">
        <f aca="false">IFERROR(VLOOKUP($B154,TabJoueurs,3,0),"")</f>
        <v/>
      </c>
      <c r="E154" s="86" t="str">
        <f aca="false">IFERROR(VLOOKUP($B154,TabJoueurs,4,0),"")</f>
        <v/>
      </c>
      <c r="F154" s="86" t="str">
        <f aca="false">IFERROR(VLOOKUP($B154,TabJoueurs,7,0),"")</f>
        <v/>
      </c>
      <c r="G154" s="103"/>
      <c r="H154" s="82" t="n">
        <f aca="false">COUNTIF(E$4:E154,E154)</f>
        <v>40</v>
      </c>
      <c r="I154" s="82" t="n">
        <f aca="false">IFERROR(IF(H154&lt;6,I153+1,I153),0)</f>
        <v>67</v>
      </c>
      <c r="J154" s="82" t="str">
        <f aca="false">IF(G154&gt;0,IF(H154&lt;6,PtsMax2-I154+1,""),"")</f>
        <v/>
      </c>
      <c r="K154" s="97" t="n">
        <f aca="false">MAX(M154:AB154)</f>
        <v>0</v>
      </c>
      <c r="L154" s="98" t="n">
        <f aca="false">IFERROR(G154/G$1,"")</f>
        <v>0</v>
      </c>
      <c r="M154" s="99"/>
      <c r="N154" s="86" t="str">
        <f aca="false">IF(N$2=$E154,$J154,"")</f>
        <v/>
      </c>
      <c r="O154" s="99" t="str">
        <f aca="false">IF(O$2=$E154,$J154,"")</f>
        <v/>
      </c>
      <c r="P154" s="86" t="str">
        <f aca="false">IF(P$2=$E154,$J154,"")</f>
        <v/>
      </c>
      <c r="Q154" s="86" t="str">
        <f aca="false">IF(Q$2=$E154,$J154,"")</f>
        <v/>
      </c>
      <c r="R154" s="99" t="str">
        <f aca="false">IF(R$2=$E154,$J154,"")</f>
        <v/>
      </c>
      <c r="S154" s="86" t="str">
        <f aca="false">IF(S$2=$E154,$J154,"")</f>
        <v/>
      </c>
      <c r="T154" s="99" t="str">
        <f aca="false">IF(T$2=$E154,$J154,"")</f>
        <v/>
      </c>
      <c r="U154" s="86" t="str">
        <f aca="false">IF(U$2=$E154,$J154,"")</f>
        <v/>
      </c>
      <c r="V154" s="99" t="str">
        <f aca="false">IF(V$2=$E154,$J154,"")</f>
        <v/>
      </c>
      <c r="W154" s="86" t="str">
        <f aca="false">IF(W$2=$E154,$J154,"")</f>
        <v/>
      </c>
      <c r="X154" s="99" t="str">
        <f aca="false">IF(X$2=$E154,$J154,"")</f>
        <v/>
      </c>
      <c r="Y154" s="86" t="str">
        <f aca="false">IF(Y$2=$E154,$J154,"")</f>
        <v/>
      </c>
      <c r="Z154" s="99" t="str">
        <f aca="false">IF(Z$2=$E154,$J154,"")</f>
        <v/>
      </c>
      <c r="AA154" s="86" t="str">
        <f aca="false">IF(AA$2=$E154,$J154,"")</f>
        <v/>
      </c>
      <c r="AB154" s="99" t="str">
        <f aca="false">IF(AB$2=$E154,$J154,"")</f>
        <v/>
      </c>
      <c r="AC154" s="101"/>
      <c r="AD154" s="83"/>
      <c r="AE154" s="83"/>
      <c r="AF154" s="83"/>
    </row>
    <row r="155" customFormat="false" ht="14.25" hidden="false" customHeight="false" outlineLevel="0" collapsed="false">
      <c r="A155" s="82" t="str">
        <f aca="false">IF(G155&lt;&gt;0,IF(COUNTIF(G$4:G$200,G155)&lt;&gt;1,RANK(G155,G$4:G$200)&amp;"°",RANK(G155,G$4:G$200)),"")</f>
        <v/>
      </c>
      <c r="B155" s="100"/>
      <c r="C155" s="86" t="str">
        <f aca="false">IFERROR(VLOOKUP($B155,TabJoueurs,2,0),"")</f>
        <v/>
      </c>
      <c r="D155" s="86" t="str">
        <f aca="false">IFERROR(VLOOKUP($B155,TabJoueurs,3,0),"")</f>
        <v/>
      </c>
      <c r="E155" s="86" t="str">
        <f aca="false">IFERROR(VLOOKUP($B155,TabJoueurs,4,0),"")</f>
        <v/>
      </c>
      <c r="F155" s="86" t="str">
        <f aca="false">IFERROR(VLOOKUP($B155,TabJoueurs,7,0),"")</f>
        <v/>
      </c>
      <c r="G155" s="103"/>
      <c r="H155" s="82" t="n">
        <f aca="false">COUNTIF(E$4:E155,E155)</f>
        <v>41</v>
      </c>
      <c r="I155" s="82" t="n">
        <f aca="false">IFERROR(IF(H155&lt;6,I154+1,I154),0)</f>
        <v>67</v>
      </c>
      <c r="J155" s="82" t="str">
        <f aca="false">IF(G155&gt;0,IF(H155&lt;6,PtsMax2-I155+1,""),"")</f>
        <v/>
      </c>
      <c r="K155" s="97" t="n">
        <f aca="false">MAX(M155:AB155)</f>
        <v>0</v>
      </c>
      <c r="L155" s="98" t="n">
        <f aca="false">IFERROR(G155/G$1,"")</f>
        <v>0</v>
      </c>
      <c r="M155" s="99"/>
      <c r="N155" s="86" t="str">
        <f aca="false">IF(N$2=$E155,$J155,"")</f>
        <v/>
      </c>
      <c r="O155" s="99" t="str">
        <f aca="false">IF(O$2=$E155,$J155,"")</f>
        <v/>
      </c>
      <c r="P155" s="86" t="str">
        <f aca="false">IF(P$2=$E155,$J155,"")</f>
        <v/>
      </c>
      <c r="Q155" s="86" t="str">
        <f aca="false">IF(Q$2=$E155,$J155,"")</f>
        <v/>
      </c>
      <c r="R155" s="99" t="str">
        <f aca="false">IF(R$2=$E155,$J155,"")</f>
        <v/>
      </c>
      <c r="S155" s="86" t="str">
        <f aca="false">IF(S$2=$E155,$J155,"")</f>
        <v/>
      </c>
      <c r="T155" s="99" t="str">
        <f aca="false">IF(T$2=$E155,$J155,"")</f>
        <v/>
      </c>
      <c r="U155" s="86" t="str">
        <f aca="false">IF(U$2=$E155,$J155,"")</f>
        <v/>
      </c>
      <c r="V155" s="99" t="str">
        <f aca="false">IF(V$2=$E155,$J155,"")</f>
        <v/>
      </c>
      <c r="W155" s="86" t="str">
        <f aca="false">IF(W$2=$E155,$J155,"")</f>
        <v/>
      </c>
      <c r="X155" s="99" t="str">
        <f aca="false">IF(X$2=$E155,$J155,"")</f>
        <v/>
      </c>
      <c r="Y155" s="86" t="str">
        <f aca="false">IF(Y$2=$E155,$J155,"")</f>
        <v/>
      </c>
      <c r="Z155" s="99" t="str">
        <f aca="false">IF(Z$2=$E155,$J155,"")</f>
        <v/>
      </c>
      <c r="AA155" s="86" t="str">
        <f aca="false">IF(AA$2=$E155,$J155,"")</f>
        <v/>
      </c>
      <c r="AB155" s="99" t="str">
        <f aca="false">IF(AB$2=$E155,$J155,"")</f>
        <v/>
      </c>
      <c r="AC155" s="101"/>
      <c r="AD155" s="83"/>
      <c r="AE155" s="83"/>
      <c r="AF155" s="83"/>
    </row>
    <row r="156" customFormat="false" ht="14.25" hidden="false" customHeight="false" outlineLevel="0" collapsed="false">
      <c r="A156" s="82" t="str">
        <f aca="false">IF(G156&lt;&gt;0,IF(COUNTIF(G$4:G$200,G156)&lt;&gt;1,RANK(G156,G$4:G$200)&amp;"°",RANK(G156,G$4:G$200)),"")</f>
        <v/>
      </c>
      <c r="B156" s="100"/>
      <c r="C156" s="86" t="str">
        <f aca="false">IFERROR(VLOOKUP($B156,TabJoueurs,2,0),"")</f>
        <v/>
      </c>
      <c r="D156" s="86" t="str">
        <f aca="false">IFERROR(VLOOKUP($B156,TabJoueurs,3,0),"")</f>
        <v/>
      </c>
      <c r="E156" s="86" t="str">
        <f aca="false">IFERROR(VLOOKUP($B156,TabJoueurs,4,0),"")</f>
        <v/>
      </c>
      <c r="F156" s="86" t="str">
        <f aca="false">IFERROR(VLOOKUP($B156,TabJoueurs,7,0),"")</f>
        <v/>
      </c>
      <c r="G156" s="103"/>
      <c r="H156" s="82" t="n">
        <f aca="false">COUNTIF(E$4:E156,E156)</f>
        <v>42</v>
      </c>
      <c r="I156" s="82" t="n">
        <f aca="false">IFERROR(IF(H156&lt;6,I155+1,I155),0)</f>
        <v>67</v>
      </c>
      <c r="J156" s="82" t="str">
        <f aca="false">IF(G156&gt;0,IF(H156&lt;6,PtsMax2-I156+1,""),"")</f>
        <v/>
      </c>
      <c r="K156" s="97" t="n">
        <f aca="false">MAX(M156:AB156)</f>
        <v>0</v>
      </c>
      <c r="L156" s="98" t="n">
        <f aca="false">IFERROR(G156/G$1,"")</f>
        <v>0</v>
      </c>
      <c r="M156" s="99"/>
      <c r="N156" s="86" t="str">
        <f aca="false">IF(N$2=$E156,$J156,"")</f>
        <v/>
      </c>
      <c r="O156" s="99" t="str">
        <f aca="false">IF(O$2=$E156,$J156,"")</f>
        <v/>
      </c>
      <c r="P156" s="86" t="str">
        <f aca="false">IF(P$2=$E156,$J156,"")</f>
        <v/>
      </c>
      <c r="Q156" s="86" t="str">
        <f aca="false">IF(Q$2=$E156,$J156,"")</f>
        <v/>
      </c>
      <c r="R156" s="99" t="str">
        <f aca="false">IF(R$2=$E156,$J156,"")</f>
        <v/>
      </c>
      <c r="S156" s="86" t="str">
        <f aca="false">IF(S$2=$E156,$J156,"")</f>
        <v/>
      </c>
      <c r="T156" s="99" t="str">
        <f aca="false">IF(T$2=$E156,$J156,"")</f>
        <v/>
      </c>
      <c r="U156" s="86" t="str">
        <f aca="false">IF(U$2=$E156,$J156,"")</f>
        <v/>
      </c>
      <c r="V156" s="99" t="str">
        <f aca="false">IF(V$2=$E156,$J156,"")</f>
        <v/>
      </c>
      <c r="W156" s="86" t="str">
        <f aca="false">IF(W$2=$E156,$J156,"")</f>
        <v/>
      </c>
      <c r="X156" s="99" t="str">
        <f aca="false">IF(X$2=$E156,$J156,"")</f>
        <v/>
      </c>
      <c r="Y156" s="86" t="str">
        <f aca="false">IF(Y$2=$E156,$J156,"")</f>
        <v/>
      </c>
      <c r="Z156" s="99" t="str">
        <f aca="false">IF(Z$2=$E156,$J156,"")</f>
        <v/>
      </c>
      <c r="AA156" s="86" t="str">
        <f aca="false">IF(AA$2=$E156,$J156,"")</f>
        <v/>
      </c>
      <c r="AB156" s="99" t="str">
        <f aca="false">IF(AB$2=$E156,$J156,"")</f>
        <v/>
      </c>
      <c r="AC156" s="101"/>
      <c r="AD156" s="83"/>
      <c r="AE156" s="83"/>
      <c r="AF156" s="83"/>
    </row>
    <row r="157" customFormat="false" ht="14.25" hidden="false" customHeight="false" outlineLevel="0" collapsed="false">
      <c r="A157" s="82" t="str">
        <f aca="false">IF(G157&lt;&gt;0,IF(COUNTIF(G$4:G$200,G157)&lt;&gt;1,RANK(G157,G$4:G$200)&amp;"°",RANK(G157,G$4:G$200)),"")</f>
        <v/>
      </c>
      <c r="B157" s="100"/>
      <c r="C157" s="86" t="str">
        <f aca="false">IFERROR(VLOOKUP($B157,TabJoueurs,2,0),"")</f>
        <v/>
      </c>
      <c r="D157" s="86" t="str">
        <f aca="false">IFERROR(VLOOKUP($B157,TabJoueurs,3,0),"")</f>
        <v/>
      </c>
      <c r="E157" s="86" t="str">
        <f aca="false">IFERROR(VLOOKUP($B157,TabJoueurs,4,0),"")</f>
        <v/>
      </c>
      <c r="F157" s="86" t="str">
        <f aca="false">IFERROR(VLOOKUP($B157,TabJoueurs,7,0),"")</f>
        <v/>
      </c>
      <c r="G157" s="103"/>
      <c r="H157" s="82" t="n">
        <f aca="false">COUNTIF(E$4:E157,E157)</f>
        <v>43</v>
      </c>
      <c r="I157" s="82" t="n">
        <f aca="false">IFERROR(IF(H157&lt;6,I156+1,I156),0)</f>
        <v>67</v>
      </c>
      <c r="J157" s="82" t="str">
        <f aca="false">IF(G157&gt;0,IF(H157&lt;6,PtsMax2-I157+1,""),"")</f>
        <v/>
      </c>
      <c r="K157" s="97" t="n">
        <f aca="false">MAX(M157:AB157)</f>
        <v>0</v>
      </c>
      <c r="L157" s="98" t="n">
        <f aca="false">IFERROR(G157/G$1,"")</f>
        <v>0</v>
      </c>
      <c r="M157" s="99"/>
      <c r="N157" s="86" t="str">
        <f aca="false">IF(N$2=$E157,$J157,"")</f>
        <v/>
      </c>
      <c r="O157" s="99" t="str">
        <f aca="false">IF(O$2=$E157,$J157,"")</f>
        <v/>
      </c>
      <c r="P157" s="86" t="str">
        <f aca="false">IF(P$2=$E157,$J157,"")</f>
        <v/>
      </c>
      <c r="Q157" s="86" t="str">
        <f aca="false">IF(Q$2=$E157,$J157,"")</f>
        <v/>
      </c>
      <c r="R157" s="99" t="str">
        <f aca="false">IF(R$2=$E157,$J157,"")</f>
        <v/>
      </c>
      <c r="S157" s="86" t="str">
        <f aca="false">IF(S$2=$E157,$J157,"")</f>
        <v/>
      </c>
      <c r="T157" s="99" t="str">
        <f aca="false">IF(T$2=$E157,$J157,"")</f>
        <v/>
      </c>
      <c r="U157" s="86" t="str">
        <f aca="false">IF(U$2=$E157,$J157,"")</f>
        <v/>
      </c>
      <c r="V157" s="99" t="str">
        <f aca="false">IF(V$2=$E157,$J157,"")</f>
        <v/>
      </c>
      <c r="W157" s="86" t="str">
        <f aca="false">IF(W$2=$E157,$J157,"")</f>
        <v/>
      </c>
      <c r="X157" s="99" t="str">
        <f aca="false">IF(X$2=$E157,$J157,"")</f>
        <v/>
      </c>
      <c r="Y157" s="86" t="str">
        <f aca="false">IF(Y$2=$E157,$J157,"")</f>
        <v/>
      </c>
      <c r="Z157" s="99" t="str">
        <f aca="false">IF(Z$2=$E157,$J157,"")</f>
        <v/>
      </c>
      <c r="AA157" s="86" t="str">
        <f aca="false">IF(AA$2=$E157,$J157,"")</f>
        <v/>
      </c>
      <c r="AB157" s="99" t="str">
        <f aca="false">IF(AB$2=$E157,$J157,"")</f>
        <v/>
      </c>
      <c r="AC157" s="101"/>
      <c r="AD157" s="83"/>
      <c r="AE157" s="83"/>
      <c r="AF157" s="83"/>
    </row>
    <row r="158" customFormat="false" ht="14.25" hidden="false" customHeight="false" outlineLevel="0" collapsed="false">
      <c r="A158" s="82" t="str">
        <f aca="false">IF(G158&lt;&gt;0,IF(COUNTIF(G$4:G$200,G158)&lt;&gt;1,RANK(G158,G$4:G$200)&amp;"°",RANK(G158,G$4:G$200)),"")</f>
        <v/>
      </c>
      <c r="B158" s="100" t="s">
        <v>10</v>
      </c>
      <c r="C158" s="86" t="str">
        <f aca="false">IFERROR(VLOOKUP($B158,TabJoueurs,2,0),"")</f>
        <v/>
      </c>
      <c r="D158" s="86" t="str">
        <f aca="false">IFERROR(VLOOKUP($B158,TabJoueurs,3,0),"")</f>
        <v/>
      </c>
      <c r="E158" s="86" t="str">
        <f aca="false">IFERROR(VLOOKUP($B158,TabJoueurs,4,0),"")</f>
        <v/>
      </c>
      <c r="F158" s="86" t="str">
        <f aca="false">IFERROR(VLOOKUP($B158,TabJoueurs,7,0),"")</f>
        <v/>
      </c>
      <c r="G158" s="103"/>
      <c r="H158" s="82" t="n">
        <f aca="false">COUNTIF(E$4:E158,E158)</f>
        <v>44</v>
      </c>
      <c r="I158" s="82" t="n">
        <f aca="false">IFERROR(IF(H158&lt;6,I157+1,I157),0)</f>
        <v>67</v>
      </c>
      <c r="J158" s="82" t="str">
        <f aca="false">IF(G158&gt;0,IF(H158&lt;6,PtsMax2-I158+1,""),"")</f>
        <v/>
      </c>
      <c r="K158" s="97" t="n">
        <f aca="false">MAX(M158:AB158)</f>
        <v>0</v>
      </c>
      <c r="L158" s="98" t="n">
        <f aca="false">IFERROR(G158/G$1,"")</f>
        <v>0</v>
      </c>
      <c r="M158" s="99"/>
      <c r="N158" s="86" t="str">
        <f aca="false">IF(N$2=$E158,$J158,"")</f>
        <v/>
      </c>
      <c r="O158" s="99" t="str">
        <f aca="false">IF(O$2=$E158,$J158,"")</f>
        <v/>
      </c>
      <c r="P158" s="86" t="str">
        <f aca="false">IF(P$2=$E158,$J158,"")</f>
        <v/>
      </c>
      <c r="Q158" s="86" t="str">
        <f aca="false">IF(Q$2=$E158,$J158,"")</f>
        <v/>
      </c>
      <c r="R158" s="99" t="str">
        <f aca="false">IF(R$2=$E158,$J158,"")</f>
        <v/>
      </c>
      <c r="S158" s="86" t="str">
        <f aca="false">IF(S$2=$E158,$J158,"")</f>
        <v/>
      </c>
      <c r="T158" s="99" t="str">
        <f aca="false">IF(T$2=$E158,$J158,"")</f>
        <v/>
      </c>
      <c r="U158" s="86" t="str">
        <f aca="false">IF(U$2=$E158,$J158,"")</f>
        <v/>
      </c>
      <c r="V158" s="99" t="str">
        <f aca="false">IF(V$2=$E158,$J158,"")</f>
        <v/>
      </c>
      <c r="W158" s="86" t="str">
        <f aca="false">IF(W$2=$E158,$J158,"")</f>
        <v/>
      </c>
      <c r="X158" s="99" t="str">
        <f aca="false">IF(X$2=$E158,$J158,"")</f>
        <v/>
      </c>
      <c r="Y158" s="86" t="str">
        <f aca="false">IF(Y$2=$E158,$J158,"")</f>
        <v/>
      </c>
      <c r="Z158" s="99" t="str">
        <f aca="false">IF(Z$2=$E158,$J158,"")</f>
        <v/>
      </c>
      <c r="AA158" s="86" t="str">
        <f aca="false">IF(AA$2=$E158,$J158,"")</f>
        <v/>
      </c>
      <c r="AB158" s="99" t="str">
        <f aca="false">IF(AB$2=$E158,$J158,"")</f>
        <v/>
      </c>
      <c r="AC158" s="101"/>
      <c r="AD158" s="83"/>
      <c r="AE158" s="83"/>
      <c r="AF158" s="83"/>
    </row>
    <row r="159" customFormat="false" ht="14.25" hidden="false" customHeight="false" outlineLevel="0" collapsed="false">
      <c r="A159" s="82" t="str">
        <f aca="false">IF(G159&lt;&gt;0,IF(COUNTIF(G$4:G$200,G159)&lt;&gt;1,RANK(G159,G$4:G$200)&amp;"°",RANK(G159,G$4:G$200)),"")</f>
        <v/>
      </c>
      <c r="B159" s="100" t="s">
        <v>10</v>
      </c>
      <c r="C159" s="86" t="str">
        <f aca="false">IFERROR(VLOOKUP($B159,TabJoueurs,2,0),"")</f>
        <v/>
      </c>
      <c r="D159" s="86" t="str">
        <f aca="false">IFERROR(VLOOKUP($B159,TabJoueurs,3,0),"")</f>
        <v/>
      </c>
      <c r="E159" s="86" t="str">
        <f aca="false">IFERROR(VLOOKUP($B159,TabJoueurs,4,0),"")</f>
        <v/>
      </c>
      <c r="F159" s="86" t="str">
        <f aca="false">IFERROR(VLOOKUP($B159,TabJoueurs,7,0),"")</f>
        <v/>
      </c>
      <c r="G159" s="103"/>
      <c r="H159" s="82" t="n">
        <f aca="false">COUNTIF(E$4:E159,E159)</f>
        <v>45</v>
      </c>
      <c r="I159" s="82" t="n">
        <f aca="false">IFERROR(IF(H159&lt;6,I158+1,I158),0)</f>
        <v>67</v>
      </c>
      <c r="J159" s="82" t="str">
        <f aca="false">IF(G159&gt;0,IF(H159&lt;6,PtsMax2-I159+1,""),"")</f>
        <v/>
      </c>
      <c r="K159" s="97" t="n">
        <f aca="false">MAX(M159:AB159)</f>
        <v>0</v>
      </c>
      <c r="L159" s="98" t="n">
        <f aca="false">IFERROR(G159/G$1,"")</f>
        <v>0</v>
      </c>
      <c r="M159" s="99"/>
      <c r="N159" s="86" t="str">
        <f aca="false">IF(N$2=$E159,$J159,"")</f>
        <v/>
      </c>
      <c r="O159" s="99" t="str">
        <f aca="false">IF(O$2=$E159,$J159,"")</f>
        <v/>
      </c>
      <c r="P159" s="86" t="str">
        <f aca="false">IF(P$2=$E159,$J159,"")</f>
        <v/>
      </c>
      <c r="Q159" s="86" t="str">
        <f aca="false">IF(Q$2=$E159,$J159,"")</f>
        <v/>
      </c>
      <c r="R159" s="99" t="str">
        <f aca="false">IF(R$2=$E159,$J159,"")</f>
        <v/>
      </c>
      <c r="S159" s="86" t="str">
        <f aca="false">IF(S$2=$E159,$J159,"")</f>
        <v/>
      </c>
      <c r="T159" s="99" t="str">
        <f aca="false">IF(T$2=$E159,$J159,"")</f>
        <v/>
      </c>
      <c r="U159" s="86" t="str">
        <f aca="false">IF(U$2=$E159,$J159,"")</f>
        <v/>
      </c>
      <c r="V159" s="99" t="str">
        <f aca="false">IF(V$2=$E159,$J159,"")</f>
        <v/>
      </c>
      <c r="W159" s="86" t="str">
        <f aca="false">IF(W$2=$E159,$J159,"")</f>
        <v/>
      </c>
      <c r="X159" s="99" t="str">
        <f aca="false">IF(X$2=$E159,$J159,"")</f>
        <v/>
      </c>
      <c r="Y159" s="86" t="str">
        <f aca="false">IF(Y$2=$E159,$J159,"")</f>
        <v/>
      </c>
      <c r="Z159" s="99" t="str">
        <f aca="false">IF(Z$2=$E159,$J159,"")</f>
        <v/>
      </c>
      <c r="AA159" s="86" t="str">
        <f aca="false">IF(AA$2=$E159,$J159,"")</f>
        <v/>
      </c>
      <c r="AB159" s="99" t="str">
        <f aca="false">IF(AB$2=$E159,$J159,"")</f>
        <v/>
      </c>
      <c r="AC159" s="101"/>
      <c r="AD159" s="83"/>
      <c r="AE159" s="83"/>
      <c r="AF159" s="83"/>
    </row>
    <row r="160" customFormat="false" ht="14.25" hidden="false" customHeight="false" outlineLevel="0" collapsed="false">
      <c r="A160" s="82" t="str">
        <f aca="false">IF(G160&lt;&gt;0,IF(COUNTIF(G$4:G$200,G160)&lt;&gt;1,RANK(G160,G$4:G$200)&amp;"°",RANK(G160,G$4:G$200)),"")</f>
        <v/>
      </c>
      <c r="B160" s="100" t="s">
        <v>10</v>
      </c>
      <c r="C160" s="86" t="str">
        <f aca="false">IFERROR(VLOOKUP($B160,TabJoueurs,2,0),"")</f>
        <v/>
      </c>
      <c r="D160" s="86" t="str">
        <f aca="false">IFERROR(VLOOKUP($B160,TabJoueurs,3,0),"")</f>
        <v/>
      </c>
      <c r="E160" s="86" t="str">
        <f aca="false">IFERROR(VLOOKUP($B160,TabJoueurs,4,0),"")</f>
        <v/>
      </c>
      <c r="F160" s="86" t="str">
        <f aca="false">IFERROR(VLOOKUP($B160,TabJoueurs,7,0),"")</f>
        <v/>
      </c>
      <c r="G160" s="103"/>
      <c r="H160" s="82" t="n">
        <f aca="false">COUNTIF(E$4:E160,E160)</f>
        <v>46</v>
      </c>
      <c r="I160" s="82" t="n">
        <f aca="false">IFERROR(IF(H160&lt;6,I159+1,I159),0)</f>
        <v>67</v>
      </c>
      <c r="J160" s="82" t="str">
        <f aca="false">IF(G160&gt;0,IF(H160&lt;6,PtsMax2-I160+1,""),"")</f>
        <v/>
      </c>
      <c r="K160" s="97" t="n">
        <f aca="false">MAX(M160:AB160)</f>
        <v>0</v>
      </c>
      <c r="L160" s="98" t="n">
        <f aca="false">IFERROR(G160/G$1,"")</f>
        <v>0</v>
      </c>
      <c r="M160" s="99"/>
      <c r="N160" s="86" t="str">
        <f aca="false">IF(N$2=$E160,$J160,"")</f>
        <v/>
      </c>
      <c r="O160" s="99" t="str">
        <f aca="false">IF(O$2=$E160,$J160,"")</f>
        <v/>
      </c>
      <c r="P160" s="86" t="str">
        <f aca="false">IF(P$2=$E160,$J160,"")</f>
        <v/>
      </c>
      <c r="Q160" s="86" t="str">
        <f aca="false">IF(Q$2=$E160,$J160,"")</f>
        <v/>
      </c>
      <c r="R160" s="99" t="str">
        <f aca="false">IF(R$2=$E160,$J160,"")</f>
        <v/>
      </c>
      <c r="S160" s="86" t="str">
        <f aca="false">IF(S$2=$E160,$J160,"")</f>
        <v/>
      </c>
      <c r="T160" s="99" t="str">
        <f aca="false">IF(T$2=$E160,$J160,"")</f>
        <v/>
      </c>
      <c r="U160" s="86" t="str">
        <f aca="false">IF(U$2=$E160,$J160,"")</f>
        <v/>
      </c>
      <c r="V160" s="99" t="str">
        <f aca="false">IF(V$2=$E160,$J160,"")</f>
        <v/>
      </c>
      <c r="W160" s="86" t="str">
        <f aca="false">IF(W$2=$E160,$J160,"")</f>
        <v/>
      </c>
      <c r="X160" s="99" t="str">
        <f aca="false">IF(X$2=$E160,$J160,"")</f>
        <v/>
      </c>
      <c r="Y160" s="86" t="str">
        <f aca="false">IF(Y$2=$E160,$J160,"")</f>
        <v/>
      </c>
      <c r="Z160" s="99" t="str">
        <f aca="false">IF(Z$2=$E160,$J160,"")</f>
        <v/>
      </c>
      <c r="AA160" s="86" t="str">
        <f aca="false">IF(AA$2=$E160,$J160,"")</f>
        <v/>
      </c>
      <c r="AB160" s="99" t="str">
        <f aca="false">IF(AB$2=$E160,$J160,"")</f>
        <v/>
      </c>
      <c r="AC160" s="101"/>
      <c r="AD160" s="83"/>
      <c r="AE160" s="83"/>
      <c r="AF160" s="83"/>
    </row>
    <row r="161" customFormat="false" ht="14.25" hidden="false" customHeight="false" outlineLevel="0" collapsed="false">
      <c r="A161" s="82" t="str">
        <f aca="false">IF(G161&lt;&gt;0,IF(COUNTIF(G$4:G$200,G161)&lt;&gt;1,RANK(G161,G$4:G$200)&amp;"°",RANK(G161,G$4:G$200)),"")</f>
        <v/>
      </c>
      <c r="B161" s="100" t="s">
        <v>10</v>
      </c>
      <c r="C161" s="86" t="str">
        <f aca="false">IFERROR(VLOOKUP($B161,TabJoueurs,2,0),"")</f>
        <v/>
      </c>
      <c r="D161" s="86" t="str">
        <f aca="false">IFERROR(VLOOKUP($B161,TabJoueurs,3,0),"")</f>
        <v/>
      </c>
      <c r="E161" s="86" t="str">
        <f aca="false">IFERROR(VLOOKUP($B161,TabJoueurs,4,0),"")</f>
        <v/>
      </c>
      <c r="F161" s="86" t="str">
        <f aca="false">IFERROR(VLOOKUP($B161,TabJoueurs,7,0),"")</f>
        <v/>
      </c>
      <c r="G161" s="103"/>
      <c r="H161" s="82" t="n">
        <f aca="false">COUNTIF(E$4:E161,E161)</f>
        <v>47</v>
      </c>
      <c r="I161" s="82" t="n">
        <f aca="false">IFERROR(IF(H161&lt;6,I160+1,I160),0)</f>
        <v>67</v>
      </c>
      <c r="J161" s="82" t="str">
        <f aca="false">IF(G161&gt;0,IF(H161&lt;6,PtsMax2-I161+1,""),"")</f>
        <v/>
      </c>
      <c r="K161" s="97" t="n">
        <f aca="false">MAX(M161:AB161)</f>
        <v>0</v>
      </c>
      <c r="L161" s="98" t="n">
        <f aca="false">IFERROR(G161/G$1,"")</f>
        <v>0</v>
      </c>
      <c r="M161" s="99"/>
      <c r="N161" s="86" t="str">
        <f aca="false">IF(N$2=$E161,$J161,"")</f>
        <v/>
      </c>
      <c r="O161" s="99" t="str">
        <f aca="false">IF(O$2=$E161,$J161,"")</f>
        <v/>
      </c>
      <c r="P161" s="86" t="str">
        <f aca="false">IF(P$2=$E161,$J161,"")</f>
        <v/>
      </c>
      <c r="Q161" s="86" t="str">
        <f aca="false">IF(Q$2=$E161,$J161,"")</f>
        <v/>
      </c>
      <c r="R161" s="99" t="str">
        <f aca="false">IF(R$2=$E161,$J161,"")</f>
        <v/>
      </c>
      <c r="S161" s="86" t="str">
        <f aca="false">IF(S$2=$E161,$J161,"")</f>
        <v/>
      </c>
      <c r="T161" s="99" t="str">
        <f aca="false">IF(T$2=$E161,$J161,"")</f>
        <v/>
      </c>
      <c r="U161" s="86" t="str">
        <f aca="false">IF(U$2=$E161,$J161,"")</f>
        <v/>
      </c>
      <c r="V161" s="99" t="str">
        <f aca="false">IF(V$2=$E161,$J161,"")</f>
        <v/>
      </c>
      <c r="W161" s="86" t="str">
        <f aca="false">IF(W$2=$E161,$J161,"")</f>
        <v/>
      </c>
      <c r="X161" s="99" t="str">
        <f aca="false">IF(X$2=$E161,$J161,"")</f>
        <v/>
      </c>
      <c r="Y161" s="86" t="str">
        <f aca="false">IF(Y$2=$E161,$J161,"")</f>
        <v/>
      </c>
      <c r="Z161" s="99" t="str">
        <f aca="false">IF(Z$2=$E161,$J161,"")</f>
        <v/>
      </c>
      <c r="AA161" s="86" t="str">
        <f aca="false">IF(AA$2=$E161,$J161,"")</f>
        <v/>
      </c>
      <c r="AB161" s="99" t="str">
        <f aca="false">IF(AB$2=$E161,$J161,"")</f>
        <v/>
      </c>
      <c r="AC161" s="101"/>
      <c r="AD161" s="83"/>
      <c r="AE161" s="83"/>
      <c r="AF161" s="83"/>
    </row>
    <row r="162" customFormat="false" ht="14.25" hidden="false" customHeight="false" outlineLevel="0" collapsed="false">
      <c r="A162" s="82" t="str">
        <f aca="false">IF(G162&lt;&gt;0,IF(COUNTIF(G$4:G$200,G162)&lt;&gt;1,RANK(G162,G$4:G$200)&amp;"°",RANK(G162,G$4:G$200)),"")</f>
        <v/>
      </c>
      <c r="B162" s="100" t="s">
        <v>10</v>
      </c>
      <c r="C162" s="86" t="str">
        <f aca="false">IFERROR(VLOOKUP($B162,TabJoueurs,2,0),"")</f>
        <v/>
      </c>
      <c r="D162" s="86" t="str">
        <f aca="false">IFERROR(VLOOKUP($B162,TabJoueurs,3,0),"")</f>
        <v/>
      </c>
      <c r="E162" s="86" t="str">
        <f aca="false">IFERROR(VLOOKUP($B162,TabJoueurs,4,0),"")</f>
        <v/>
      </c>
      <c r="F162" s="86" t="str">
        <f aca="false">IFERROR(VLOOKUP($B162,TabJoueurs,7,0),"")</f>
        <v/>
      </c>
      <c r="G162" s="103"/>
      <c r="H162" s="82" t="n">
        <f aca="false">COUNTIF(E$4:E162,E162)</f>
        <v>48</v>
      </c>
      <c r="I162" s="82" t="n">
        <f aca="false">IFERROR(IF(H162&lt;6,I161+1,I161),0)</f>
        <v>67</v>
      </c>
      <c r="J162" s="82" t="str">
        <f aca="false">IF(G162&gt;0,IF(H162&lt;6,PtsMax2-I162+1,""),"")</f>
        <v/>
      </c>
      <c r="K162" s="97" t="n">
        <f aca="false">MAX(M162:AB162)</f>
        <v>0</v>
      </c>
      <c r="L162" s="98" t="n">
        <f aca="false">IFERROR(G162/G$1,"")</f>
        <v>0</v>
      </c>
      <c r="M162" s="99"/>
      <c r="N162" s="86" t="str">
        <f aca="false">IF(N$2=$E162,$J162,"")</f>
        <v/>
      </c>
      <c r="O162" s="99" t="str">
        <f aca="false">IF(O$2=$E162,$J162,"")</f>
        <v/>
      </c>
      <c r="P162" s="86" t="str">
        <f aca="false">IF(P$2=$E162,$J162,"")</f>
        <v/>
      </c>
      <c r="Q162" s="86" t="str">
        <f aca="false">IF(Q$2=$E162,$J162,"")</f>
        <v/>
      </c>
      <c r="R162" s="99" t="str">
        <f aca="false">IF(R$2=$E162,$J162,"")</f>
        <v/>
      </c>
      <c r="S162" s="86" t="str">
        <f aca="false">IF(S$2=$E162,$J162,"")</f>
        <v/>
      </c>
      <c r="T162" s="99" t="str">
        <f aca="false">IF(T$2=$E162,$J162,"")</f>
        <v/>
      </c>
      <c r="U162" s="86" t="str">
        <f aca="false">IF(U$2=$E162,$J162,"")</f>
        <v/>
      </c>
      <c r="V162" s="99" t="str">
        <f aca="false">IF(V$2=$E162,$J162,"")</f>
        <v/>
      </c>
      <c r="W162" s="86" t="str">
        <f aca="false">IF(W$2=$E162,$J162,"")</f>
        <v/>
      </c>
      <c r="X162" s="99" t="str">
        <f aca="false">IF(X$2=$E162,$J162,"")</f>
        <v/>
      </c>
      <c r="Y162" s="86" t="str">
        <f aca="false">IF(Y$2=$E162,$J162,"")</f>
        <v/>
      </c>
      <c r="Z162" s="99" t="str">
        <f aca="false">IF(Z$2=$E162,$J162,"")</f>
        <v/>
      </c>
      <c r="AA162" s="86" t="str">
        <f aca="false">IF(AA$2=$E162,$J162,"")</f>
        <v/>
      </c>
      <c r="AB162" s="99" t="str">
        <f aca="false">IF(AB$2=$E162,$J162,"")</f>
        <v/>
      </c>
      <c r="AC162" s="101"/>
      <c r="AD162" s="83"/>
      <c r="AE162" s="83"/>
      <c r="AF162" s="83"/>
    </row>
    <row r="163" customFormat="false" ht="14.25" hidden="false" customHeight="false" outlineLevel="0" collapsed="false">
      <c r="A163" s="82" t="str">
        <f aca="false">IF(G163&lt;&gt;0,IF(COUNTIF(G$4:G$200,G163)&lt;&gt;1,RANK(G163,G$4:G$200)&amp;"°",RANK(G163,G$4:G$200)),"")</f>
        <v/>
      </c>
      <c r="B163" s="100" t="s">
        <v>10</v>
      </c>
      <c r="C163" s="86" t="str">
        <f aca="false">IFERROR(VLOOKUP($B163,TabJoueurs,2,0),"")</f>
        <v/>
      </c>
      <c r="D163" s="86" t="str">
        <f aca="false">IFERROR(VLOOKUP($B163,TabJoueurs,3,0),"")</f>
        <v/>
      </c>
      <c r="E163" s="86" t="str">
        <f aca="false">IFERROR(VLOOKUP($B163,TabJoueurs,4,0),"")</f>
        <v/>
      </c>
      <c r="F163" s="86" t="str">
        <f aca="false">IFERROR(VLOOKUP($B163,TabJoueurs,7,0),"")</f>
        <v/>
      </c>
      <c r="G163" s="103"/>
      <c r="H163" s="82" t="n">
        <f aca="false">COUNTIF(E$4:E163,E163)</f>
        <v>49</v>
      </c>
      <c r="I163" s="82" t="n">
        <f aca="false">IFERROR(IF(H163&lt;6,I162+1,I162),0)</f>
        <v>67</v>
      </c>
      <c r="J163" s="82" t="str">
        <f aca="false">IF(G163&gt;0,IF(H163&lt;6,PtsMax2-I163+1,""),"")</f>
        <v/>
      </c>
      <c r="K163" s="97" t="n">
        <f aca="false">MAX(M163:AB163)</f>
        <v>0</v>
      </c>
      <c r="L163" s="98" t="n">
        <f aca="false">IFERROR(G163/G$1,"")</f>
        <v>0</v>
      </c>
      <c r="M163" s="99"/>
      <c r="N163" s="86" t="str">
        <f aca="false">IF(N$2=$E163,$J163,"")</f>
        <v/>
      </c>
      <c r="O163" s="99" t="str">
        <f aca="false">IF(O$2=$E163,$J163,"")</f>
        <v/>
      </c>
      <c r="P163" s="86" t="str">
        <f aca="false">IF(P$2=$E163,$J163,"")</f>
        <v/>
      </c>
      <c r="Q163" s="86" t="str">
        <f aca="false">IF(Q$2=$E163,$J163,"")</f>
        <v/>
      </c>
      <c r="R163" s="99" t="str">
        <f aca="false">IF(R$2=$E163,$J163,"")</f>
        <v/>
      </c>
      <c r="S163" s="86" t="str">
        <f aca="false">IF(S$2=$E163,$J163,"")</f>
        <v/>
      </c>
      <c r="T163" s="99" t="str">
        <f aca="false">IF(T$2=$E163,$J163,"")</f>
        <v/>
      </c>
      <c r="U163" s="86" t="str">
        <f aca="false">IF(U$2=$E163,$J163,"")</f>
        <v/>
      </c>
      <c r="V163" s="99" t="str">
        <f aca="false">IF(V$2=$E163,$J163,"")</f>
        <v/>
      </c>
      <c r="W163" s="86" t="str">
        <f aca="false">IF(W$2=$E163,$J163,"")</f>
        <v/>
      </c>
      <c r="X163" s="99" t="str">
        <f aca="false">IF(X$2=$E163,$J163,"")</f>
        <v/>
      </c>
      <c r="Y163" s="86" t="str">
        <f aca="false">IF(Y$2=$E163,$J163,"")</f>
        <v/>
      </c>
      <c r="Z163" s="99" t="str">
        <f aca="false">IF(Z$2=$E163,$J163,"")</f>
        <v/>
      </c>
      <c r="AA163" s="86" t="str">
        <f aca="false">IF(AA$2=$E163,$J163,"")</f>
        <v/>
      </c>
      <c r="AB163" s="99" t="str">
        <f aca="false">IF(AB$2=$E163,$J163,"")</f>
        <v/>
      </c>
      <c r="AC163" s="101"/>
      <c r="AD163" s="83"/>
      <c r="AE163" s="83"/>
      <c r="AF163" s="83"/>
    </row>
    <row r="164" customFormat="false" ht="14.25" hidden="false" customHeight="false" outlineLevel="0" collapsed="false">
      <c r="A164" s="82" t="str">
        <f aca="false">IF(G164&lt;&gt;0,IF(COUNTIF(G$4:G$200,G164)&lt;&gt;1,RANK(G164,G$4:G$200)&amp;"°",RANK(G164,G$4:G$200)),"")</f>
        <v/>
      </c>
      <c r="B164" s="100" t="s">
        <v>10</v>
      </c>
      <c r="C164" s="86" t="str">
        <f aca="false">IFERROR(VLOOKUP($B164,TabJoueurs,2,0),"")</f>
        <v/>
      </c>
      <c r="D164" s="86" t="str">
        <f aca="false">IFERROR(VLOOKUP($B164,TabJoueurs,3,0),"")</f>
        <v/>
      </c>
      <c r="E164" s="86" t="str">
        <f aca="false">IFERROR(VLOOKUP($B164,TabJoueurs,4,0),"")</f>
        <v/>
      </c>
      <c r="F164" s="86" t="str">
        <f aca="false">IFERROR(VLOOKUP($B164,TabJoueurs,7,0),"")</f>
        <v/>
      </c>
      <c r="G164" s="103"/>
      <c r="H164" s="82" t="n">
        <f aca="false">COUNTIF(E$4:E164,E164)</f>
        <v>50</v>
      </c>
      <c r="I164" s="82" t="n">
        <f aca="false">IFERROR(IF(H164&lt;6,I163+1,I163),0)</f>
        <v>67</v>
      </c>
      <c r="J164" s="82" t="str">
        <f aca="false">IF(G164&gt;0,IF(H164&lt;6,PtsMax2-I164+1,""),"")</f>
        <v/>
      </c>
      <c r="K164" s="97" t="n">
        <f aca="false">MAX(M164:AB164)</f>
        <v>0</v>
      </c>
      <c r="L164" s="98" t="n">
        <f aca="false">IFERROR(G164/G$1,"")</f>
        <v>0</v>
      </c>
      <c r="M164" s="99"/>
      <c r="N164" s="86" t="str">
        <f aca="false">IF(N$2=$E164,$J164,"")</f>
        <v/>
      </c>
      <c r="O164" s="99" t="str">
        <f aca="false">IF(O$2=$E164,$J164,"")</f>
        <v/>
      </c>
      <c r="P164" s="86" t="str">
        <f aca="false">IF(P$2=$E164,$J164,"")</f>
        <v/>
      </c>
      <c r="Q164" s="86" t="str">
        <f aca="false">IF(Q$2=$E164,$J164,"")</f>
        <v/>
      </c>
      <c r="R164" s="99" t="str">
        <f aca="false">IF(R$2=$E164,$J164,"")</f>
        <v/>
      </c>
      <c r="S164" s="86" t="str">
        <f aca="false">IF(S$2=$E164,$J164,"")</f>
        <v/>
      </c>
      <c r="T164" s="99" t="str">
        <f aca="false">IF(T$2=$E164,$J164,"")</f>
        <v/>
      </c>
      <c r="U164" s="86" t="str">
        <f aca="false">IF(U$2=$E164,$J164,"")</f>
        <v/>
      </c>
      <c r="V164" s="99" t="str">
        <f aca="false">IF(V$2=$E164,$J164,"")</f>
        <v/>
      </c>
      <c r="W164" s="86" t="str">
        <f aca="false">IF(W$2=$E164,$J164,"")</f>
        <v/>
      </c>
      <c r="X164" s="99" t="str">
        <f aca="false">IF(X$2=$E164,$J164,"")</f>
        <v/>
      </c>
      <c r="Y164" s="86" t="str">
        <f aca="false">IF(Y$2=$E164,$J164,"")</f>
        <v/>
      </c>
      <c r="Z164" s="99" t="str">
        <f aca="false">IF(Z$2=$E164,$J164,"")</f>
        <v/>
      </c>
      <c r="AA164" s="86" t="str">
        <f aca="false">IF(AA$2=$E164,$J164,"")</f>
        <v/>
      </c>
      <c r="AB164" s="99" t="str">
        <f aca="false">IF(AB$2=$E164,$J164,"")</f>
        <v/>
      </c>
      <c r="AC164" s="101"/>
      <c r="AD164" s="83"/>
      <c r="AE164" s="83"/>
      <c r="AF164" s="83"/>
    </row>
    <row r="165" customFormat="false" ht="14.25" hidden="false" customHeight="false" outlineLevel="0" collapsed="false">
      <c r="A165" s="82" t="str">
        <f aca="false">IF(G165&lt;&gt;0,IF(COUNTIF(G$4:G$200,G165)&lt;&gt;1,RANK(G165,G$4:G$200)&amp;"°",RANK(G165,G$4:G$200)),"")</f>
        <v/>
      </c>
      <c r="B165" s="100" t="s">
        <v>479</v>
      </c>
      <c r="C165" s="86" t="str">
        <f aca="false">IFERROR(VLOOKUP($B165,TabJoueurs,2,0),"")</f>
        <v/>
      </c>
      <c r="D165" s="86" t="str">
        <f aca="false">IFERROR(VLOOKUP($B165,TabJoueurs,3,0),"")</f>
        <v/>
      </c>
      <c r="E165" s="86" t="str">
        <f aca="false">IFERROR(VLOOKUP($B165,TabJoueurs,4,0),"")</f>
        <v/>
      </c>
      <c r="F165" s="86" t="str">
        <f aca="false">IFERROR(VLOOKUP($B165,TabJoueurs,7,0),"")</f>
        <v/>
      </c>
      <c r="G165" s="103"/>
      <c r="H165" s="82" t="n">
        <f aca="false">COUNTIF(E$4:E165,E165)</f>
        <v>51</v>
      </c>
      <c r="I165" s="82" t="n">
        <f aca="false">IFERROR(IF(H165&lt;6,I164+1,I164),0)</f>
        <v>67</v>
      </c>
      <c r="J165" s="82" t="str">
        <f aca="false">IF(G165&gt;0,IF(H165&lt;6,PtsMax2-I165+1,""),"")</f>
        <v/>
      </c>
      <c r="K165" s="97" t="n">
        <f aca="false">MAX(M165:AB165)</f>
        <v>0</v>
      </c>
      <c r="L165" s="98" t="n">
        <f aca="false">IFERROR(G165/G$1,"")</f>
        <v>0</v>
      </c>
      <c r="M165" s="99"/>
      <c r="N165" s="86" t="str">
        <f aca="false">IF(N$2=$E165,$J165,"")</f>
        <v/>
      </c>
      <c r="O165" s="99" t="str">
        <f aca="false">IF(O$2=$E165,$J165,"")</f>
        <v/>
      </c>
      <c r="P165" s="86" t="str">
        <f aca="false">IF(P$2=$E165,$J165,"")</f>
        <v/>
      </c>
      <c r="Q165" s="86" t="str">
        <f aca="false">IF(Q$2=$E165,$J165,"")</f>
        <v/>
      </c>
      <c r="R165" s="99" t="str">
        <f aca="false">IF(R$2=$E165,$J165,"")</f>
        <v/>
      </c>
      <c r="S165" s="86" t="str">
        <f aca="false">IF(S$2=$E165,$J165,"")</f>
        <v/>
      </c>
      <c r="T165" s="99" t="str">
        <f aca="false">IF(T$2=$E165,$J165,"")</f>
        <v/>
      </c>
      <c r="U165" s="86" t="str">
        <f aca="false">IF(U$2=$E165,$J165,"")</f>
        <v/>
      </c>
      <c r="V165" s="99" t="str">
        <f aca="false">IF(V$2=$E165,$J165,"")</f>
        <v/>
      </c>
      <c r="W165" s="86" t="str">
        <f aca="false">IF(W$2=$E165,$J165,"")</f>
        <v/>
      </c>
      <c r="X165" s="99" t="str">
        <f aca="false">IF(X$2=$E165,$J165,"")</f>
        <v/>
      </c>
      <c r="Y165" s="86" t="str">
        <f aca="false">IF(Y$2=$E165,$J165,"")</f>
        <v/>
      </c>
      <c r="Z165" s="99" t="str">
        <f aca="false">IF(Z$2=$E165,$J165,"")</f>
        <v/>
      </c>
      <c r="AA165" s="86" t="str">
        <f aca="false">IF(AA$2=$E165,$J165,"")</f>
        <v/>
      </c>
      <c r="AB165" s="99" t="str">
        <f aca="false">IF(AB$2=$E165,$J165,"")</f>
        <v/>
      </c>
      <c r="AC165" s="101"/>
      <c r="AD165" s="83"/>
      <c r="AE165" s="83"/>
      <c r="AF165" s="83"/>
    </row>
    <row r="166" customFormat="false" ht="14.25" hidden="false" customHeight="false" outlineLevel="0" collapsed="false">
      <c r="A166" s="82" t="str">
        <f aca="false">IF(G166&lt;&gt;0,IF(COUNTIF(G$4:G$200,G166)&lt;&gt;1,RANK(G166,G$4:G$200)&amp;"°",RANK(G166,G$4:G$200)),"")</f>
        <v/>
      </c>
      <c r="B166" s="100" t="s">
        <v>10</v>
      </c>
      <c r="C166" s="86" t="str">
        <f aca="false">IFERROR(VLOOKUP($B166,TabJoueurs,2,0),"")</f>
        <v/>
      </c>
      <c r="D166" s="86" t="str">
        <f aca="false">IFERROR(VLOOKUP($B166,TabJoueurs,3,0),"")</f>
        <v/>
      </c>
      <c r="E166" s="86" t="str">
        <f aca="false">IFERROR(VLOOKUP($B166,TabJoueurs,4,0),"")</f>
        <v/>
      </c>
      <c r="F166" s="86" t="str">
        <f aca="false">IFERROR(VLOOKUP($B166,TabJoueurs,7,0),"")</f>
        <v/>
      </c>
      <c r="G166" s="103"/>
      <c r="H166" s="82" t="n">
        <f aca="false">COUNTIF(E$4:E166,E166)</f>
        <v>52</v>
      </c>
      <c r="I166" s="82" t="n">
        <f aca="false">IFERROR(IF(H166&lt;6,I165+1,I165),0)</f>
        <v>67</v>
      </c>
      <c r="J166" s="82" t="str">
        <f aca="false">IF(G166&gt;0,IF(H166&lt;6,PtsMax2-I166+1,""),"")</f>
        <v/>
      </c>
      <c r="K166" s="97" t="n">
        <f aca="false">MAX(M166:AB166)</f>
        <v>0</v>
      </c>
      <c r="L166" s="98" t="n">
        <f aca="false">IFERROR(G166/G$1,"")</f>
        <v>0</v>
      </c>
      <c r="M166" s="99"/>
      <c r="N166" s="86" t="str">
        <f aca="false">IF(N$2=$E166,$J166,"")</f>
        <v/>
      </c>
      <c r="O166" s="99" t="str">
        <f aca="false">IF(O$2=$E166,$J166,"")</f>
        <v/>
      </c>
      <c r="P166" s="86" t="str">
        <f aca="false">IF(P$2=$E166,$J166,"")</f>
        <v/>
      </c>
      <c r="Q166" s="86" t="str">
        <f aca="false">IF(Q$2=$E166,$J166,"")</f>
        <v/>
      </c>
      <c r="R166" s="99" t="str">
        <f aca="false">IF(R$2=$E166,$J166,"")</f>
        <v/>
      </c>
      <c r="S166" s="86" t="str">
        <f aca="false">IF(S$2=$E166,$J166,"")</f>
        <v/>
      </c>
      <c r="T166" s="99" t="str">
        <f aca="false">IF(T$2=$E166,$J166,"")</f>
        <v/>
      </c>
      <c r="U166" s="86" t="str">
        <f aca="false">IF(U$2=$E166,$J166,"")</f>
        <v/>
      </c>
      <c r="V166" s="99" t="str">
        <f aca="false">IF(V$2=$E166,$J166,"")</f>
        <v/>
      </c>
      <c r="W166" s="86" t="str">
        <f aca="false">IF(W$2=$E166,$J166,"")</f>
        <v/>
      </c>
      <c r="X166" s="99" t="str">
        <f aca="false">IF(X$2=$E166,$J166,"")</f>
        <v/>
      </c>
      <c r="Y166" s="86" t="str">
        <f aca="false">IF(Y$2=$E166,$J166,"")</f>
        <v/>
      </c>
      <c r="Z166" s="99" t="str">
        <f aca="false">IF(Z$2=$E166,$J166,"")</f>
        <v/>
      </c>
      <c r="AA166" s="86" t="str">
        <f aca="false">IF(AA$2=$E166,$J166,"")</f>
        <v/>
      </c>
      <c r="AB166" s="99" t="str">
        <f aca="false">IF(AB$2=$E166,$J166,"")</f>
        <v/>
      </c>
      <c r="AC166" s="101"/>
      <c r="AD166" s="83"/>
      <c r="AE166" s="83"/>
      <c r="AF166" s="83"/>
    </row>
    <row r="167" customFormat="false" ht="14.25" hidden="false" customHeight="false" outlineLevel="0" collapsed="false">
      <c r="A167" s="82" t="str">
        <f aca="false">IF(G167&lt;&gt;0,IF(COUNTIF(G$4:G$200,G167)&lt;&gt;1,RANK(G167,G$4:G$200)&amp;"°",RANK(G167,G$4:G$200)),"")</f>
        <v/>
      </c>
      <c r="B167" s="100" t="s">
        <v>10</v>
      </c>
      <c r="C167" s="86" t="str">
        <f aca="false">IFERROR(VLOOKUP($B167,TabJoueurs,2,0),"")</f>
        <v/>
      </c>
      <c r="D167" s="86" t="str">
        <f aca="false">IFERROR(VLOOKUP($B167,TabJoueurs,3,0),"")</f>
        <v/>
      </c>
      <c r="E167" s="86" t="str">
        <f aca="false">IFERROR(VLOOKUP($B167,TabJoueurs,4,0),"")</f>
        <v/>
      </c>
      <c r="F167" s="86" t="str">
        <f aca="false">IFERROR(VLOOKUP($B167,TabJoueurs,7,0),"")</f>
        <v/>
      </c>
      <c r="G167" s="103"/>
      <c r="H167" s="82" t="n">
        <f aca="false">COUNTIF(E$4:E167,E167)</f>
        <v>53</v>
      </c>
      <c r="I167" s="82" t="n">
        <f aca="false">IFERROR(IF(H167&lt;6,I166+1,I166),0)</f>
        <v>67</v>
      </c>
      <c r="J167" s="82" t="str">
        <f aca="false">IF(G167&gt;0,IF(H167&lt;6,PtsMax2-I167+1,""),"")</f>
        <v/>
      </c>
      <c r="K167" s="97" t="n">
        <f aca="false">MAX(M167:AB167)</f>
        <v>0</v>
      </c>
      <c r="L167" s="98" t="n">
        <f aca="false">IFERROR(G167/G$1,"")</f>
        <v>0</v>
      </c>
      <c r="M167" s="99"/>
      <c r="N167" s="86" t="str">
        <f aca="false">IF(N$2=$E167,$J167,"")</f>
        <v/>
      </c>
      <c r="O167" s="99" t="str">
        <f aca="false">IF(O$2=$E167,$J167,"")</f>
        <v/>
      </c>
      <c r="P167" s="86" t="str">
        <f aca="false">IF(P$2=$E167,$J167,"")</f>
        <v/>
      </c>
      <c r="Q167" s="86" t="str">
        <f aca="false">IF(Q$2=$E167,$J167,"")</f>
        <v/>
      </c>
      <c r="R167" s="99" t="str">
        <f aca="false">IF(R$2=$E167,$J167,"")</f>
        <v/>
      </c>
      <c r="S167" s="86" t="str">
        <f aca="false">IF(S$2=$E167,$J167,"")</f>
        <v/>
      </c>
      <c r="T167" s="99" t="str">
        <f aca="false">IF(T$2=$E167,$J167,"")</f>
        <v/>
      </c>
      <c r="U167" s="86" t="str">
        <f aca="false">IF(U$2=$E167,$J167,"")</f>
        <v/>
      </c>
      <c r="V167" s="99" t="str">
        <f aca="false">IF(V$2=$E167,$J167,"")</f>
        <v/>
      </c>
      <c r="W167" s="86" t="str">
        <f aca="false">IF(W$2=$E167,$J167,"")</f>
        <v/>
      </c>
      <c r="X167" s="99" t="str">
        <f aca="false">IF(X$2=$E167,$J167,"")</f>
        <v/>
      </c>
      <c r="Y167" s="86" t="str">
        <f aca="false">IF(Y$2=$E167,$J167,"")</f>
        <v/>
      </c>
      <c r="Z167" s="99" t="str">
        <f aca="false">IF(Z$2=$E167,$J167,"")</f>
        <v/>
      </c>
      <c r="AA167" s="86" t="str">
        <f aca="false">IF(AA$2=$E167,$J167,"")</f>
        <v/>
      </c>
      <c r="AB167" s="99" t="str">
        <f aca="false">IF(AB$2=$E167,$J167,"")</f>
        <v/>
      </c>
      <c r="AC167" s="101"/>
      <c r="AD167" s="83"/>
      <c r="AE167" s="83"/>
      <c r="AF167" s="83"/>
    </row>
    <row r="168" customFormat="false" ht="14.25" hidden="false" customHeight="false" outlineLevel="0" collapsed="false">
      <c r="A168" s="82" t="str">
        <f aca="false">IF(G168&lt;&gt;0,IF(COUNTIF(G$4:G$200,G168)&lt;&gt;1,RANK(G168,G$4:G$200)&amp;"°",RANK(G168,G$4:G$200)),"")</f>
        <v/>
      </c>
      <c r="B168" s="100" t="s">
        <v>10</v>
      </c>
      <c r="C168" s="86" t="str">
        <f aca="false">IFERROR(VLOOKUP($B168,TabJoueurs,2,0),"")</f>
        <v/>
      </c>
      <c r="D168" s="86" t="str">
        <f aca="false">IFERROR(VLOOKUP($B168,TabJoueurs,3,0),"")</f>
        <v/>
      </c>
      <c r="E168" s="86" t="str">
        <f aca="false">IFERROR(VLOOKUP($B168,TabJoueurs,4,0),"")</f>
        <v/>
      </c>
      <c r="F168" s="86" t="str">
        <f aca="false">IFERROR(VLOOKUP($B168,TabJoueurs,7,0),"")</f>
        <v/>
      </c>
      <c r="G168" s="103"/>
      <c r="H168" s="82" t="n">
        <f aca="false">COUNTIF(E$4:E168,E168)</f>
        <v>54</v>
      </c>
      <c r="I168" s="82" t="n">
        <f aca="false">IFERROR(IF(H168&lt;6,I167+1,I167),0)</f>
        <v>67</v>
      </c>
      <c r="J168" s="82" t="str">
        <f aca="false">IF(G168&gt;0,IF(H168&lt;6,PtsMax2-I168+1,""),"")</f>
        <v/>
      </c>
      <c r="K168" s="97" t="n">
        <f aca="false">MAX(M168:AB168)</f>
        <v>0</v>
      </c>
      <c r="L168" s="98" t="n">
        <f aca="false">IFERROR(G168/G$1,"")</f>
        <v>0</v>
      </c>
      <c r="M168" s="99"/>
      <c r="N168" s="86" t="str">
        <f aca="false">IF(N$2=$E168,$J168,"")</f>
        <v/>
      </c>
      <c r="O168" s="99" t="str">
        <f aca="false">IF(O$2=$E168,$J168,"")</f>
        <v/>
      </c>
      <c r="P168" s="86" t="str">
        <f aca="false">IF(P$2=$E168,$J168,"")</f>
        <v/>
      </c>
      <c r="Q168" s="86" t="str">
        <f aca="false">IF(Q$2=$E168,$J168,"")</f>
        <v/>
      </c>
      <c r="R168" s="99" t="str">
        <f aca="false">IF(R$2=$E168,$J168,"")</f>
        <v/>
      </c>
      <c r="S168" s="86" t="str">
        <f aca="false">IF(S$2=$E168,$J168,"")</f>
        <v/>
      </c>
      <c r="T168" s="99" t="str">
        <f aca="false">IF(T$2=$E168,$J168,"")</f>
        <v/>
      </c>
      <c r="U168" s="86" t="str">
        <f aca="false">IF(U$2=$E168,$J168,"")</f>
        <v/>
      </c>
      <c r="V168" s="99" t="str">
        <f aca="false">IF(V$2=$E168,$J168,"")</f>
        <v/>
      </c>
      <c r="W168" s="86" t="str">
        <f aca="false">IF(W$2=$E168,$J168,"")</f>
        <v/>
      </c>
      <c r="X168" s="99" t="str">
        <f aca="false">IF(X$2=$E168,$J168,"")</f>
        <v/>
      </c>
      <c r="Y168" s="86" t="str">
        <f aca="false">IF(Y$2=$E168,$J168,"")</f>
        <v/>
      </c>
      <c r="Z168" s="99" t="str">
        <f aca="false">IF(Z$2=$E168,$J168,"")</f>
        <v/>
      </c>
      <c r="AA168" s="86" t="str">
        <f aca="false">IF(AA$2=$E168,$J168,"")</f>
        <v/>
      </c>
      <c r="AB168" s="99" t="str">
        <f aca="false">IF(AB$2=$E168,$J168,"")</f>
        <v/>
      </c>
      <c r="AC168" s="101"/>
      <c r="AD168" s="83"/>
      <c r="AE168" s="83"/>
      <c r="AF168" s="83"/>
    </row>
    <row r="169" customFormat="false" ht="14.25" hidden="false" customHeight="false" outlineLevel="0" collapsed="false">
      <c r="A169" s="82" t="str">
        <f aca="false">IF(G169&lt;&gt;0,IF(COUNTIF(G$4:G$200,G169)&lt;&gt;1,RANK(G169,G$4:G$200)&amp;"°",RANK(G169,G$4:G$200)),"")</f>
        <v/>
      </c>
      <c r="B169" s="100" t="s">
        <v>10</v>
      </c>
      <c r="C169" s="86" t="str">
        <f aca="false">IFERROR(VLOOKUP($B169,TabJoueurs,2,0),"")</f>
        <v/>
      </c>
      <c r="D169" s="86" t="str">
        <f aca="false">IFERROR(VLOOKUP($B169,TabJoueurs,3,0),"")</f>
        <v/>
      </c>
      <c r="E169" s="86" t="str">
        <f aca="false">IFERROR(VLOOKUP($B169,TabJoueurs,4,0),"")</f>
        <v/>
      </c>
      <c r="F169" s="86" t="str">
        <f aca="false">IFERROR(VLOOKUP($B169,TabJoueurs,7,0),"")</f>
        <v/>
      </c>
      <c r="G169" s="103"/>
      <c r="H169" s="82" t="n">
        <f aca="false">COUNTIF(E$4:E169,E169)</f>
        <v>55</v>
      </c>
      <c r="I169" s="82" t="n">
        <f aca="false">IFERROR(IF(H169&lt;6,I168+1,I168),0)</f>
        <v>67</v>
      </c>
      <c r="J169" s="82" t="str">
        <f aca="false">IF(G169&gt;0,IF(H169&lt;6,PtsMax2-I169+1,""),"")</f>
        <v/>
      </c>
      <c r="K169" s="97" t="n">
        <f aca="false">MAX(M169:AB169)</f>
        <v>0</v>
      </c>
      <c r="L169" s="98" t="n">
        <f aca="false">IFERROR(G169/G$1,"")</f>
        <v>0</v>
      </c>
      <c r="M169" s="99"/>
      <c r="N169" s="86" t="str">
        <f aca="false">IF(N$2=$E169,$J169,"")</f>
        <v/>
      </c>
      <c r="O169" s="99" t="str">
        <f aca="false">IF(O$2=$E169,$J169,"")</f>
        <v/>
      </c>
      <c r="P169" s="86" t="str">
        <f aca="false">IF(P$2=$E169,$J169,"")</f>
        <v/>
      </c>
      <c r="Q169" s="86" t="str">
        <f aca="false">IF(Q$2=$E169,$J169,"")</f>
        <v/>
      </c>
      <c r="R169" s="99" t="str">
        <f aca="false">IF(R$2=$E169,$J169,"")</f>
        <v/>
      </c>
      <c r="S169" s="86" t="str">
        <f aca="false">IF(S$2=$E169,$J169,"")</f>
        <v/>
      </c>
      <c r="T169" s="99" t="str">
        <f aca="false">IF(T$2=$E169,$J169,"")</f>
        <v/>
      </c>
      <c r="U169" s="86" t="str">
        <f aca="false">IF(U$2=$E169,$J169,"")</f>
        <v/>
      </c>
      <c r="V169" s="99" t="str">
        <f aca="false">IF(V$2=$E169,$J169,"")</f>
        <v/>
      </c>
      <c r="W169" s="86" t="str">
        <f aca="false">IF(W$2=$E169,$J169,"")</f>
        <v/>
      </c>
      <c r="X169" s="99" t="str">
        <f aca="false">IF(X$2=$E169,$J169,"")</f>
        <v/>
      </c>
      <c r="Y169" s="86" t="str">
        <f aca="false">IF(Y$2=$E169,$J169,"")</f>
        <v/>
      </c>
      <c r="Z169" s="99" t="str">
        <f aca="false">IF(Z$2=$E169,$J169,"")</f>
        <v/>
      </c>
      <c r="AA169" s="86" t="str">
        <f aca="false">IF(AA$2=$E169,$J169,"")</f>
        <v/>
      </c>
      <c r="AB169" s="99" t="str">
        <f aca="false">IF(AB$2=$E169,$J169,"")</f>
        <v/>
      </c>
      <c r="AC169" s="101"/>
      <c r="AD169" s="83"/>
      <c r="AE169" s="83"/>
      <c r="AF169" s="83"/>
    </row>
    <row r="170" customFormat="false" ht="14.25" hidden="false" customHeight="false" outlineLevel="0" collapsed="false">
      <c r="A170" s="82" t="str">
        <f aca="false">IF(G170&lt;&gt;0,IF(COUNTIF(G$4:G$200,G170)&lt;&gt;1,RANK(G170,G$4:G$200)&amp;"°",RANK(G170,G$4:G$200)),"")</f>
        <v/>
      </c>
      <c r="B170" s="100" t="s">
        <v>10</v>
      </c>
      <c r="C170" s="86" t="str">
        <f aca="false">IFERROR(VLOOKUP($B170,TabJoueurs,2,0),"")</f>
        <v/>
      </c>
      <c r="D170" s="86" t="str">
        <f aca="false">IFERROR(VLOOKUP($B170,TabJoueurs,3,0),"")</f>
        <v/>
      </c>
      <c r="E170" s="86" t="str">
        <f aca="false">IFERROR(VLOOKUP($B170,TabJoueurs,4,0),"")</f>
        <v/>
      </c>
      <c r="F170" s="86" t="str">
        <f aca="false">IFERROR(VLOOKUP($B170,TabJoueurs,7,0),"")</f>
        <v/>
      </c>
      <c r="G170" s="103"/>
      <c r="H170" s="82" t="n">
        <f aca="false">COUNTIF(E$4:E170,E170)</f>
        <v>56</v>
      </c>
      <c r="I170" s="82" t="n">
        <f aca="false">IFERROR(IF(H170&lt;6,I169+1,I169),0)</f>
        <v>67</v>
      </c>
      <c r="J170" s="82" t="str">
        <f aca="false">IF(G170&gt;0,IF(H170&lt;6,PtsMax2-I170+1,""),"")</f>
        <v/>
      </c>
      <c r="K170" s="97" t="n">
        <f aca="false">MAX(M170:AB170)</f>
        <v>0</v>
      </c>
      <c r="L170" s="98" t="n">
        <f aca="false">IFERROR(G170/G$1,"")</f>
        <v>0</v>
      </c>
      <c r="M170" s="99"/>
      <c r="N170" s="86" t="str">
        <f aca="false">IF(N$2=$E170,$J170,"")</f>
        <v/>
      </c>
      <c r="O170" s="99" t="str">
        <f aca="false">IF(O$2=$E170,$J170,"")</f>
        <v/>
      </c>
      <c r="P170" s="86" t="str">
        <f aca="false">IF(P$2=$E170,$J170,"")</f>
        <v/>
      </c>
      <c r="Q170" s="86" t="str">
        <f aca="false">IF(Q$2=$E170,$J170,"")</f>
        <v/>
      </c>
      <c r="R170" s="99" t="str">
        <f aca="false">IF(R$2=$E170,$J170,"")</f>
        <v/>
      </c>
      <c r="S170" s="86" t="str">
        <f aca="false">IF(S$2=$E170,$J170,"")</f>
        <v/>
      </c>
      <c r="T170" s="99" t="str">
        <f aca="false">IF(T$2=$E170,$J170,"")</f>
        <v/>
      </c>
      <c r="U170" s="86" t="str">
        <f aca="false">IF(U$2=$E170,$J170,"")</f>
        <v/>
      </c>
      <c r="V170" s="99" t="str">
        <f aca="false">IF(V$2=$E170,$J170,"")</f>
        <v/>
      </c>
      <c r="W170" s="86" t="str">
        <f aca="false">IF(W$2=$E170,$J170,"")</f>
        <v/>
      </c>
      <c r="X170" s="99" t="str">
        <f aca="false">IF(X$2=$E170,$J170,"")</f>
        <v/>
      </c>
      <c r="Y170" s="86" t="str">
        <f aca="false">IF(Y$2=$E170,$J170,"")</f>
        <v/>
      </c>
      <c r="Z170" s="99" t="str">
        <f aca="false">IF(Z$2=$E170,$J170,"")</f>
        <v/>
      </c>
      <c r="AA170" s="86" t="str">
        <f aca="false">IF(AA$2=$E170,$J170,"")</f>
        <v/>
      </c>
      <c r="AB170" s="99" t="str">
        <f aca="false">IF(AB$2=$E170,$J170,"")</f>
        <v/>
      </c>
      <c r="AC170" s="101"/>
      <c r="AD170" s="83"/>
      <c r="AE170" s="83"/>
      <c r="AF170" s="83"/>
    </row>
    <row r="171" customFormat="false" ht="14.25" hidden="false" customHeight="false" outlineLevel="0" collapsed="false">
      <c r="A171" s="82" t="str">
        <f aca="false">IF(G171&lt;&gt;0,IF(COUNTIF(G$4:G$200,G171)&lt;&gt;1,RANK(G171,G$4:G$200)&amp;"°",RANK(G171,G$4:G$200)),"")</f>
        <v/>
      </c>
      <c r="B171" s="100" t="s">
        <v>10</v>
      </c>
      <c r="C171" s="86" t="str">
        <f aca="false">IFERROR(VLOOKUP($B171,TabJoueurs,2,0),"")</f>
        <v/>
      </c>
      <c r="D171" s="86" t="str">
        <f aca="false">IFERROR(VLOOKUP($B171,TabJoueurs,3,0),"")</f>
        <v/>
      </c>
      <c r="E171" s="86" t="str">
        <f aca="false">IFERROR(VLOOKUP($B171,TabJoueurs,4,0),"")</f>
        <v/>
      </c>
      <c r="F171" s="86" t="str">
        <f aca="false">IFERROR(VLOOKUP($B171,TabJoueurs,7,0),"")</f>
        <v/>
      </c>
      <c r="G171" s="103"/>
      <c r="H171" s="82" t="n">
        <f aca="false">COUNTIF(E$4:E171,E171)</f>
        <v>57</v>
      </c>
      <c r="I171" s="82" t="n">
        <f aca="false">IFERROR(IF(H171&lt;6,I170+1,I170),0)</f>
        <v>67</v>
      </c>
      <c r="J171" s="82" t="str">
        <f aca="false">IF(G171&gt;0,IF(H171&lt;6,PtsMax2-I171+1,""),"")</f>
        <v/>
      </c>
      <c r="K171" s="97" t="n">
        <f aca="false">MAX(M171:AB171)</f>
        <v>0</v>
      </c>
      <c r="L171" s="98" t="n">
        <f aca="false">IFERROR(G171/G$1,"")</f>
        <v>0</v>
      </c>
      <c r="M171" s="99"/>
      <c r="N171" s="86" t="str">
        <f aca="false">IF(N$2=$E171,$J171,"")</f>
        <v/>
      </c>
      <c r="O171" s="99" t="str">
        <f aca="false">IF(O$2=$E171,$J171,"")</f>
        <v/>
      </c>
      <c r="P171" s="86" t="str">
        <f aca="false">IF(P$2=$E171,$J171,"")</f>
        <v/>
      </c>
      <c r="Q171" s="86" t="str">
        <f aca="false">IF(Q$2=$E171,$J171,"")</f>
        <v/>
      </c>
      <c r="R171" s="99" t="str">
        <f aca="false">IF(R$2=$E171,$J171,"")</f>
        <v/>
      </c>
      <c r="S171" s="86" t="str">
        <f aca="false">IF(S$2=$E171,$J171,"")</f>
        <v/>
      </c>
      <c r="T171" s="99" t="str">
        <f aca="false">IF(T$2=$E171,$J171,"")</f>
        <v/>
      </c>
      <c r="U171" s="86" t="str">
        <f aca="false">IF(U$2=$E171,$J171,"")</f>
        <v/>
      </c>
      <c r="V171" s="99" t="str">
        <f aca="false">IF(V$2=$E171,$J171,"")</f>
        <v/>
      </c>
      <c r="W171" s="86" t="str">
        <f aca="false">IF(W$2=$E171,$J171,"")</f>
        <v/>
      </c>
      <c r="X171" s="99" t="str">
        <f aca="false">IF(X$2=$E171,$J171,"")</f>
        <v/>
      </c>
      <c r="Y171" s="86" t="str">
        <f aca="false">IF(Y$2=$E171,$J171,"")</f>
        <v/>
      </c>
      <c r="Z171" s="99" t="str">
        <f aca="false">IF(Z$2=$E171,$J171,"")</f>
        <v/>
      </c>
      <c r="AA171" s="86" t="str">
        <f aca="false">IF(AA$2=$E171,$J171,"")</f>
        <v/>
      </c>
      <c r="AB171" s="99" t="str">
        <f aca="false">IF(AB$2=$E171,$J171,"")</f>
        <v/>
      </c>
      <c r="AC171" s="101"/>
      <c r="AD171" s="83"/>
      <c r="AE171" s="83"/>
      <c r="AF171" s="83"/>
    </row>
    <row r="172" customFormat="false" ht="14.25" hidden="false" customHeight="false" outlineLevel="0" collapsed="false">
      <c r="A172" s="82" t="str">
        <f aca="false">IF(G172&lt;&gt;0,IF(COUNTIF(G$4:G$200,G172)&lt;&gt;1,RANK(G172,G$4:G$200)&amp;"°",RANK(G172,G$4:G$200)),"")</f>
        <v/>
      </c>
      <c r="B172" s="100" t="s">
        <v>10</v>
      </c>
      <c r="C172" s="86" t="str">
        <f aca="false">IFERROR(VLOOKUP($B172,TabJoueurs,2,0),"")</f>
        <v/>
      </c>
      <c r="D172" s="86" t="str">
        <f aca="false">IFERROR(VLOOKUP($B172,TabJoueurs,3,0),"")</f>
        <v/>
      </c>
      <c r="E172" s="86" t="str">
        <f aca="false">IFERROR(VLOOKUP($B172,TabJoueurs,4,0),"")</f>
        <v/>
      </c>
      <c r="F172" s="86" t="str">
        <f aca="false">IFERROR(VLOOKUP($B172,TabJoueurs,7,0),"")</f>
        <v/>
      </c>
      <c r="G172" s="103"/>
      <c r="H172" s="82" t="n">
        <f aca="false">COUNTIF(E$4:E172,E172)</f>
        <v>58</v>
      </c>
      <c r="I172" s="82" t="n">
        <f aca="false">IFERROR(IF(H172&lt;6,I171+1,I171),0)</f>
        <v>67</v>
      </c>
      <c r="J172" s="82" t="str">
        <f aca="false">IF(G172&gt;0,IF(H172&lt;6,PtsMax2-I172+1,""),"")</f>
        <v/>
      </c>
      <c r="K172" s="97" t="n">
        <f aca="false">MAX(M172:AB172)</f>
        <v>0</v>
      </c>
      <c r="L172" s="98" t="n">
        <f aca="false">IFERROR(G172/G$1,"")</f>
        <v>0</v>
      </c>
      <c r="M172" s="99"/>
      <c r="N172" s="86" t="str">
        <f aca="false">IF(N$2=$E172,$J172,"")</f>
        <v/>
      </c>
      <c r="O172" s="99" t="str">
        <f aca="false">IF(O$2=$E172,$J172,"")</f>
        <v/>
      </c>
      <c r="P172" s="86" t="str">
        <f aca="false">IF(P$2=$E172,$J172,"")</f>
        <v/>
      </c>
      <c r="Q172" s="86" t="str">
        <f aca="false">IF(Q$2=$E172,$J172,"")</f>
        <v/>
      </c>
      <c r="R172" s="99" t="str">
        <f aca="false">IF(R$2=$E172,$J172,"")</f>
        <v/>
      </c>
      <c r="S172" s="86" t="str">
        <f aca="false">IF(S$2=$E172,$J172,"")</f>
        <v/>
      </c>
      <c r="T172" s="99" t="str">
        <f aca="false">IF(T$2=$E172,$J172,"")</f>
        <v/>
      </c>
      <c r="U172" s="86" t="str">
        <f aca="false">IF(U$2=$E172,$J172,"")</f>
        <v/>
      </c>
      <c r="V172" s="99" t="str">
        <f aca="false">IF(V$2=$E172,$J172,"")</f>
        <v/>
      </c>
      <c r="W172" s="86" t="str">
        <f aca="false">IF(W$2=$E172,$J172,"")</f>
        <v/>
      </c>
      <c r="X172" s="99" t="str">
        <f aca="false">IF(X$2=$E172,$J172,"")</f>
        <v/>
      </c>
      <c r="Y172" s="86" t="str">
        <f aca="false">IF(Y$2=$E172,$J172,"")</f>
        <v/>
      </c>
      <c r="Z172" s="99" t="str">
        <f aca="false">IF(Z$2=$E172,$J172,"")</f>
        <v/>
      </c>
      <c r="AA172" s="86" t="str">
        <f aca="false">IF(AA$2=$E172,$J172,"")</f>
        <v/>
      </c>
      <c r="AB172" s="99" t="str">
        <f aca="false">IF(AB$2=$E172,$J172,"")</f>
        <v/>
      </c>
      <c r="AC172" s="101"/>
      <c r="AD172" s="83"/>
      <c r="AE172" s="83"/>
      <c r="AF172" s="83"/>
    </row>
    <row r="173" customFormat="false" ht="14.25" hidden="false" customHeight="false" outlineLevel="0" collapsed="false">
      <c r="A173" s="82" t="str">
        <f aca="false">IF(G173&lt;&gt;0,IF(COUNTIF(G$4:G$200,G173)&lt;&gt;1,RANK(G173,G$4:G$200)&amp;"°",RANK(G173,G$4:G$200)),"")</f>
        <v/>
      </c>
      <c r="B173" s="100" t="s">
        <v>10</v>
      </c>
      <c r="C173" s="86" t="str">
        <f aca="false">IFERROR(VLOOKUP($B173,TabJoueurs,2,0),"")</f>
        <v/>
      </c>
      <c r="D173" s="86" t="str">
        <f aca="false">IFERROR(VLOOKUP($B173,TabJoueurs,3,0),"")</f>
        <v/>
      </c>
      <c r="E173" s="86" t="str">
        <f aca="false">IFERROR(VLOOKUP($B173,TabJoueurs,4,0),"")</f>
        <v/>
      </c>
      <c r="F173" s="86" t="str">
        <f aca="false">IFERROR(VLOOKUP($B173,TabJoueurs,7,0),"")</f>
        <v/>
      </c>
      <c r="G173" s="103"/>
      <c r="H173" s="82" t="n">
        <f aca="false">COUNTIF(E$4:E173,E173)</f>
        <v>59</v>
      </c>
      <c r="I173" s="82" t="n">
        <f aca="false">IFERROR(IF(H173&lt;6,I172+1,I172),0)</f>
        <v>67</v>
      </c>
      <c r="J173" s="82" t="str">
        <f aca="false">IF(G173&gt;0,IF(H173&lt;6,PtsMax2-I173+1,""),"")</f>
        <v/>
      </c>
      <c r="K173" s="97" t="n">
        <f aca="false">MAX(M173:AB173)</f>
        <v>0</v>
      </c>
      <c r="L173" s="98" t="n">
        <f aca="false">IFERROR(G173/G$1,"")</f>
        <v>0</v>
      </c>
      <c r="M173" s="99"/>
      <c r="N173" s="86" t="str">
        <f aca="false">IF(N$2=$E173,$J173,"")</f>
        <v/>
      </c>
      <c r="O173" s="99" t="str">
        <f aca="false">IF(O$2=$E173,$J173,"")</f>
        <v/>
      </c>
      <c r="P173" s="86" t="str">
        <f aca="false">IF(P$2=$E173,$J173,"")</f>
        <v/>
      </c>
      <c r="Q173" s="86" t="str">
        <f aca="false">IF(Q$2=$E173,$J173,"")</f>
        <v/>
      </c>
      <c r="R173" s="99" t="str">
        <f aca="false">IF(R$2=$E173,$J173,"")</f>
        <v/>
      </c>
      <c r="S173" s="86" t="str">
        <f aca="false">IF(S$2=$E173,$J173,"")</f>
        <v/>
      </c>
      <c r="T173" s="99" t="str">
        <f aca="false">IF(T$2=$E173,$J173,"")</f>
        <v/>
      </c>
      <c r="U173" s="86" t="str">
        <f aca="false">IF(U$2=$E173,$J173,"")</f>
        <v/>
      </c>
      <c r="V173" s="99" t="str">
        <f aca="false">IF(V$2=$E173,$J173,"")</f>
        <v/>
      </c>
      <c r="W173" s="86" t="str">
        <f aca="false">IF(W$2=$E173,$J173,"")</f>
        <v/>
      </c>
      <c r="X173" s="99" t="str">
        <f aca="false">IF(X$2=$E173,$J173,"")</f>
        <v/>
      </c>
      <c r="Y173" s="86" t="str">
        <f aca="false">IF(Y$2=$E173,$J173,"")</f>
        <v/>
      </c>
      <c r="Z173" s="99" t="str">
        <f aca="false">IF(Z$2=$E173,$J173,"")</f>
        <v/>
      </c>
      <c r="AA173" s="86" t="str">
        <f aca="false">IF(AA$2=$E173,$J173,"")</f>
        <v/>
      </c>
      <c r="AB173" s="99" t="str">
        <f aca="false">IF(AB$2=$E173,$J173,"")</f>
        <v/>
      </c>
      <c r="AC173" s="101"/>
      <c r="AD173" s="83"/>
      <c r="AE173" s="83"/>
      <c r="AF173" s="83"/>
    </row>
    <row r="174" customFormat="false" ht="14.25" hidden="false" customHeight="false" outlineLevel="0" collapsed="false">
      <c r="A174" s="82" t="str">
        <f aca="false">IF(G174&lt;&gt;0,IF(COUNTIF(G$4:G$200,G174)&lt;&gt;1,RANK(G174,G$4:G$200)&amp;"°",RANK(G174,G$4:G$200)),"")</f>
        <v/>
      </c>
      <c r="B174" s="100" t="s">
        <v>10</v>
      </c>
      <c r="C174" s="86" t="str">
        <f aca="false">IFERROR(VLOOKUP($B174,TabJoueurs,2,0),"")</f>
        <v/>
      </c>
      <c r="D174" s="86" t="str">
        <f aca="false">IFERROR(VLOOKUP($B174,TabJoueurs,3,0),"")</f>
        <v/>
      </c>
      <c r="E174" s="86" t="str">
        <f aca="false">IFERROR(VLOOKUP($B174,TabJoueurs,4,0),"")</f>
        <v/>
      </c>
      <c r="F174" s="86" t="str">
        <f aca="false">IFERROR(VLOOKUP($B174,TabJoueurs,7,0),"")</f>
        <v/>
      </c>
      <c r="G174" s="103"/>
      <c r="H174" s="82" t="n">
        <f aca="false">COUNTIF(E$4:E174,E174)</f>
        <v>60</v>
      </c>
      <c r="I174" s="82" t="n">
        <f aca="false">IFERROR(IF(H174&lt;6,I173+1,I173),0)</f>
        <v>67</v>
      </c>
      <c r="J174" s="82" t="str">
        <f aca="false">IF(G174&gt;0,IF(H174&lt;6,PtsMax2-I174+1,""),"")</f>
        <v/>
      </c>
      <c r="K174" s="97" t="n">
        <f aca="false">MAX(M174:AB174)</f>
        <v>0</v>
      </c>
      <c r="L174" s="98" t="n">
        <f aca="false">IFERROR(G174/G$1,"")</f>
        <v>0</v>
      </c>
      <c r="M174" s="99"/>
      <c r="N174" s="86" t="str">
        <f aca="false">IF(N$2=$E174,$J174,"")</f>
        <v/>
      </c>
      <c r="O174" s="99" t="str">
        <f aca="false">IF(O$2=$E174,$J174,"")</f>
        <v/>
      </c>
      <c r="P174" s="86" t="str">
        <f aca="false">IF(P$2=$E174,$J174,"")</f>
        <v/>
      </c>
      <c r="Q174" s="86" t="str">
        <f aca="false">IF(Q$2=$E174,$J174,"")</f>
        <v/>
      </c>
      <c r="R174" s="99" t="str">
        <f aca="false">IF(R$2=$E174,$J174,"")</f>
        <v/>
      </c>
      <c r="S174" s="86" t="str">
        <f aca="false">IF(S$2=$E174,$J174,"")</f>
        <v/>
      </c>
      <c r="T174" s="99" t="str">
        <f aca="false">IF(T$2=$E174,$J174,"")</f>
        <v/>
      </c>
      <c r="U174" s="86" t="str">
        <f aca="false">IF(U$2=$E174,$J174,"")</f>
        <v/>
      </c>
      <c r="V174" s="99" t="str">
        <f aca="false">IF(V$2=$E174,$J174,"")</f>
        <v/>
      </c>
      <c r="W174" s="86" t="str">
        <f aca="false">IF(W$2=$E174,$J174,"")</f>
        <v/>
      </c>
      <c r="X174" s="99" t="str">
        <f aca="false">IF(X$2=$E174,$J174,"")</f>
        <v/>
      </c>
      <c r="Y174" s="86" t="str">
        <f aca="false">IF(Y$2=$E174,$J174,"")</f>
        <v/>
      </c>
      <c r="Z174" s="99" t="str">
        <f aca="false">IF(Z$2=$E174,$J174,"")</f>
        <v/>
      </c>
      <c r="AA174" s="86" t="str">
        <f aca="false">IF(AA$2=$E174,$J174,"")</f>
        <v/>
      </c>
      <c r="AB174" s="99" t="str">
        <f aca="false">IF(AB$2=$E174,$J174,"")</f>
        <v/>
      </c>
      <c r="AC174" s="101"/>
      <c r="AD174" s="83"/>
      <c r="AE174" s="83"/>
      <c r="AF174" s="83"/>
    </row>
    <row r="175" customFormat="false" ht="14.25" hidden="false" customHeight="false" outlineLevel="0" collapsed="false">
      <c r="A175" s="82" t="str">
        <f aca="false">IF(G175&lt;&gt;0,IF(COUNTIF(G$4:G$200,G175)&lt;&gt;1,RANK(G175,G$4:G$200)&amp;"°",RANK(G175,G$4:G$200)),"")</f>
        <v/>
      </c>
      <c r="B175" s="100" t="s">
        <v>10</v>
      </c>
      <c r="C175" s="86" t="str">
        <f aca="false">IFERROR(VLOOKUP($B175,TabJoueurs,2,0),"")</f>
        <v/>
      </c>
      <c r="D175" s="86" t="str">
        <f aca="false">IFERROR(VLOOKUP($B175,TabJoueurs,3,0),"")</f>
        <v/>
      </c>
      <c r="E175" s="86" t="str">
        <f aca="false">IFERROR(VLOOKUP($B175,TabJoueurs,4,0),"")</f>
        <v/>
      </c>
      <c r="F175" s="86" t="str">
        <f aca="false">IFERROR(VLOOKUP($B175,TabJoueurs,7,0),"")</f>
        <v/>
      </c>
      <c r="G175" s="103"/>
      <c r="H175" s="82" t="n">
        <f aca="false">COUNTIF(E$4:E175,E175)</f>
        <v>61</v>
      </c>
      <c r="I175" s="82" t="n">
        <f aca="false">IFERROR(IF(H175&lt;6,I174+1,I174),0)</f>
        <v>67</v>
      </c>
      <c r="J175" s="82" t="str">
        <f aca="false">IF(G175&gt;0,IF(H175&lt;6,PtsMax2-I175+1,""),"")</f>
        <v/>
      </c>
      <c r="K175" s="97" t="n">
        <f aca="false">MAX(M175:AB175)</f>
        <v>0</v>
      </c>
      <c r="L175" s="98" t="n">
        <f aca="false">IFERROR(G175/G$1,"")</f>
        <v>0</v>
      </c>
      <c r="M175" s="99"/>
      <c r="N175" s="86" t="str">
        <f aca="false">IF(N$2=$E175,$J175,"")</f>
        <v/>
      </c>
      <c r="O175" s="99" t="str">
        <f aca="false">IF(O$2=$E175,$J175,"")</f>
        <v/>
      </c>
      <c r="P175" s="86" t="str">
        <f aca="false">IF(P$2=$E175,$J175,"")</f>
        <v/>
      </c>
      <c r="Q175" s="86" t="str">
        <f aca="false">IF(Q$2=$E175,$J175,"")</f>
        <v/>
      </c>
      <c r="R175" s="99" t="str">
        <f aca="false">IF(R$2=$E175,$J175,"")</f>
        <v/>
      </c>
      <c r="S175" s="86" t="str">
        <f aca="false">IF(S$2=$E175,$J175,"")</f>
        <v/>
      </c>
      <c r="T175" s="99" t="str">
        <f aca="false">IF(T$2=$E175,$J175,"")</f>
        <v/>
      </c>
      <c r="U175" s="86" t="str">
        <f aca="false">IF(U$2=$E175,$J175,"")</f>
        <v/>
      </c>
      <c r="V175" s="99" t="str">
        <f aca="false">IF(V$2=$E175,$J175,"")</f>
        <v/>
      </c>
      <c r="W175" s="86" t="str">
        <f aca="false">IF(W$2=$E175,$J175,"")</f>
        <v/>
      </c>
      <c r="X175" s="99" t="str">
        <f aca="false">IF(X$2=$E175,$J175,"")</f>
        <v/>
      </c>
      <c r="Y175" s="86" t="str">
        <f aca="false">IF(Y$2=$E175,$J175,"")</f>
        <v/>
      </c>
      <c r="Z175" s="99" t="str">
        <f aca="false">IF(Z$2=$E175,$J175,"")</f>
        <v/>
      </c>
      <c r="AA175" s="86" t="str">
        <f aca="false">IF(AA$2=$E175,$J175,"")</f>
        <v/>
      </c>
      <c r="AB175" s="99" t="str">
        <f aca="false">IF(AB$2=$E175,$J175,"")</f>
        <v/>
      </c>
      <c r="AC175" s="101"/>
      <c r="AD175" s="83"/>
      <c r="AE175" s="83"/>
      <c r="AF175" s="83"/>
    </row>
    <row r="176" customFormat="false" ht="14.25" hidden="false" customHeight="false" outlineLevel="0" collapsed="false">
      <c r="A176" s="82" t="str">
        <f aca="false">IF(G176&lt;&gt;0,IF(COUNTIF(G$4:G$200,G176)&lt;&gt;1,RANK(G176,G$4:G$200)&amp;"°",RANK(G176,G$4:G$200)),"")</f>
        <v/>
      </c>
      <c r="B176" s="100" t="s">
        <v>10</v>
      </c>
      <c r="C176" s="86" t="str">
        <f aca="false">IFERROR(VLOOKUP($B176,TabJoueurs,2,0),"")</f>
        <v/>
      </c>
      <c r="D176" s="86" t="str">
        <f aca="false">IFERROR(VLOOKUP($B176,TabJoueurs,3,0),"")</f>
        <v/>
      </c>
      <c r="E176" s="86" t="str">
        <f aca="false">IFERROR(VLOOKUP($B176,TabJoueurs,4,0),"")</f>
        <v/>
      </c>
      <c r="F176" s="86" t="str">
        <f aca="false">IFERROR(VLOOKUP($B176,TabJoueurs,7,0),"")</f>
        <v/>
      </c>
      <c r="G176" s="103"/>
      <c r="H176" s="82" t="n">
        <f aca="false">COUNTIF(E$4:E176,E176)</f>
        <v>62</v>
      </c>
      <c r="I176" s="82" t="n">
        <f aca="false">IFERROR(IF(H176&lt;6,I175+1,I175),0)</f>
        <v>67</v>
      </c>
      <c r="J176" s="82" t="str">
        <f aca="false">IF(G176&gt;0,IF(H176&lt;6,PtsMax2-I176+1,""),"")</f>
        <v/>
      </c>
      <c r="K176" s="97" t="n">
        <f aca="false">MAX(M176:AB176)</f>
        <v>0</v>
      </c>
      <c r="L176" s="98" t="n">
        <f aca="false">IFERROR(G176/G$1,"")</f>
        <v>0</v>
      </c>
      <c r="M176" s="99"/>
      <c r="N176" s="86" t="str">
        <f aca="false">IF(N$2=$E176,$J176,"")</f>
        <v/>
      </c>
      <c r="O176" s="99" t="str">
        <f aca="false">IF(O$2=$E176,$J176,"")</f>
        <v/>
      </c>
      <c r="P176" s="86" t="str">
        <f aca="false">IF(P$2=$E176,$J176,"")</f>
        <v/>
      </c>
      <c r="Q176" s="86" t="str">
        <f aca="false">IF(Q$2=$E176,$J176,"")</f>
        <v/>
      </c>
      <c r="R176" s="99" t="str">
        <f aca="false">IF(R$2=$E176,$J176,"")</f>
        <v/>
      </c>
      <c r="S176" s="86" t="str">
        <f aca="false">IF(S$2=$E176,$J176,"")</f>
        <v/>
      </c>
      <c r="T176" s="99" t="str">
        <f aca="false">IF(T$2=$E176,$J176,"")</f>
        <v/>
      </c>
      <c r="U176" s="86" t="str">
        <f aca="false">IF(U$2=$E176,$J176,"")</f>
        <v/>
      </c>
      <c r="V176" s="99" t="str">
        <f aca="false">IF(V$2=$E176,$J176,"")</f>
        <v/>
      </c>
      <c r="W176" s="86" t="str">
        <f aca="false">IF(W$2=$E176,$J176,"")</f>
        <v/>
      </c>
      <c r="X176" s="99" t="str">
        <f aca="false">IF(X$2=$E176,$J176,"")</f>
        <v/>
      </c>
      <c r="Y176" s="86" t="str">
        <f aca="false">IF(Y$2=$E176,$J176,"")</f>
        <v/>
      </c>
      <c r="Z176" s="99" t="str">
        <f aca="false">IF(Z$2=$E176,$J176,"")</f>
        <v/>
      </c>
      <c r="AA176" s="86" t="str">
        <f aca="false">IF(AA$2=$E176,$J176,"")</f>
        <v/>
      </c>
      <c r="AB176" s="99" t="str">
        <f aca="false">IF(AB$2=$E176,$J176,"")</f>
        <v/>
      </c>
      <c r="AC176" s="101"/>
      <c r="AD176" s="83"/>
      <c r="AE176" s="83"/>
      <c r="AF176" s="83"/>
    </row>
    <row r="177" customFormat="false" ht="14.25" hidden="false" customHeight="false" outlineLevel="0" collapsed="false">
      <c r="A177" s="82" t="str">
        <f aca="false">IF(G177&lt;&gt;0,IF(COUNTIF(G$4:G$200,G177)&lt;&gt;1,RANK(G177,G$4:G$200)&amp;"°",RANK(G177,G$4:G$200)),"")</f>
        <v/>
      </c>
      <c r="B177" s="100" t="s">
        <v>10</v>
      </c>
      <c r="C177" s="86" t="str">
        <f aca="false">IFERROR(VLOOKUP($B177,TabJoueurs,2,0),"")</f>
        <v/>
      </c>
      <c r="D177" s="86" t="str">
        <f aca="false">IFERROR(VLOOKUP($B177,TabJoueurs,3,0),"")</f>
        <v/>
      </c>
      <c r="E177" s="86" t="str">
        <f aca="false">IFERROR(VLOOKUP($B177,TabJoueurs,4,0),"")</f>
        <v/>
      </c>
      <c r="F177" s="86" t="str">
        <f aca="false">IFERROR(VLOOKUP($B177,TabJoueurs,7,0),"")</f>
        <v/>
      </c>
      <c r="G177" s="103"/>
      <c r="H177" s="82" t="n">
        <f aca="false">COUNTIF(E$4:E177,E177)</f>
        <v>63</v>
      </c>
      <c r="I177" s="82" t="n">
        <f aca="false">IFERROR(IF(H177&lt;6,I176+1,I176),0)</f>
        <v>67</v>
      </c>
      <c r="J177" s="82" t="str">
        <f aca="false">IF(G177&gt;0,IF(H177&lt;6,PtsMax2-I177+1,""),"")</f>
        <v/>
      </c>
      <c r="K177" s="97" t="n">
        <f aca="false">MAX(M177:AB177)</f>
        <v>0</v>
      </c>
      <c r="L177" s="98" t="n">
        <f aca="false">IFERROR(G177/G$1,"")</f>
        <v>0</v>
      </c>
      <c r="M177" s="99"/>
      <c r="N177" s="86" t="str">
        <f aca="false">IF(N$2=$E177,$J177,"")</f>
        <v/>
      </c>
      <c r="O177" s="99" t="str">
        <f aca="false">IF(O$2=$E177,$J177,"")</f>
        <v/>
      </c>
      <c r="P177" s="86" t="str">
        <f aca="false">IF(P$2=$E177,$J177,"")</f>
        <v/>
      </c>
      <c r="Q177" s="86" t="str">
        <f aca="false">IF(Q$2=$E177,$J177,"")</f>
        <v/>
      </c>
      <c r="R177" s="99" t="str">
        <f aca="false">IF(R$2=$E177,$J177,"")</f>
        <v/>
      </c>
      <c r="S177" s="86" t="str">
        <f aca="false">IF(S$2=$E177,$J177,"")</f>
        <v/>
      </c>
      <c r="T177" s="99" t="str">
        <f aca="false">IF(T$2=$E177,$J177,"")</f>
        <v/>
      </c>
      <c r="U177" s="86" t="str">
        <f aca="false">IF(U$2=$E177,$J177,"")</f>
        <v/>
      </c>
      <c r="V177" s="99" t="str">
        <f aca="false">IF(V$2=$E177,$J177,"")</f>
        <v/>
      </c>
      <c r="W177" s="86" t="str">
        <f aca="false">IF(W$2=$E177,$J177,"")</f>
        <v/>
      </c>
      <c r="X177" s="99" t="str">
        <f aca="false">IF(X$2=$E177,$J177,"")</f>
        <v/>
      </c>
      <c r="Y177" s="86" t="str">
        <f aca="false">IF(Y$2=$E177,$J177,"")</f>
        <v/>
      </c>
      <c r="Z177" s="99" t="str">
        <f aca="false">IF(Z$2=$E177,$J177,"")</f>
        <v/>
      </c>
      <c r="AA177" s="86" t="str">
        <f aca="false">IF(AA$2=$E177,$J177,"")</f>
        <v/>
      </c>
      <c r="AB177" s="99" t="str">
        <f aca="false">IF(AB$2=$E177,$J177,"")</f>
        <v/>
      </c>
      <c r="AC177" s="101"/>
      <c r="AD177" s="83"/>
      <c r="AE177" s="83"/>
      <c r="AF177" s="83"/>
    </row>
    <row r="178" customFormat="false" ht="14.25" hidden="false" customHeight="false" outlineLevel="0" collapsed="false">
      <c r="A178" s="82" t="str">
        <f aca="false">IF(G178&lt;&gt;0,IF(COUNTIF(G$4:G$200,G178)&lt;&gt;1,RANK(G178,G$4:G$200)&amp;"°",RANK(G178,G$4:G$200)),"")</f>
        <v/>
      </c>
      <c r="B178" s="100" t="s">
        <v>10</v>
      </c>
      <c r="C178" s="86" t="str">
        <f aca="false">IFERROR(VLOOKUP($B178,TabJoueurs,2,0),"")</f>
        <v/>
      </c>
      <c r="D178" s="86" t="str">
        <f aca="false">IFERROR(VLOOKUP($B178,TabJoueurs,3,0),"")</f>
        <v/>
      </c>
      <c r="E178" s="86" t="str">
        <f aca="false">IFERROR(VLOOKUP($B178,TabJoueurs,4,0),"")</f>
        <v/>
      </c>
      <c r="F178" s="86" t="str">
        <f aca="false">IFERROR(VLOOKUP($B178,TabJoueurs,7,0),"")</f>
        <v/>
      </c>
      <c r="G178" s="103"/>
      <c r="H178" s="82" t="n">
        <f aca="false">COUNTIF(E$4:E178,E178)</f>
        <v>64</v>
      </c>
      <c r="I178" s="82" t="n">
        <f aca="false">IFERROR(IF(H178&lt;6,I177+1,I177),0)</f>
        <v>67</v>
      </c>
      <c r="J178" s="82" t="str">
        <f aca="false">IF(G178&gt;0,IF(H178&lt;6,PtsMax2-I178+1,""),"")</f>
        <v/>
      </c>
      <c r="K178" s="97" t="n">
        <f aca="false">MAX(M178:AB178)</f>
        <v>0</v>
      </c>
      <c r="L178" s="98" t="n">
        <f aca="false">IFERROR(G178/G$1,"")</f>
        <v>0</v>
      </c>
      <c r="M178" s="99"/>
      <c r="N178" s="86" t="str">
        <f aca="false">IF(N$2=$E178,$J178,"")</f>
        <v/>
      </c>
      <c r="O178" s="99" t="str">
        <f aca="false">IF(O$2=$E178,$J178,"")</f>
        <v/>
      </c>
      <c r="P178" s="86" t="str">
        <f aca="false">IF(P$2=$E178,$J178,"")</f>
        <v/>
      </c>
      <c r="Q178" s="86" t="str">
        <f aca="false">IF(Q$2=$E178,$J178,"")</f>
        <v/>
      </c>
      <c r="R178" s="99" t="str">
        <f aca="false">IF(R$2=$E178,$J178,"")</f>
        <v/>
      </c>
      <c r="S178" s="86" t="str">
        <f aca="false">IF(S$2=$E178,$J178,"")</f>
        <v/>
      </c>
      <c r="T178" s="99" t="str">
        <f aca="false">IF(T$2=$E178,$J178,"")</f>
        <v/>
      </c>
      <c r="U178" s="86" t="str">
        <f aca="false">IF(U$2=$E178,$J178,"")</f>
        <v/>
      </c>
      <c r="V178" s="99" t="str">
        <f aca="false">IF(V$2=$E178,$J178,"")</f>
        <v/>
      </c>
      <c r="W178" s="86" t="str">
        <f aca="false">IF(W$2=$E178,$J178,"")</f>
        <v/>
      </c>
      <c r="X178" s="99" t="str">
        <f aca="false">IF(X$2=$E178,$J178,"")</f>
        <v/>
      </c>
      <c r="Y178" s="86" t="str">
        <f aca="false">IF(Y$2=$E178,$J178,"")</f>
        <v/>
      </c>
      <c r="Z178" s="99" t="str">
        <f aca="false">IF(Z$2=$E178,$J178,"")</f>
        <v/>
      </c>
      <c r="AA178" s="86" t="str">
        <f aca="false">IF(AA$2=$E178,$J178,"")</f>
        <v/>
      </c>
      <c r="AB178" s="99" t="str">
        <f aca="false">IF(AB$2=$E178,$J178,"")</f>
        <v/>
      </c>
      <c r="AC178" s="101"/>
      <c r="AD178" s="83"/>
      <c r="AE178" s="83"/>
      <c r="AF178" s="83"/>
    </row>
    <row r="179" customFormat="false" ht="14.25" hidden="false" customHeight="false" outlineLevel="0" collapsed="false">
      <c r="A179" s="82" t="str">
        <f aca="false">IF(G179&lt;&gt;0,IF(COUNTIF(G$4:G$200,G179)&lt;&gt;1,RANK(G179,G$4:G$200)&amp;"°",RANK(G179,G$4:G$200)),"")</f>
        <v/>
      </c>
      <c r="B179" s="100" t="s">
        <v>10</v>
      </c>
      <c r="C179" s="86" t="str">
        <f aca="false">IFERROR(VLOOKUP($B179,TabJoueurs,2,0),"")</f>
        <v/>
      </c>
      <c r="D179" s="86" t="str">
        <f aca="false">IFERROR(VLOOKUP($B179,TabJoueurs,3,0),"")</f>
        <v/>
      </c>
      <c r="E179" s="86" t="str">
        <f aca="false">IFERROR(VLOOKUP($B179,TabJoueurs,4,0),"")</f>
        <v/>
      </c>
      <c r="F179" s="86" t="str">
        <f aca="false">IFERROR(VLOOKUP($B179,TabJoueurs,7,0),"")</f>
        <v/>
      </c>
      <c r="G179" s="103"/>
      <c r="H179" s="82" t="n">
        <f aca="false">COUNTIF(E$4:E179,E179)</f>
        <v>65</v>
      </c>
      <c r="I179" s="82" t="n">
        <f aca="false">IFERROR(IF(H179&lt;6,I178+1,I178),0)</f>
        <v>67</v>
      </c>
      <c r="J179" s="82" t="str">
        <f aca="false">IF(G179&gt;0,IF(H179&lt;6,PtsMax2-I179+1,""),"")</f>
        <v/>
      </c>
      <c r="K179" s="97" t="n">
        <f aca="false">MAX(M179:AB179)</f>
        <v>0</v>
      </c>
      <c r="L179" s="98" t="n">
        <f aca="false">IFERROR(G179/G$1,"")</f>
        <v>0</v>
      </c>
      <c r="M179" s="99"/>
      <c r="N179" s="86" t="str">
        <f aca="false">IF(N$2=$E179,$J179,"")</f>
        <v/>
      </c>
      <c r="O179" s="99" t="str">
        <f aca="false">IF(O$2=$E179,$J179,"")</f>
        <v/>
      </c>
      <c r="P179" s="86" t="str">
        <f aca="false">IF(P$2=$E179,$J179,"")</f>
        <v/>
      </c>
      <c r="Q179" s="86" t="str">
        <f aca="false">IF(Q$2=$E179,$J179,"")</f>
        <v/>
      </c>
      <c r="R179" s="99" t="str">
        <f aca="false">IF(R$2=$E179,$J179,"")</f>
        <v/>
      </c>
      <c r="S179" s="86" t="str">
        <f aca="false">IF(S$2=$E179,$J179,"")</f>
        <v/>
      </c>
      <c r="T179" s="99" t="str">
        <f aca="false">IF(T$2=$E179,$J179,"")</f>
        <v/>
      </c>
      <c r="U179" s="86" t="str">
        <f aca="false">IF(U$2=$E179,$J179,"")</f>
        <v/>
      </c>
      <c r="V179" s="99" t="str">
        <f aca="false">IF(V$2=$E179,$J179,"")</f>
        <v/>
      </c>
      <c r="W179" s="86" t="str">
        <f aca="false">IF(W$2=$E179,$J179,"")</f>
        <v/>
      </c>
      <c r="X179" s="99" t="str">
        <f aca="false">IF(X$2=$E179,$J179,"")</f>
        <v/>
      </c>
      <c r="Y179" s="86" t="str">
        <f aca="false">IF(Y$2=$E179,$J179,"")</f>
        <v/>
      </c>
      <c r="Z179" s="99" t="str">
        <f aca="false">IF(Z$2=$E179,$J179,"")</f>
        <v/>
      </c>
      <c r="AA179" s="86" t="str">
        <f aca="false">IF(AA$2=$E179,$J179,"")</f>
        <v/>
      </c>
      <c r="AB179" s="99" t="str">
        <f aca="false">IF(AB$2=$E179,$J179,"")</f>
        <v/>
      </c>
      <c r="AC179" s="101"/>
      <c r="AD179" s="83"/>
      <c r="AE179" s="83"/>
      <c r="AF179" s="83"/>
    </row>
    <row r="180" customFormat="false" ht="14.25" hidden="false" customHeight="false" outlineLevel="0" collapsed="false">
      <c r="A180" s="82" t="str">
        <f aca="false">IF(G180&lt;&gt;0,IF(COUNTIF(G$4:G$200,G180)&lt;&gt;1,RANK(G180,G$4:G$200)&amp;"°",RANK(G180,G$4:G$200)),"")</f>
        <v/>
      </c>
      <c r="B180" s="100" t="s">
        <v>10</v>
      </c>
      <c r="C180" s="86" t="str">
        <f aca="false">IFERROR(VLOOKUP($B180,TabJoueurs,2,0),"")</f>
        <v/>
      </c>
      <c r="D180" s="86" t="str">
        <f aca="false">IFERROR(VLOOKUP($B180,TabJoueurs,3,0),"")</f>
        <v/>
      </c>
      <c r="E180" s="86" t="str">
        <f aca="false">IFERROR(VLOOKUP($B180,TabJoueurs,4,0),"")</f>
        <v/>
      </c>
      <c r="F180" s="86" t="str">
        <f aca="false">IFERROR(VLOOKUP($B180,TabJoueurs,7,0),"")</f>
        <v/>
      </c>
      <c r="G180" s="103"/>
      <c r="H180" s="82" t="n">
        <f aca="false">COUNTIF(E$4:E180,E180)</f>
        <v>66</v>
      </c>
      <c r="I180" s="82" t="n">
        <f aca="false">IFERROR(IF(H180&lt;6,I179+1,I179),0)</f>
        <v>67</v>
      </c>
      <c r="J180" s="82" t="str">
        <f aca="false">IF(G180&gt;0,IF(H180&lt;6,PtsMax2-I180+1,""),"")</f>
        <v/>
      </c>
      <c r="K180" s="97" t="n">
        <f aca="false">MAX(M180:AB180)</f>
        <v>0</v>
      </c>
      <c r="L180" s="98" t="n">
        <f aca="false">IFERROR(G180/G$1,"")</f>
        <v>0</v>
      </c>
      <c r="M180" s="99"/>
      <c r="N180" s="86" t="str">
        <f aca="false">IF(N$2=$E180,$J180,"")</f>
        <v/>
      </c>
      <c r="O180" s="99" t="str">
        <f aca="false">IF(O$2=$E180,$J180,"")</f>
        <v/>
      </c>
      <c r="P180" s="86" t="str">
        <f aca="false">IF(P$2=$E180,$J180,"")</f>
        <v/>
      </c>
      <c r="Q180" s="86" t="str">
        <f aca="false">IF(Q$2=$E180,$J180,"")</f>
        <v/>
      </c>
      <c r="R180" s="99" t="str">
        <f aca="false">IF(R$2=$E180,$J180,"")</f>
        <v/>
      </c>
      <c r="S180" s="86" t="str">
        <f aca="false">IF(S$2=$E180,$J180,"")</f>
        <v/>
      </c>
      <c r="T180" s="99" t="str">
        <f aca="false">IF(T$2=$E180,$J180,"")</f>
        <v/>
      </c>
      <c r="U180" s="86" t="str">
        <f aca="false">IF(U$2=$E180,$J180,"")</f>
        <v/>
      </c>
      <c r="V180" s="99" t="str">
        <f aca="false">IF(V$2=$E180,$J180,"")</f>
        <v/>
      </c>
      <c r="W180" s="86" t="str">
        <f aca="false">IF(W$2=$E180,$J180,"")</f>
        <v/>
      </c>
      <c r="X180" s="99" t="str">
        <f aca="false">IF(X$2=$E180,$J180,"")</f>
        <v/>
      </c>
      <c r="Y180" s="86" t="str">
        <f aca="false">IF(Y$2=$E180,$J180,"")</f>
        <v/>
      </c>
      <c r="Z180" s="99" t="str">
        <f aca="false">IF(Z$2=$E180,$J180,"")</f>
        <v/>
      </c>
      <c r="AA180" s="86" t="str">
        <f aca="false">IF(AA$2=$E180,$J180,"")</f>
        <v/>
      </c>
      <c r="AB180" s="99" t="str">
        <f aca="false">IF(AB$2=$E180,$J180,"")</f>
        <v/>
      </c>
      <c r="AC180" s="101"/>
      <c r="AD180" s="83"/>
      <c r="AE180" s="83"/>
      <c r="AF180" s="83"/>
    </row>
    <row r="181" customFormat="false" ht="14.25" hidden="false" customHeight="false" outlineLevel="0" collapsed="false">
      <c r="A181" s="82" t="str">
        <f aca="false">IF(G181&lt;&gt;0,IF(COUNTIF(G$4:G$200,G181)&lt;&gt;1,RANK(G181,G$4:G$200)&amp;"°",RANK(G181,G$4:G$200)),"")</f>
        <v/>
      </c>
      <c r="B181" s="100" t="s">
        <v>10</v>
      </c>
      <c r="C181" s="86" t="str">
        <f aca="false">IFERROR(VLOOKUP($B181,TabJoueurs,2,0),"")</f>
        <v/>
      </c>
      <c r="D181" s="86" t="str">
        <f aca="false">IFERROR(VLOOKUP($B181,TabJoueurs,3,0),"")</f>
        <v/>
      </c>
      <c r="E181" s="86" t="str">
        <f aca="false">IFERROR(VLOOKUP($B181,TabJoueurs,4,0),"")</f>
        <v/>
      </c>
      <c r="F181" s="86" t="str">
        <f aca="false">IFERROR(VLOOKUP($B181,TabJoueurs,7,0),"")</f>
        <v/>
      </c>
      <c r="G181" s="103"/>
      <c r="H181" s="82" t="n">
        <f aca="false">COUNTIF(E$4:E181,E181)</f>
        <v>67</v>
      </c>
      <c r="I181" s="82" t="n">
        <f aca="false">IFERROR(IF(H181&lt;6,I180+1,I180),0)</f>
        <v>67</v>
      </c>
      <c r="J181" s="82" t="str">
        <f aca="false">IF(G181&gt;0,IF(H181&lt;6,PtsMax2-I181+1,""),"")</f>
        <v/>
      </c>
      <c r="K181" s="97" t="n">
        <f aca="false">MAX(M181:AB181)</f>
        <v>0</v>
      </c>
      <c r="L181" s="98" t="n">
        <f aca="false">IFERROR(G181/G$1,"")</f>
        <v>0</v>
      </c>
      <c r="M181" s="99"/>
      <c r="N181" s="86" t="str">
        <f aca="false">IF(N$2=$E181,$J181,"")</f>
        <v/>
      </c>
      <c r="O181" s="99" t="str">
        <f aca="false">IF(O$2=$E181,$J181,"")</f>
        <v/>
      </c>
      <c r="P181" s="86" t="str">
        <f aca="false">IF(P$2=$E181,$J181,"")</f>
        <v/>
      </c>
      <c r="Q181" s="86" t="str">
        <f aca="false">IF(Q$2=$E181,$J181,"")</f>
        <v/>
      </c>
      <c r="R181" s="99" t="str">
        <f aca="false">IF(R$2=$E181,$J181,"")</f>
        <v/>
      </c>
      <c r="S181" s="86" t="str">
        <f aca="false">IF(S$2=$E181,$J181,"")</f>
        <v/>
      </c>
      <c r="T181" s="99" t="str">
        <f aca="false">IF(T$2=$E181,$J181,"")</f>
        <v/>
      </c>
      <c r="U181" s="86" t="str">
        <f aca="false">IF(U$2=$E181,$J181,"")</f>
        <v/>
      </c>
      <c r="V181" s="99" t="str">
        <f aca="false">IF(V$2=$E181,$J181,"")</f>
        <v/>
      </c>
      <c r="W181" s="86" t="str">
        <f aca="false">IF(W$2=$E181,$J181,"")</f>
        <v/>
      </c>
      <c r="X181" s="99" t="str">
        <f aca="false">IF(X$2=$E181,$J181,"")</f>
        <v/>
      </c>
      <c r="Y181" s="86" t="str">
        <f aca="false">IF(Y$2=$E181,$J181,"")</f>
        <v/>
      </c>
      <c r="Z181" s="99" t="str">
        <f aca="false">IF(Z$2=$E181,$J181,"")</f>
        <v/>
      </c>
      <c r="AA181" s="86" t="str">
        <f aca="false">IF(AA$2=$E181,$J181,"")</f>
        <v/>
      </c>
      <c r="AB181" s="99" t="str">
        <f aca="false">IF(AB$2=$E181,$J181,"")</f>
        <v/>
      </c>
      <c r="AC181" s="101"/>
      <c r="AD181" s="83"/>
      <c r="AE181" s="83"/>
      <c r="AF181" s="83"/>
    </row>
    <row r="182" customFormat="false" ht="14.25" hidden="false" customHeight="false" outlineLevel="0" collapsed="false">
      <c r="A182" s="82" t="str">
        <f aca="false">IF(G182&lt;&gt;0,IF(COUNTIF(G$4:G$200,G182)&lt;&gt;1,RANK(G182,G$4:G$200)&amp;"°",RANK(G182,G$4:G$200)),"")</f>
        <v/>
      </c>
      <c r="B182" s="100" t="s">
        <v>10</v>
      </c>
      <c r="C182" s="86" t="str">
        <f aca="false">IFERROR(VLOOKUP($B182,TabJoueurs,2,0),"")</f>
        <v/>
      </c>
      <c r="D182" s="86" t="str">
        <f aca="false">IFERROR(VLOOKUP($B182,TabJoueurs,3,0),"")</f>
        <v/>
      </c>
      <c r="E182" s="86" t="str">
        <f aca="false">IFERROR(VLOOKUP($B182,TabJoueurs,4,0),"")</f>
        <v/>
      </c>
      <c r="F182" s="86" t="str">
        <f aca="false">IFERROR(VLOOKUP($B182,TabJoueurs,7,0),"")</f>
        <v/>
      </c>
      <c r="G182" s="103"/>
      <c r="H182" s="82" t="n">
        <f aca="false">COUNTIF(E$4:E182,E182)</f>
        <v>68</v>
      </c>
      <c r="I182" s="82" t="n">
        <f aca="false">IFERROR(IF(H182&lt;6,I181+1,I181),0)</f>
        <v>67</v>
      </c>
      <c r="J182" s="82" t="str">
        <f aca="false">IF(G182&gt;0,IF(H182&lt;6,PtsMax2-I182+1,""),"")</f>
        <v/>
      </c>
      <c r="K182" s="97" t="n">
        <f aca="false">MAX(M182:AB182)</f>
        <v>0</v>
      </c>
      <c r="L182" s="98" t="n">
        <f aca="false">IFERROR(G182/G$1,"")</f>
        <v>0</v>
      </c>
      <c r="M182" s="99"/>
      <c r="N182" s="86" t="str">
        <f aca="false">IF(N$2=$E182,$J182,"")</f>
        <v/>
      </c>
      <c r="O182" s="99" t="str">
        <f aca="false">IF(O$2=$E182,$J182,"")</f>
        <v/>
      </c>
      <c r="P182" s="86" t="str">
        <f aca="false">IF(P$2=$E182,$J182,"")</f>
        <v/>
      </c>
      <c r="Q182" s="86" t="str">
        <f aca="false">IF(Q$2=$E182,$J182,"")</f>
        <v/>
      </c>
      <c r="R182" s="99" t="str">
        <f aca="false">IF(R$2=$E182,$J182,"")</f>
        <v/>
      </c>
      <c r="S182" s="86" t="str">
        <f aca="false">IF(S$2=$E182,$J182,"")</f>
        <v/>
      </c>
      <c r="T182" s="99" t="str">
        <f aca="false">IF(T$2=$E182,$J182,"")</f>
        <v/>
      </c>
      <c r="U182" s="86" t="str">
        <f aca="false">IF(U$2=$E182,$J182,"")</f>
        <v/>
      </c>
      <c r="V182" s="99" t="str">
        <f aca="false">IF(V$2=$E182,$J182,"")</f>
        <v/>
      </c>
      <c r="W182" s="86" t="str">
        <f aca="false">IF(W$2=$E182,$J182,"")</f>
        <v/>
      </c>
      <c r="X182" s="99" t="str">
        <f aca="false">IF(X$2=$E182,$J182,"")</f>
        <v/>
      </c>
      <c r="Y182" s="86" t="str">
        <f aca="false">IF(Y$2=$E182,$J182,"")</f>
        <v/>
      </c>
      <c r="Z182" s="99" t="str">
        <f aca="false">IF(Z$2=$E182,$J182,"")</f>
        <v/>
      </c>
      <c r="AA182" s="86" t="str">
        <f aca="false">IF(AA$2=$E182,$J182,"")</f>
        <v/>
      </c>
      <c r="AB182" s="99" t="str">
        <f aca="false">IF(AB$2=$E182,$J182,"")</f>
        <v/>
      </c>
      <c r="AC182" s="101"/>
      <c r="AD182" s="83"/>
      <c r="AE182" s="83"/>
      <c r="AF182" s="83"/>
    </row>
    <row r="183" customFormat="false" ht="14.25" hidden="false" customHeight="false" outlineLevel="0" collapsed="false">
      <c r="A183" s="82" t="str">
        <f aca="false">IF(G183&lt;&gt;0,IF(COUNTIF(G$4:G$200,G183)&lt;&gt;1,RANK(G183,G$4:G$200)&amp;"°",RANK(G183,G$4:G$200)),"")</f>
        <v/>
      </c>
      <c r="B183" s="100" t="s">
        <v>10</v>
      </c>
      <c r="C183" s="86" t="str">
        <f aca="false">IFERROR(VLOOKUP($B183,TabJoueurs,2,0),"")</f>
        <v/>
      </c>
      <c r="D183" s="86" t="str">
        <f aca="false">IFERROR(VLOOKUP($B183,TabJoueurs,3,0),"")</f>
        <v/>
      </c>
      <c r="E183" s="86" t="str">
        <f aca="false">IFERROR(VLOOKUP($B183,TabJoueurs,4,0),"")</f>
        <v/>
      </c>
      <c r="F183" s="86" t="str">
        <f aca="false">IFERROR(VLOOKUP($B183,TabJoueurs,7,0),"")</f>
        <v/>
      </c>
      <c r="G183" s="103"/>
      <c r="H183" s="82" t="n">
        <f aca="false">COUNTIF(E$4:E183,E183)</f>
        <v>69</v>
      </c>
      <c r="I183" s="82" t="n">
        <f aca="false">IFERROR(IF(H183&lt;6,I182+1,I182),0)</f>
        <v>67</v>
      </c>
      <c r="J183" s="82" t="str">
        <f aca="false">IF(G183&gt;0,IF(H183&lt;6,PtsMax2-I183+1,""),"")</f>
        <v/>
      </c>
      <c r="K183" s="97" t="n">
        <f aca="false">MAX(M183:AB183)</f>
        <v>0</v>
      </c>
      <c r="L183" s="98" t="n">
        <f aca="false">IFERROR(G183/G$1,"")</f>
        <v>0</v>
      </c>
      <c r="M183" s="99"/>
      <c r="N183" s="86" t="str">
        <f aca="false">IF(N$2=$E183,$J183,"")</f>
        <v/>
      </c>
      <c r="O183" s="99" t="str">
        <f aca="false">IF(O$2=$E183,$J183,"")</f>
        <v/>
      </c>
      <c r="P183" s="86" t="str">
        <f aca="false">IF(P$2=$E183,$J183,"")</f>
        <v/>
      </c>
      <c r="Q183" s="86" t="str">
        <f aca="false">IF(Q$2=$E183,$J183,"")</f>
        <v/>
      </c>
      <c r="R183" s="99" t="str">
        <f aca="false">IF(R$2=$E183,$J183,"")</f>
        <v/>
      </c>
      <c r="S183" s="86" t="str">
        <f aca="false">IF(S$2=$E183,$J183,"")</f>
        <v/>
      </c>
      <c r="T183" s="99" t="str">
        <f aca="false">IF(T$2=$E183,$J183,"")</f>
        <v/>
      </c>
      <c r="U183" s="86" t="str">
        <f aca="false">IF(U$2=$E183,$J183,"")</f>
        <v/>
      </c>
      <c r="V183" s="99" t="str">
        <f aca="false">IF(V$2=$E183,$J183,"")</f>
        <v/>
      </c>
      <c r="W183" s="86" t="str">
        <f aca="false">IF(W$2=$E183,$J183,"")</f>
        <v/>
      </c>
      <c r="X183" s="99" t="str">
        <f aca="false">IF(X$2=$E183,$J183,"")</f>
        <v/>
      </c>
      <c r="Y183" s="86" t="str">
        <f aca="false">IF(Y$2=$E183,$J183,"")</f>
        <v/>
      </c>
      <c r="Z183" s="99" t="str">
        <f aca="false">IF(Z$2=$E183,$J183,"")</f>
        <v/>
      </c>
      <c r="AA183" s="86" t="str">
        <f aca="false">IF(AA$2=$E183,$J183,"")</f>
        <v/>
      </c>
      <c r="AB183" s="99" t="str">
        <f aca="false">IF(AB$2=$E183,$J183,"")</f>
        <v/>
      </c>
      <c r="AC183" s="101"/>
      <c r="AD183" s="83"/>
      <c r="AE183" s="83"/>
      <c r="AF183" s="83"/>
    </row>
    <row r="184" customFormat="false" ht="14.25" hidden="false" customHeight="false" outlineLevel="0" collapsed="false">
      <c r="A184" s="82" t="str">
        <f aca="false">IF(G184&lt;&gt;0,IF(COUNTIF(G$4:G$200,G184)&lt;&gt;1,RANK(G184,G$4:G$200)&amp;"°",RANK(G184,G$4:G$200)),"")</f>
        <v/>
      </c>
      <c r="B184" s="100" t="s">
        <v>10</v>
      </c>
      <c r="C184" s="86" t="str">
        <f aca="false">IFERROR(VLOOKUP($B184,TabJoueurs,2,0),"")</f>
        <v/>
      </c>
      <c r="D184" s="86" t="str">
        <f aca="false">IFERROR(VLOOKUP($B184,TabJoueurs,3,0),"")</f>
        <v/>
      </c>
      <c r="E184" s="86" t="str">
        <f aca="false">IFERROR(VLOOKUP($B184,TabJoueurs,4,0),"")</f>
        <v/>
      </c>
      <c r="F184" s="86" t="str">
        <f aca="false">IFERROR(VLOOKUP($B184,TabJoueurs,7,0),"")</f>
        <v/>
      </c>
      <c r="G184" s="103"/>
      <c r="H184" s="82" t="n">
        <f aca="false">COUNTIF(E$4:E184,E184)</f>
        <v>70</v>
      </c>
      <c r="I184" s="82" t="n">
        <f aca="false">IFERROR(IF(H184&lt;6,I183+1,I183),0)</f>
        <v>67</v>
      </c>
      <c r="J184" s="82" t="str">
        <f aca="false">IF(G184&gt;0,IF(H184&lt;6,PtsMax2-I184+1,""),"")</f>
        <v/>
      </c>
      <c r="K184" s="97" t="n">
        <f aca="false">MAX(M184:AB184)</f>
        <v>0</v>
      </c>
      <c r="L184" s="98" t="n">
        <f aca="false">IFERROR(G184/G$1,"")</f>
        <v>0</v>
      </c>
      <c r="M184" s="99"/>
      <c r="N184" s="86" t="str">
        <f aca="false">IF(N$2=$E184,$J184,"")</f>
        <v/>
      </c>
      <c r="O184" s="99" t="str">
        <f aca="false">IF(O$2=$E184,$J184,"")</f>
        <v/>
      </c>
      <c r="P184" s="86" t="str">
        <f aca="false">IF(P$2=$E184,$J184,"")</f>
        <v/>
      </c>
      <c r="Q184" s="86" t="str">
        <f aca="false">IF(Q$2=$E184,$J184,"")</f>
        <v/>
      </c>
      <c r="R184" s="99" t="str">
        <f aca="false">IF(R$2=$E184,$J184,"")</f>
        <v/>
      </c>
      <c r="S184" s="86" t="str">
        <f aca="false">IF(S$2=$E184,$J184,"")</f>
        <v/>
      </c>
      <c r="T184" s="99" t="str">
        <f aca="false">IF(T$2=$E184,$J184,"")</f>
        <v/>
      </c>
      <c r="U184" s="86" t="str">
        <f aca="false">IF(U$2=$E184,$J184,"")</f>
        <v/>
      </c>
      <c r="V184" s="99" t="str">
        <f aca="false">IF(V$2=$E184,$J184,"")</f>
        <v/>
      </c>
      <c r="W184" s="86" t="str">
        <f aca="false">IF(W$2=$E184,$J184,"")</f>
        <v/>
      </c>
      <c r="X184" s="99" t="str">
        <f aca="false">IF(X$2=$E184,$J184,"")</f>
        <v/>
      </c>
      <c r="Y184" s="86" t="str">
        <f aca="false">IF(Y$2=$E184,$J184,"")</f>
        <v/>
      </c>
      <c r="Z184" s="99" t="str">
        <f aca="false">IF(Z$2=$E184,$J184,"")</f>
        <v/>
      </c>
      <c r="AA184" s="86" t="str">
        <f aca="false">IF(AA$2=$E184,$J184,"")</f>
        <v/>
      </c>
      <c r="AB184" s="99" t="str">
        <f aca="false">IF(AB$2=$E184,$J184,"")</f>
        <v/>
      </c>
      <c r="AC184" s="101"/>
      <c r="AD184" s="83"/>
      <c r="AE184" s="83"/>
      <c r="AF184" s="83"/>
    </row>
    <row r="185" customFormat="false" ht="14.25" hidden="false" customHeight="false" outlineLevel="0" collapsed="false">
      <c r="A185" s="82" t="str">
        <f aca="false">IF(G185&lt;&gt;0,IF(COUNTIF(G$4:G$200,G185)&lt;&gt;1,RANK(G185,G$4:G$200)&amp;"°",RANK(G185,G$4:G$200)),"")</f>
        <v/>
      </c>
      <c r="B185" s="100" t="s">
        <v>10</v>
      </c>
      <c r="C185" s="86" t="str">
        <f aca="false">IFERROR(VLOOKUP($B185,TabJoueurs,2,0),"")</f>
        <v/>
      </c>
      <c r="D185" s="86" t="str">
        <f aca="false">IFERROR(VLOOKUP($B185,TabJoueurs,3,0),"")</f>
        <v/>
      </c>
      <c r="E185" s="86" t="str">
        <f aca="false">IFERROR(VLOOKUP($B185,TabJoueurs,4,0),"")</f>
        <v/>
      </c>
      <c r="F185" s="86" t="str">
        <f aca="false">IFERROR(VLOOKUP($B185,TabJoueurs,7,0),"")</f>
        <v/>
      </c>
      <c r="G185" s="103"/>
      <c r="H185" s="82" t="n">
        <f aca="false">COUNTIF(E$4:E185,E185)</f>
        <v>71</v>
      </c>
      <c r="I185" s="82" t="n">
        <f aca="false">IFERROR(IF(H185&lt;6,I184+1,I184),0)</f>
        <v>67</v>
      </c>
      <c r="J185" s="82" t="str">
        <f aca="false">IF(G185&gt;0,IF(H185&lt;6,PtsMax2-I185+1,""),"")</f>
        <v/>
      </c>
      <c r="K185" s="97" t="n">
        <f aca="false">MAX(M185:AB185)</f>
        <v>0</v>
      </c>
      <c r="L185" s="98" t="n">
        <f aca="false">IFERROR(G185/G$1,"")</f>
        <v>0</v>
      </c>
      <c r="M185" s="99"/>
      <c r="N185" s="86" t="str">
        <f aca="false">IF(N$2=$E185,$J185,"")</f>
        <v/>
      </c>
      <c r="O185" s="99" t="str">
        <f aca="false">IF(O$2=$E185,$J185,"")</f>
        <v/>
      </c>
      <c r="P185" s="86" t="str">
        <f aca="false">IF(P$2=$E185,$J185,"")</f>
        <v/>
      </c>
      <c r="Q185" s="86" t="str">
        <f aca="false">IF(Q$2=$E185,$J185,"")</f>
        <v/>
      </c>
      <c r="R185" s="99" t="str">
        <f aca="false">IF(R$2=$E185,$J185,"")</f>
        <v/>
      </c>
      <c r="S185" s="86" t="str">
        <f aca="false">IF(S$2=$E185,$J185,"")</f>
        <v/>
      </c>
      <c r="T185" s="99" t="str">
        <f aca="false">IF(T$2=$E185,$J185,"")</f>
        <v/>
      </c>
      <c r="U185" s="86" t="str">
        <f aca="false">IF(U$2=$E185,$J185,"")</f>
        <v/>
      </c>
      <c r="V185" s="99" t="str">
        <f aca="false">IF(V$2=$E185,$J185,"")</f>
        <v/>
      </c>
      <c r="W185" s="86" t="str">
        <f aca="false">IF(W$2=$E185,$J185,"")</f>
        <v/>
      </c>
      <c r="X185" s="99" t="str">
        <f aca="false">IF(X$2=$E185,$J185,"")</f>
        <v/>
      </c>
      <c r="Y185" s="86" t="str">
        <f aca="false">IF(Y$2=$E185,$J185,"")</f>
        <v/>
      </c>
      <c r="Z185" s="99" t="str">
        <f aca="false">IF(Z$2=$E185,$J185,"")</f>
        <v/>
      </c>
      <c r="AA185" s="86" t="str">
        <f aca="false">IF(AA$2=$E185,$J185,"")</f>
        <v/>
      </c>
      <c r="AB185" s="99" t="str">
        <f aca="false">IF(AB$2=$E185,$J185,"")</f>
        <v/>
      </c>
      <c r="AC185" s="101"/>
      <c r="AD185" s="83"/>
      <c r="AE185" s="83"/>
      <c r="AF185" s="83"/>
    </row>
    <row r="186" customFormat="false" ht="14.25" hidden="false" customHeight="false" outlineLevel="0" collapsed="false">
      <c r="A186" s="82" t="str">
        <f aca="false">IF(G186&lt;&gt;0,IF(COUNTIF(G$4:G$200,G186)&lt;&gt;1,RANK(G186,G$4:G$200)&amp;"°",RANK(G186,G$4:G$200)),"")</f>
        <v/>
      </c>
      <c r="B186" s="100" t="s">
        <v>10</v>
      </c>
      <c r="C186" s="86" t="str">
        <f aca="false">IFERROR(VLOOKUP($B186,TabJoueurs,2,0),"")</f>
        <v/>
      </c>
      <c r="D186" s="86" t="str">
        <f aca="false">IFERROR(VLOOKUP($B186,TabJoueurs,3,0),"")</f>
        <v/>
      </c>
      <c r="E186" s="86" t="str">
        <f aca="false">IFERROR(VLOOKUP($B186,TabJoueurs,4,0),"")</f>
        <v/>
      </c>
      <c r="F186" s="86" t="str">
        <f aca="false">IFERROR(VLOOKUP($B186,TabJoueurs,7,0),"")</f>
        <v/>
      </c>
      <c r="G186" s="103"/>
      <c r="H186" s="82" t="n">
        <f aca="false">COUNTIF(E$4:E186,E186)</f>
        <v>72</v>
      </c>
      <c r="I186" s="82" t="n">
        <f aca="false">IFERROR(IF(H186&lt;6,I185+1,I185),0)</f>
        <v>67</v>
      </c>
      <c r="J186" s="82" t="str">
        <f aca="false">IF(G186&gt;0,IF(H186&lt;6,PtsMax2-I186+1,""),"")</f>
        <v/>
      </c>
      <c r="K186" s="97" t="n">
        <f aca="false">MAX(M186:AB186)</f>
        <v>0</v>
      </c>
      <c r="L186" s="98" t="n">
        <f aca="false">IFERROR(G186/G$1,"")</f>
        <v>0</v>
      </c>
      <c r="M186" s="99"/>
      <c r="N186" s="86" t="str">
        <f aca="false">IF(N$2=$E186,$J186,"")</f>
        <v/>
      </c>
      <c r="O186" s="99" t="str">
        <f aca="false">IF(O$2=$E186,$J186,"")</f>
        <v/>
      </c>
      <c r="P186" s="86" t="str">
        <f aca="false">IF(P$2=$E186,$J186,"")</f>
        <v/>
      </c>
      <c r="Q186" s="86" t="str">
        <f aca="false">IF(Q$2=$E186,$J186,"")</f>
        <v/>
      </c>
      <c r="R186" s="99" t="str">
        <f aca="false">IF(R$2=$E186,$J186,"")</f>
        <v/>
      </c>
      <c r="S186" s="86" t="str">
        <f aca="false">IF(S$2=$E186,$J186,"")</f>
        <v/>
      </c>
      <c r="T186" s="99" t="str">
        <f aca="false">IF(T$2=$E186,$J186,"")</f>
        <v/>
      </c>
      <c r="U186" s="86" t="str">
        <f aca="false">IF(U$2=$E186,$J186,"")</f>
        <v/>
      </c>
      <c r="V186" s="99" t="str">
        <f aca="false">IF(V$2=$E186,$J186,"")</f>
        <v/>
      </c>
      <c r="W186" s="86" t="str">
        <f aca="false">IF(W$2=$E186,$J186,"")</f>
        <v/>
      </c>
      <c r="X186" s="99" t="str">
        <f aca="false">IF(X$2=$E186,$J186,"")</f>
        <v/>
      </c>
      <c r="Y186" s="86" t="str">
        <f aca="false">IF(Y$2=$E186,$J186,"")</f>
        <v/>
      </c>
      <c r="Z186" s="99" t="str">
        <f aca="false">IF(Z$2=$E186,$J186,"")</f>
        <v/>
      </c>
      <c r="AA186" s="86" t="str">
        <f aca="false">IF(AA$2=$E186,$J186,"")</f>
        <v/>
      </c>
      <c r="AB186" s="99" t="str">
        <f aca="false">IF(AB$2=$E186,$J186,"")</f>
        <v/>
      </c>
      <c r="AC186" s="101"/>
      <c r="AD186" s="83"/>
      <c r="AE186" s="83"/>
      <c r="AF186" s="83"/>
    </row>
    <row r="187" customFormat="false" ht="14.25" hidden="false" customHeight="false" outlineLevel="0" collapsed="false">
      <c r="A187" s="82" t="str">
        <f aca="false">IF(G187&lt;&gt;0,IF(COUNTIF(G$4:G$200,G187)&lt;&gt;1,RANK(G187,G$4:G$200)&amp;"°",RANK(G187,G$4:G$200)),"")</f>
        <v/>
      </c>
      <c r="B187" s="100" t="s">
        <v>10</v>
      </c>
      <c r="C187" s="86" t="str">
        <f aca="false">IFERROR(VLOOKUP($B187,TabJoueurs,2,0),"")</f>
        <v/>
      </c>
      <c r="D187" s="86" t="str">
        <f aca="false">IFERROR(VLOOKUP($B187,TabJoueurs,3,0),"")</f>
        <v/>
      </c>
      <c r="E187" s="86" t="str">
        <f aca="false">IFERROR(VLOOKUP($B187,TabJoueurs,4,0),"")</f>
        <v/>
      </c>
      <c r="F187" s="86" t="str">
        <f aca="false">IFERROR(VLOOKUP($B187,TabJoueurs,7,0),"")</f>
        <v/>
      </c>
      <c r="G187" s="103"/>
      <c r="H187" s="82" t="n">
        <f aca="false">COUNTIF(E$4:E187,E187)</f>
        <v>73</v>
      </c>
      <c r="I187" s="82" t="n">
        <f aca="false">IFERROR(IF(H187&lt;6,I186+1,I186),0)</f>
        <v>67</v>
      </c>
      <c r="J187" s="82" t="str">
        <f aca="false">IF(G187&gt;0,IF(H187&lt;6,PtsMax2-I187+1,""),"")</f>
        <v/>
      </c>
      <c r="K187" s="97" t="n">
        <f aca="false">MAX(M187:AB187)</f>
        <v>0</v>
      </c>
      <c r="L187" s="98" t="n">
        <f aca="false">IFERROR(G187/G$1,"")</f>
        <v>0</v>
      </c>
      <c r="M187" s="99"/>
      <c r="N187" s="86" t="str">
        <f aca="false">IF(N$2=$E187,$J187,"")</f>
        <v/>
      </c>
      <c r="O187" s="99" t="str">
        <f aca="false">IF(O$2=$E187,$J187,"")</f>
        <v/>
      </c>
      <c r="P187" s="86" t="str">
        <f aca="false">IF(P$2=$E187,$J187,"")</f>
        <v/>
      </c>
      <c r="Q187" s="86" t="str">
        <f aca="false">IF(Q$2=$E187,$J187,"")</f>
        <v/>
      </c>
      <c r="R187" s="99" t="str">
        <f aca="false">IF(R$2=$E187,$J187,"")</f>
        <v/>
      </c>
      <c r="S187" s="86" t="str">
        <f aca="false">IF(S$2=$E187,$J187,"")</f>
        <v/>
      </c>
      <c r="T187" s="99" t="str">
        <f aca="false">IF(T$2=$E187,$J187,"")</f>
        <v/>
      </c>
      <c r="U187" s="86" t="str">
        <f aca="false">IF(U$2=$E187,$J187,"")</f>
        <v/>
      </c>
      <c r="V187" s="99" t="str">
        <f aca="false">IF(V$2=$E187,$J187,"")</f>
        <v/>
      </c>
      <c r="W187" s="86" t="str">
        <f aca="false">IF(W$2=$E187,$J187,"")</f>
        <v/>
      </c>
      <c r="X187" s="99" t="str">
        <f aca="false">IF(X$2=$E187,$J187,"")</f>
        <v/>
      </c>
      <c r="Y187" s="86" t="str">
        <f aca="false">IF(Y$2=$E187,$J187,"")</f>
        <v/>
      </c>
      <c r="Z187" s="99" t="str">
        <f aca="false">IF(Z$2=$E187,$J187,"")</f>
        <v/>
      </c>
      <c r="AA187" s="86" t="str">
        <f aca="false">IF(AA$2=$E187,$J187,"")</f>
        <v/>
      </c>
      <c r="AB187" s="99" t="str">
        <f aca="false">IF(AB$2=$E187,$J187,"")</f>
        <v/>
      </c>
      <c r="AC187" s="101"/>
      <c r="AD187" s="83"/>
      <c r="AE187" s="83"/>
      <c r="AF187" s="83"/>
    </row>
    <row r="188" customFormat="false" ht="14.25" hidden="false" customHeight="false" outlineLevel="0" collapsed="false">
      <c r="A188" s="82" t="str">
        <f aca="false">IF(G188&lt;&gt;0,IF(COUNTIF(G$4:G$200,G188)&lt;&gt;1,RANK(G188,G$4:G$200)&amp;"°",RANK(G188,G$4:G$200)),"")</f>
        <v/>
      </c>
      <c r="B188" s="100" t="s">
        <v>10</v>
      </c>
      <c r="C188" s="86" t="str">
        <f aca="false">IFERROR(VLOOKUP($B188,TabJoueurs,2,0),"")</f>
        <v/>
      </c>
      <c r="D188" s="86" t="str">
        <f aca="false">IFERROR(VLOOKUP($B188,TabJoueurs,3,0),"")</f>
        <v/>
      </c>
      <c r="E188" s="86" t="str">
        <f aca="false">IFERROR(VLOOKUP($B188,TabJoueurs,4,0),"")</f>
        <v/>
      </c>
      <c r="F188" s="86" t="str">
        <f aca="false">IFERROR(VLOOKUP($B188,TabJoueurs,7,0),"")</f>
        <v/>
      </c>
      <c r="G188" s="103"/>
      <c r="H188" s="82" t="n">
        <f aca="false">COUNTIF(E$4:E188,E188)</f>
        <v>74</v>
      </c>
      <c r="I188" s="82" t="n">
        <f aca="false">IFERROR(IF(H188&lt;6,I187+1,I187),0)</f>
        <v>67</v>
      </c>
      <c r="J188" s="82" t="str">
        <f aca="false">IF(G188&gt;0,IF(H188&lt;6,PtsMax2-I188+1,""),"")</f>
        <v/>
      </c>
      <c r="K188" s="97" t="n">
        <f aca="false">MAX(M188:AB188)</f>
        <v>0</v>
      </c>
      <c r="L188" s="98" t="n">
        <f aca="false">IFERROR(G188/G$1,"")</f>
        <v>0</v>
      </c>
      <c r="M188" s="99"/>
      <c r="N188" s="86" t="str">
        <f aca="false">IF(N$2=$E188,$J188,"")</f>
        <v/>
      </c>
      <c r="O188" s="99" t="str">
        <f aca="false">IF(O$2=$E188,$J188,"")</f>
        <v/>
      </c>
      <c r="P188" s="86" t="str">
        <f aca="false">IF(P$2=$E188,$J188,"")</f>
        <v/>
      </c>
      <c r="Q188" s="86" t="str">
        <f aca="false">IF(Q$2=$E188,$J188,"")</f>
        <v/>
      </c>
      <c r="R188" s="99" t="str">
        <f aca="false">IF(R$2=$E188,$J188,"")</f>
        <v/>
      </c>
      <c r="S188" s="86" t="str">
        <f aca="false">IF(S$2=$E188,$J188,"")</f>
        <v/>
      </c>
      <c r="T188" s="99" t="str">
        <f aca="false">IF(T$2=$E188,$J188,"")</f>
        <v/>
      </c>
      <c r="U188" s="86" t="str">
        <f aca="false">IF(U$2=$E188,$J188,"")</f>
        <v/>
      </c>
      <c r="V188" s="99" t="str">
        <f aca="false">IF(V$2=$E188,$J188,"")</f>
        <v/>
      </c>
      <c r="W188" s="86" t="str">
        <f aca="false">IF(W$2=$E188,$J188,"")</f>
        <v/>
      </c>
      <c r="X188" s="99" t="str">
        <f aca="false">IF(X$2=$E188,$J188,"")</f>
        <v/>
      </c>
      <c r="Y188" s="86" t="str">
        <f aca="false">IF(Y$2=$E188,$J188,"")</f>
        <v/>
      </c>
      <c r="Z188" s="99" t="str">
        <f aca="false">IF(Z$2=$E188,$J188,"")</f>
        <v/>
      </c>
      <c r="AA188" s="86" t="str">
        <f aca="false">IF(AA$2=$E188,$J188,"")</f>
        <v/>
      </c>
      <c r="AB188" s="99" t="str">
        <f aca="false">IF(AB$2=$E188,$J188,"")</f>
        <v/>
      </c>
      <c r="AC188" s="101"/>
      <c r="AD188" s="83"/>
      <c r="AE188" s="83"/>
      <c r="AF188" s="83"/>
    </row>
    <row r="189" customFormat="false" ht="14.25" hidden="false" customHeight="false" outlineLevel="0" collapsed="false">
      <c r="A189" s="82" t="str">
        <f aca="false">IF(G189&lt;&gt;0,IF(COUNTIF(G$4:G$200,G189)&lt;&gt;1,RANK(G189,G$4:G$200)&amp;"°",RANK(G189,G$4:G$200)),"")</f>
        <v/>
      </c>
      <c r="B189" s="100" t="s">
        <v>10</v>
      </c>
      <c r="C189" s="86" t="str">
        <f aca="false">IFERROR(VLOOKUP($B189,TabJoueurs,2,0),"")</f>
        <v/>
      </c>
      <c r="D189" s="86" t="str">
        <f aca="false">IFERROR(VLOOKUP($B189,TabJoueurs,3,0),"")</f>
        <v/>
      </c>
      <c r="E189" s="86" t="str">
        <f aca="false">IFERROR(VLOOKUP($B189,TabJoueurs,4,0),"")</f>
        <v/>
      </c>
      <c r="F189" s="86" t="str">
        <f aca="false">IFERROR(VLOOKUP($B189,TabJoueurs,7,0),"")</f>
        <v/>
      </c>
      <c r="G189" s="103"/>
      <c r="H189" s="82" t="n">
        <f aca="false">COUNTIF(E$4:E189,E189)</f>
        <v>75</v>
      </c>
      <c r="I189" s="82" t="n">
        <f aca="false">IFERROR(IF(H189&lt;6,I188+1,I188),0)</f>
        <v>67</v>
      </c>
      <c r="J189" s="82" t="str">
        <f aca="false">IF(G189&gt;0,IF(H189&lt;6,PtsMax2-I189+1,""),"")</f>
        <v/>
      </c>
      <c r="K189" s="97" t="n">
        <f aca="false">MAX(M189:AB189)</f>
        <v>0</v>
      </c>
      <c r="L189" s="98" t="n">
        <f aca="false">IFERROR(G189/G$1,"")</f>
        <v>0</v>
      </c>
      <c r="M189" s="99"/>
      <c r="N189" s="86" t="str">
        <f aca="false">IF(N$2=$E189,$J189,"")</f>
        <v/>
      </c>
      <c r="O189" s="99" t="str">
        <f aca="false">IF(O$2=$E189,$J189,"")</f>
        <v/>
      </c>
      <c r="P189" s="86" t="str">
        <f aca="false">IF(P$2=$E189,$J189,"")</f>
        <v/>
      </c>
      <c r="Q189" s="86" t="str">
        <f aca="false">IF(Q$2=$E189,$J189,"")</f>
        <v/>
      </c>
      <c r="R189" s="99" t="str">
        <f aca="false">IF(R$2=$E189,$J189,"")</f>
        <v/>
      </c>
      <c r="S189" s="86" t="str">
        <f aca="false">IF(S$2=$E189,$J189,"")</f>
        <v/>
      </c>
      <c r="T189" s="99" t="str">
        <f aca="false">IF(T$2=$E189,$J189,"")</f>
        <v/>
      </c>
      <c r="U189" s="86" t="str">
        <f aca="false">IF(U$2=$E189,$J189,"")</f>
        <v/>
      </c>
      <c r="V189" s="99" t="str">
        <f aca="false">IF(V$2=$E189,$J189,"")</f>
        <v/>
      </c>
      <c r="W189" s="86" t="str">
        <f aca="false">IF(W$2=$E189,$J189,"")</f>
        <v/>
      </c>
      <c r="X189" s="99" t="str">
        <f aca="false">IF(X$2=$E189,$J189,"")</f>
        <v/>
      </c>
      <c r="Y189" s="86" t="str">
        <f aca="false">IF(Y$2=$E189,$J189,"")</f>
        <v/>
      </c>
      <c r="Z189" s="99" t="str">
        <f aca="false">IF(Z$2=$E189,$J189,"")</f>
        <v/>
      </c>
      <c r="AA189" s="86" t="str">
        <f aca="false">IF(AA$2=$E189,$J189,"")</f>
        <v/>
      </c>
      <c r="AB189" s="99" t="str">
        <f aca="false">IF(AB$2=$E189,$J189,"")</f>
        <v/>
      </c>
      <c r="AC189" s="101"/>
      <c r="AD189" s="83"/>
      <c r="AE189" s="83"/>
      <c r="AF189" s="83"/>
    </row>
    <row r="190" customFormat="false" ht="14.25" hidden="false" customHeight="false" outlineLevel="0" collapsed="false">
      <c r="A190" s="82" t="str">
        <f aca="false">IF(G190&lt;&gt;0,IF(COUNTIF(G$4:G$200,G190)&lt;&gt;1,RANK(G190,G$4:G$200)&amp;"°",RANK(G190,G$4:G$200)),"")</f>
        <v/>
      </c>
      <c r="B190" s="100" t="s">
        <v>10</v>
      </c>
      <c r="C190" s="86" t="str">
        <f aca="false">IFERROR(VLOOKUP($B190,TabJoueurs,2,0),"")</f>
        <v/>
      </c>
      <c r="D190" s="86" t="str">
        <f aca="false">IFERROR(VLOOKUP($B190,TabJoueurs,3,0),"")</f>
        <v/>
      </c>
      <c r="E190" s="86" t="str">
        <f aca="false">IFERROR(VLOOKUP($B190,TabJoueurs,4,0),"")</f>
        <v/>
      </c>
      <c r="F190" s="86" t="str">
        <f aca="false">IFERROR(VLOOKUP($B190,TabJoueurs,7,0),"")</f>
        <v/>
      </c>
      <c r="G190" s="103"/>
      <c r="H190" s="82" t="n">
        <f aca="false">COUNTIF(E$4:E190,E190)</f>
        <v>76</v>
      </c>
      <c r="I190" s="82" t="n">
        <f aca="false">IFERROR(IF(H190&lt;6,I189+1,I189),0)</f>
        <v>67</v>
      </c>
      <c r="J190" s="82" t="str">
        <f aca="false">IF(G190&gt;0,IF(H190&lt;6,PtsMax2-I190+1,""),"")</f>
        <v/>
      </c>
      <c r="K190" s="97" t="n">
        <f aca="false">MAX(M190:AB190)</f>
        <v>0</v>
      </c>
      <c r="L190" s="98" t="n">
        <f aca="false">IFERROR(G190/G$1,"")</f>
        <v>0</v>
      </c>
      <c r="M190" s="99"/>
      <c r="N190" s="86" t="str">
        <f aca="false">IF(N$2=$E190,$J190,"")</f>
        <v/>
      </c>
      <c r="O190" s="99" t="str">
        <f aca="false">IF(O$2=$E190,$J190,"")</f>
        <v/>
      </c>
      <c r="P190" s="86" t="str">
        <f aca="false">IF(P$2=$E190,$J190,"")</f>
        <v/>
      </c>
      <c r="Q190" s="86" t="str">
        <f aca="false">IF(Q$2=$E190,$J190,"")</f>
        <v/>
      </c>
      <c r="R190" s="99" t="str">
        <f aca="false">IF(R$2=$E190,$J190,"")</f>
        <v/>
      </c>
      <c r="S190" s="86" t="str">
        <f aca="false">IF(S$2=$E190,$J190,"")</f>
        <v/>
      </c>
      <c r="T190" s="99" t="str">
        <f aca="false">IF(T$2=$E190,$J190,"")</f>
        <v/>
      </c>
      <c r="U190" s="86" t="str">
        <f aca="false">IF(U$2=$E190,$J190,"")</f>
        <v/>
      </c>
      <c r="V190" s="99" t="str">
        <f aca="false">IF(V$2=$E190,$J190,"")</f>
        <v/>
      </c>
      <c r="W190" s="86" t="str">
        <f aca="false">IF(W$2=$E190,$J190,"")</f>
        <v/>
      </c>
      <c r="X190" s="99" t="str">
        <f aca="false">IF(X$2=$E190,$J190,"")</f>
        <v/>
      </c>
      <c r="Y190" s="86" t="str">
        <f aca="false">IF(Y$2=$E190,$J190,"")</f>
        <v/>
      </c>
      <c r="Z190" s="99" t="str">
        <f aca="false">IF(Z$2=$E190,$J190,"")</f>
        <v/>
      </c>
      <c r="AA190" s="86" t="str">
        <f aca="false">IF(AA$2=$E190,$J190,"")</f>
        <v/>
      </c>
      <c r="AB190" s="99" t="str">
        <f aca="false">IF(AB$2=$E190,$J190,"")</f>
        <v/>
      </c>
      <c r="AC190" s="101"/>
      <c r="AD190" s="83"/>
      <c r="AE190" s="83"/>
      <c r="AF190" s="83"/>
    </row>
    <row r="191" customFormat="false" ht="14.25" hidden="false" customHeight="false" outlineLevel="0" collapsed="false">
      <c r="A191" s="82" t="str">
        <f aca="false">IF(G191&lt;&gt;0,IF(COUNTIF(G$4:G$200,G191)&lt;&gt;1,RANK(G191,G$4:G$200)&amp;"°",RANK(G191,G$4:G$200)),"")</f>
        <v/>
      </c>
      <c r="B191" s="100" t="s">
        <v>10</v>
      </c>
      <c r="C191" s="86" t="str">
        <f aca="false">IFERROR(VLOOKUP($B191,TabJoueurs,2,0),"")</f>
        <v/>
      </c>
      <c r="D191" s="86" t="str">
        <f aca="false">IFERROR(VLOOKUP($B191,TabJoueurs,3,0),"")</f>
        <v/>
      </c>
      <c r="E191" s="86" t="str">
        <f aca="false">IFERROR(VLOOKUP($B191,TabJoueurs,4,0),"")</f>
        <v/>
      </c>
      <c r="F191" s="86" t="str">
        <f aca="false">IFERROR(VLOOKUP($B191,TabJoueurs,7,0),"")</f>
        <v/>
      </c>
      <c r="G191" s="103"/>
      <c r="H191" s="82" t="n">
        <f aca="false">COUNTIF(E$4:E191,E191)</f>
        <v>77</v>
      </c>
      <c r="I191" s="82" t="n">
        <f aca="false">IFERROR(IF(H191&lt;6,I190+1,I190),0)</f>
        <v>67</v>
      </c>
      <c r="J191" s="82" t="str">
        <f aca="false">IF(G191&gt;0,IF(H191&lt;6,PtsMax2-I191+1,""),"")</f>
        <v/>
      </c>
      <c r="K191" s="97" t="n">
        <f aca="false">MAX(M191:AB191)</f>
        <v>0</v>
      </c>
      <c r="L191" s="98" t="n">
        <f aca="false">IFERROR(G191/G$1,"")</f>
        <v>0</v>
      </c>
      <c r="M191" s="99"/>
      <c r="N191" s="86" t="str">
        <f aca="false">IF(N$2=$E191,$J191,"")</f>
        <v/>
      </c>
      <c r="O191" s="99" t="str">
        <f aca="false">IF(O$2=$E191,$J191,"")</f>
        <v/>
      </c>
      <c r="P191" s="86" t="str">
        <f aca="false">IF(P$2=$E191,$J191,"")</f>
        <v/>
      </c>
      <c r="Q191" s="86" t="str">
        <f aca="false">IF(Q$2=$E191,$J191,"")</f>
        <v/>
      </c>
      <c r="R191" s="99" t="str">
        <f aca="false">IF(R$2=$E191,$J191,"")</f>
        <v/>
      </c>
      <c r="S191" s="86" t="str">
        <f aca="false">IF(S$2=$E191,$J191,"")</f>
        <v/>
      </c>
      <c r="T191" s="99" t="str">
        <f aca="false">IF(T$2=$E191,$J191,"")</f>
        <v/>
      </c>
      <c r="U191" s="86" t="str">
        <f aca="false">IF(U$2=$E191,$J191,"")</f>
        <v/>
      </c>
      <c r="V191" s="99" t="str">
        <f aca="false">IF(V$2=$E191,$J191,"")</f>
        <v/>
      </c>
      <c r="W191" s="86" t="str">
        <f aca="false">IF(W$2=$E191,$J191,"")</f>
        <v/>
      </c>
      <c r="X191" s="99" t="str">
        <f aca="false">IF(X$2=$E191,$J191,"")</f>
        <v/>
      </c>
      <c r="Y191" s="86" t="str">
        <f aca="false">IF(Y$2=$E191,$J191,"")</f>
        <v/>
      </c>
      <c r="Z191" s="99" t="str">
        <f aca="false">IF(Z$2=$E191,$J191,"")</f>
        <v/>
      </c>
      <c r="AA191" s="86" t="str">
        <f aca="false">IF(AA$2=$E191,$J191,"")</f>
        <v/>
      </c>
      <c r="AB191" s="99" t="str">
        <f aca="false">IF(AB$2=$E191,$J191,"")</f>
        <v/>
      </c>
      <c r="AC191" s="101"/>
      <c r="AD191" s="83"/>
      <c r="AE191" s="83"/>
      <c r="AF191" s="83"/>
    </row>
    <row r="192" customFormat="false" ht="14.25" hidden="false" customHeight="false" outlineLevel="0" collapsed="false">
      <c r="A192" s="82" t="str">
        <f aca="false">IF(G192&lt;&gt;0,IF(COUNTIF(G$4:G$200,G192)&lt;&gt;1,RANK(G192,G$4:G$200)&amp;"°",RANK(G192,G$4:G$200)),"")</f>
        <v/>
      </c>
      <c r="B192" s="100" t="s">
        <v>10</v>
      </c>
      <c r="C192" s="86" t="str">
        <f aca="false">IFERROR(VLOOKUP($B192,TabJoueurs,2,0),"")</f>
        <v/>
      </c>
      <c r="D192" s="86" t="str">
        <f aca="false">IFERROR(VLOOKUP($B192,TabJoueurs,3,0),"")</f>
        <v/>
      </c>
      <c r="E192" s="86" t="str">
        <f aca="false">IFERROR(VLOOKUP($B192,TabJoueurs,4,0),"")</f>
        <v/>
      </c>
      <c r="F192" s="86" t="str">
        <f aca="false">IFERROR(VLOOKUP($B192,TabJoueurs,7,0),"")</f>
        <v/>
      </c>
      <c r="G192" s="103"/>
      <c r="H192" s="82" t="n">
        <f aca="false">COUNTIF(E$4:E192,E192)</f>
        <v>78</v>
      </c>
      <c r="I192" s="82" t="n">
        <f aca="false">IFERROR(IF(H192&lt;6,I191+1,I191),0)</f>
        <v>67</v>
      </c>
      <c r="J192" s="82" t="str">
        <f aca="false">IF(G192&gt;0,IF(H192&lt;6,PtsMax2-I192+1,""),"")</f>
        <v/>
      </c>
      <c r="K192" s="97" t="n">
        <f aca="false">MAX(M192:AB192)</f>
        <v>0</v>
      </c>
      <c r="L192" s="98" t="n">
        <f aca="false">IFERROR(G192/G$1,"")</f>
        <v>0</v>
      </c>
      <c r="M192" s="99"/>
      <c r="N192" s="86" t="str">
        <f aca="false">IF(N$2=$E192,$J192,"")</f>
        <v/>
      </c>
      <c r="O192" s="99" t="str">
        <f aca="false">IF(O$2=$E192,$J192,"")</f>
        <v/>
      </c>
      <c r="P192" s="86" t="str">
        <f aca="false">IF(P$2=$E192,$J192,"")</f>
        <v/>
      </c>
      <c r="Q192" s="86" t="str">
        <f aca="false">IF(Q$2=$E192,$J192,"")</f>
        <v/>
      </c>
      <c r="R192" s="99" t="str">
        <f aca="false">IF(R$2=$E192,$J192,"")</f>
        <v/>
      </c>
      <c r="S192" s="86" t="str">
        <f aca="false">IF(S$2=$E192,$J192,"")</f>
        <v/>
      </c>
      <c r="T192" s="99" t="str">
        <f aca="false">IF(T$2=$E192,$J192,"")</f>
        <v/>
      </c>
      <c r="U192" s="86" t="str">
        <f aca="false">IF(U$2=$E192,$J192,"")</f>
        <v/>
      </c>
      <c r="V192" s="99" t="str">
        <f aca="false">IF(V$2=$E192,$J192,"")</f>
        <v/>
      </c>
      <c r="W192" s="86" t="str">
        <f aca="false">IF(W$2=$E192,$J192,"")</f>
        <v/>
      </c>
      <c r="X192" s="99" t="str">
        <f aca="false">IF(X$2=$E192,$J192,"")</f>
        <v/>
      </c>
      <c r="Y192" s="86" t="str">
        <f aca="false">IF(Y$2=$E192,$J192,"")</f>
        <v/>
      </c>
      <c r="Z192" s="99" t="str">
        <f aca="false">IF(Z$2=$E192,$J192,"")</f>
        <v/>
      </c>
      <c r="AA192" s="86" t="str">
        <f aca="false">IF(AA$2=$E192,$J192,"")</f>
        <v/>
      </c>
      <c r="AB192" s="99" t="str">
        <f aca="false">IF(AB$2=$E192,$J192,"")</f>
        <v/>
      </c>
      <c r="AC192" s="101"/>
      <c r="AD192" s="83"/>
      <c r="AE192" s="83"/>
      <c r="AF192" s="83"/>
    </row>
    <row r="193" customFormat="false" ht="14.25" hidden="false" customHeight="false" outlineLevel="0" collapsed="false">
      <c r="A193" s="82" t="str">
        <f aca="false">IF(G193&lt;&gt;0,IF(COUNTIF(G$4:G$200,G193)&lt;&gt;1,RANK(G193,G$4:G$200)&amp;"°",RANK(G193,G$4:G$200)),"")</f>
        <v/>
      </c>
      <c r="B193" s="100" t="s">
        <v>10</v>
      </c>
      <c r="C193" s="86" t="str">
        <f aca="false">IFERROR(VLOOKUP($B193,TabJoueurs,2,0),"")</f>
        <v/>
      </c>
      <c r="D193" s="86" t="str">
        <f aca="false">IFERROR(VLOOKUP($B193,TabJoueurs,3,0),"")</f>
        <v/>
      </c>
      <c r="E193" s="86" t="str">
        <f aca="false">IFERROR(VLOOKUP($B193,TabJoueurs,4,0),"")</f>
        <v/>
      </c>
      <c r="F193" s="86" t="str">
        <f aca="false">IFERROR(VLOOKUP($B193,TabJoueurs,7,0),"")</f>
        <v/>
      </c>
      <c r="G193" s="103"/>
      <c r="H193" s="82" t="n">
        <f aca="false">COUNTIF(E$4:E193,E193)</f>
        <v>79</v>
      </c>
      <c r="I193" s="82" t="n">
        <f aca="false">IFERROR(IF(H193&lt;6,I192+1,I192),0)</f>
        <v>67</v>
      </c>
      <c r="J193" s="82" t="str">
        <f aca="false">IF(G193&gt;0,IF(H193&lt;6,PtsMax2-I193+1,""),"")</f>
        <v/>
      </c>
      <c r="K193" s="97" t="n">
        <f aca="false">MAX(M193:AB193)</f>
        <v>0</v>
      </c>
      <c r="L193" s="98" t="n">
        <f aca="false">IFERROR(G193/G$1,"")</f>
        <v>0</v>
      </c>
      <c r="M193" s="99"/>
      <c r="N193" s="86" t="str">
        <f aca="false">IF(N$2=$E193,$J193,"")</f>
        <v/>
      </c>
      <c r="O193" s="99" t="str">
        <f aca="false">IF(O$2=$E193,$J193,"")</f>
        <v/>
      </c>
      <c r="P193" s="86" t="str">
        <f aca="false">IF(P$2=$E193,$J193,"")</f>
        <v/>
      </c>
      <c r="Q193" s="86" t="str">
        <f aca="false">IF(Q$2=$E193,$J193,"")</f>
        <v/>
      </c>
      <c r="R193" s="99" t="str">
        <f aca="false">IF(R$2=$E193,$J193,"")</f>
        <v/>
      </c>
      <c r="S193" s="86" t="str">
        <f aca="false">IF(S$2=$E193,$J193,"")</f>
        <v/>
      </c>
      <c r="T193" s="99" t="str">
        <f aca="false">IF(T$2=$E193,$J193,"")</f>
        <v/>
      </c>
      <c r="U193" s="86" t="str">
        <f aca="false">IF(U$2=$E193,$J193,"")</f>
        <v/>
      </c>
      <c r="V193" s="99" t="str">
        <f aca="false">IF(V$2=$E193,$J193,"")</f>
        <v/>
      </c>
      <c r="W193" s="86" t="str">
        <f aca="false">IF(W$2=$E193,$J193,"")</f>
        <v/>
      </c>
      <c r="X193" s="99" t="str">
        <f aca="false">IF(X$2=$E193,$J193,"")</f>
        <v/>
      </c>
      <c r="Y193" s="86" t="str">
        <f aca="false">IF(Y$2=$E193,$J193,"")</f>
        <v/>
      </c>
      <c r="Z193" s="99" t="str">
        <f aca="false">IF(Z$2=$E193,$J193,"")</f>
        <v/>
      </c>
      <c r="AA193" s="86" t="str">
        <f aca="false">IF(AA$2=$E193,$J193,"")</f>
        <v/>
      </c>
      <c r="AB193" s="99" t="str">
        <f aca="false">IF(AB$2=$E193,$J193,"")</f>
        <v/>
      </c>
      <c r="AC193" s="101"/>
      <c r="AD193" s="83"/>
      <c r="AE193" s="83"/>
      <c r="AF193" s="83"/>
    </row>
    <row r="194" customFormat="false" ht="14.25" hidden="false" customHeight="false" outlineLevel="0" collapsed="false">
      <c r="A194" s="82" t="str">
        <f aca="false">IF(G194&lt;&gt;0,IF(COUNTIF(G$4:G$200,G194)&lt;&gt;1,RANK(G194,G$4:G$200)&amp;"°",RANK(G194,G$4:G$200)),"")</f>
        <v/>
      </c>
      <c r="B194" s="100" t="s">
        <v>10</v>
      </c>
      <c r="C194" s="86" t="str">
        <f aca="false">IFERROR(VLOOKUP($B194,TabJoueurs,2,0),"")</f>
        <v/>
      </c>
      <c r="D194" s="86" t="str">
        <f aca="false">IFERROR(VLOOKUP($B194,TabJoueurs,3,0),"")</f>
        <v/>
      </c>
      <c r="E194" s="86" t="str">
        <f aca="false">IFERROR(VLOOKUP($B194,TabJoueurs,4,0),"")</f>
        <v/>
      </c>
      <c r="F194" s="86" t="str">
        <f aca="false">IFERROR(VLOOKUP($B194,TabJoueurs,7,0),"")</f>
        <v/>
      </c>
      <c r="G194" s="103"/>
      <c r="H194" s="82" t="n">
        <f aca="false">COUNTIF(E$4:E194,E194)</f>
        <v>80</v>
      </c>
      <c r="I194" s="82" t="n">
        <f aca="false">IFERROR(IF(H194&lt;6,I193+1,I193),0)</f>
        <v>67</v>
      </c>
      <c r="J194" s="82" t="str">
        <f aca="false">IF(G194&gt;0,IF(H194&lt;6,PtsMax2-I194+1,""),"")</f>
        <v/>
      </c>
      <c r="K194" s="97" t="n">
        <f aca="false">MAX(M194:AB194)</f>
        <v>0</v>
      </c>
      <c r="L194" s="98" t="n">
        <f aca="false">IFERROR(G194/G$1,"")</f>
        <v>0</v>
      </c>
      <c r="M194" s="99"/>
      <c r="N194" s="86" t="str">
        <f aca="false">IF(N$2=$E194,$J194,"")</f>
        <v/>
      </c>
      <c r="O194" s="99" t="str">
        <f aca="false">IF(O$2=$E194,$J194,"")</f>
        <v/>
      </c>
      <c r="P194" s="86" t="str">
        <f aca="false">IF(P$2=$E194,$J194,"")</f>
        <v/>
      </c>
      <c r="Q194" s="86" t="str">
        <f aca="false">IF(Q$2=$E194,$J194,"")</f>
        <v/>
      </c>
      <c r="R194" s="99" t="str">
        <f aca="false">IF(R$2=$E194,$J194,"")</f>
        <v/>
      </c>
      <c r="S194" s="86" t="str">
        <f aca="false">IF(S$2=$E194,$J194,"")</f>
        <v/>
      </c>
      <c r="T194" s="99" t="str">
        <f aca="false">IF(T$2=$E194,$J194,"")</f>
        <v/>
      </c>
      <c r="U194" s="86" t="str">
        <f aca="false">IF(U$2=$E194,$J194,"")</f>
        <v/>
      </c>
      <c r="V194" s="99" t="str">
        <f aca="false">IF(V$2=$E194,$J194,"")</f>
        <v/>
      </c>
      <c r="W194" s="86" t="str">
        <f aca="false">IF(W$2=$E194,$J194,"")</f>
        <v/>
      </c>
      <c r="X194" s="99" t="str">
        <f aca="false">IF(X$2=$E194,$J194,"")</f>
        <v/>
      </c>
      <c r="Y194" s="86" t="str">
        <f aca="false">IF(Y$2=$E194,$J194,"")</f>
        <v/>
      </c>
      <c r="Z194" s="99" t="str">
        <f aca="false">IF(Z$2=$E194,$J194,"")</f>
        <v/>
      </c>
      <c r="AA194" s="86" t="str">
        <f aca="false">IF(AA$2=$E194,$J194,"")</f>
        <v/>
      </c>
      <c r="AB194" s="99" t="str">
        <f aca="false">IF(AB$2=$E194,$J194,"")</f>
        <v/>
      </c>
      <c r="AC194" s="101"/>
      <c r="AD194" s="83"/>
      <c r="AE194" s="83"/>
      <c r="AF194" s="83"/>
    </row>
    <row r="195" customFormat="false" ht="14.25" hidden="false" customHeight="false" outlineLevel="0" collapsed="false">
      <c r="A195" s="82" t="str">
        <f aca="false">IF(G195&lt;&gt;0,IF(COUNTIF(G$4:G$200,G195)&lt;&gt;1,RANK(G195,G$4:G$200)&amp;"°",RANK(G195,G$4:G$200)),"")</f>
        <v/>
      </c>
      <c r="B195" s="100" t="s">
        <v>10</v>
      </c>
      <c r="C195" s="86" t="str">
        <f aca="false">IFERROR(VLOOKUP($B195,TabJoueurs,2,0),"")</f>
        <v/>
      </c>
      <c r="D195" s="86" t="str">
        <f aca="false">IFERROR(VLOOKUP($B195,TabJoueurs,3,0),"")</f>
        <v/>
      </c>
      <c r="E195" s="86" t="str">
        <f aca="false">IFERROR(VLOOKUP($B195,TabJoueurs,4,0),"")</f>
        <v/>
      </c>
      <c r="F195" s="86" t="str">
        <f aca="false">IFERROR(VLOOKUP($B195,TabJoueurs,7,0),"")</f>
        <v/>
      </c>
      <c r="G195" s="103"/>
      <c r="H195" s="82" t="n">
        <f aca="false">COUNTIF(E$4:E195,E195)</f>
        <v>81</v>
      </c>
      <c r="I195" s="82" t="n">
        <f aca="false">IFERROR(IF(H195&lt;6,I194+1,I194),0)</f>
        <v>67</v>
      </c>
      <c r="J195" s="82" t="str">
        <f aca="false">IF(G195&gt;0,IF(H195&lt;6,PtsMax2-I195+1,""),"")</f>
        <v/>
      </c>
      <c r="K195" s="97" t="n">
        <f aca="false">MAX(M195:AB195)</f>
        <v>0</v>
      </c>
      <c r="L195" s="98" t="n">
        <f aca="false">IFERROR(G195/G$1,"")</f>
        <v>0</v>
      </c>
      <c r="M195" s="99"/>
      <c r="N195" s="86" t="str">
        <f aca="false">IF(N$2=$E195,$J195,"")</f>
        <v/>
      </c>
      <c r="O195" s="99" t="str">
        <f aca="false">IF(O$2=$E195,$J195,"")</f>
        <v/>
      </c>
      <c r="P195" s="86" t="str">
        <f aca="false">IF(P$2=$E195,$J195,"")</f>
        <v/>
      </c>
      <c r="Q195" s="86" t="str">
        <f aca="false">IF(Q$2=$E195,$J195,"")</f>
        <v/>
      </c>
      <c r="R195" s="99" t="str">
        <f aca="false">IF(R$2=$E195,$J195,"")</f>
        <v/>
      </c>
      <c r="S195" s="86" t="str">
        <f aca="false">IF(S$2=$E195,$J195,"")</f>
        <v/>
      </c>
      <c r="T195" s="99" t="str">
        <f aca="false">IF(T$2=$E195,$J195,"")</f>
        <v/>
      </c>
      <c r="U195" s="86" t="str">
        <f aca="false">IF(U$2=$E195,$J195,"")</f>
        <v/>
      </c>
      <c r="V195" s="99" t="str">
        <f aca="false">IF(V$2=$E195,$J195,"")</f>
        <v/>
      </c>
      <c r="W195" s="86" t="str">
        <f aca="false">IF(W$2=$E195,$J195,"")</f>
        <v/>
      </c>
      <c r="X195" s="99" t="str">
        <f aca="false">IF(X$2=$E195,$J195,"")</f>
        <v/>
      </c>
      <c r="Y195" s="86" t="str">
        <f aca="false">IF(Y$2=$E195,$J195,"")</f>
        <v/>
      </c>
      <c r="Z195" s="99" t="str">
        <f aca="false">IF(Z$2=$E195,$J195,"")</f>
        <v/>
      </c>
      <c r="AA195" s="86" t="str">
        <f aca="false">IF(AA$2=$E195,$J195,"")</f>
        <v/>
      </c>
      <c r="AB195" s="99" t="str">
        <f aca="false">IF(AB$2=$E195,$J195,"")</f>
        <v/>
      </c>
      <c r="AC195" s="101"/>
      <c r="AD195" s="83"/>
      <c r="AE195" s="83"/>
      <c r="AF195" s="83"/>
    </row>
    <row r="196" customFormat="false" ht="14.25" hidden="false" customHeight="false" outlineLevel="0" collapsed="false">
      <c r="A196" s="82" t="str">
        <f aca="false">IF(G196&lt;&gt;0,IF(COUNTIF(G$4:G$200,G196)&lt;&gt;1,RANK(G196,G$4:G$200)&amp;"°",RANK(G196,G$4:G$200)),"")</f>
        <v/>
      </c>
      <c r="B196" s="100" t="s">
        <v>10</v>
      </c>
      <c r="C196" s="86" t="str">
        <f aca="false">IFERROR(VLOOKUP($B196,TabJoueurs,2,0),"")</f>
        <v/>
      </c>
      <c r="D196" s="86" t="str">
        <f aca="false">IFERROR(VLOOKUP($B196,TabJoueurs,3,0),"")</f>
        <v/>
      </c>
      <c r="E196" s="86" t="str">
        <f aca="false">IFERROR(VLOOKUP($B196,TabJoueurs,4,0),"")</f>
        <v/>
      </c>
      <c r="F196" s="86" t="str">
        <f aca="false">IFERROR(VLOOKUP($B196,TabJoueurs,7,0),"")</f>
        <v/>
      </c>
      <c r="G196" s="103"/>
      <c r="H196" s="82" t="n">
        <f aca="false">COUNTIF(E$4:E196,E196)</f>
        <v>82</v>
      </c>
      <c r="I196" s="82" t="n">
        <f aca="false">IFERROR(IF(H196&lt;6,I195+1,I195),0)</f>
        <v>67</v>
      </c>
      <c r="J196" s="82" t="str">
        <f aca="false">IF(G196&gt;0,IF(H196&lt;6,PtsMax2-I196+1,""),"")</f>
        <v/>
      </c>
      <c r="K196" s="97" t="n">
        <f aca="false">MAX(M196:AB196)</f>
        <v>0</v>
      </c>
      <c r="L196" s="98" t="n">
        <f aca="false">IFERROR(G196/G$1,"")</f>
        <v>0</v>
      </c>
      <c r="M196" s="99"/>
      <c r="N196" s="86" t="str">
        <f aca="false">IF(N$2=$E196,$J196,"")</f>
        <v/>
      </c>
      <c r="O196" s="99" t="str">
        <f aca="false">IF(O$2=$E196,$J196,"")</f>
        <v/>
      </c>
      <c r="P196" s="86" t="str">
        <f aca="false">IF(P$2=$E196,$J196,"")</f>
        <v/>
      </c>
      <c r="Q196" s="86" t="str">
        <f aca="false">IF(Q$2=$E196,$J196,"")</f>
        <v/>
      </c>
      <c r="R196" s="99" t="str">
        <f aca="false">IF(R$2=$E196,$J196,"")</f>
        <v/>
      </c>
      <c r="S196" s="86" t="str">
        <f aca="false">IF(S$2=$E196,$J196,"")</f>
        <v/>
      </c>
      <c r="T196" s="99" t="str">
        <f aca="false">IF(T$2=$E196,$J196,"")</f>
        <v/>
      </c>
      <c r="U196" s="86" t="str">
        <f aca="false">IF(U$2=$E196,$J196,"")</f>
        <v/>
      </c>
      <c r="V196" s="99" t="str">
        <f aca="false">IF(V$2=$E196,$J196,"")</f>
        <v/>
      </c>
      <c r="W196" s="86" t="str">
        <f aca="false">IF(W$2=$E196,$J196,"")</f>
        <v/>
      </c>
      <c r="X196" s="99" t="str">
        <f aca="false">IF(X$2=$E196,$J196,"")</f>
        <v/>
      </c>
      <c r="Y196" s="86" t="str">
        <f aca="false">IF(Y$2=$E196,$J196,"")</f>
        <v/>
      </c>
      <c r="Z196" s="99" t="str">
        <f aca="false">IF(Z$2=$E196,$J196,"")</f>
        <v/>
      </c>
      <c r="AA196" s="86" t="str">
        <f aca="false">IF(AA$2=$E196,$J196,"")</f>
        <v/>
      </c>
      <c r="AB196" s="99" t="str">
        <f aca="false">IF(AB$2=$E196,$J196,"")</f>
        <v/>
      </c>
      <c r="AC196" s="101"/>
      <c r="AD196" s="83"/>
      <c r="AE196" s="83"/>
      <c r="AF196" s="83"/>
    </row>
    <row r="197" customFormat="false" ht="14.25" hidden="false" customHeight="false" outlineLevel="0" collapsed="false">
      <c r="A197" s="82" t="str">
        <f aca="false">IF(G197&lt;&gt;0,IF(COUNTIF(G$4:G$200,G197)&lt;&gt;1,RANK(G197,G$4:G$200)&amp;"°",RANK(G197,G$4:G$200)),"")</f>
        <v/>
      </c>
      <c r="B197" s="100" t="s">
        <v>10</v>
      </c>
      <c r="C197" s="86" t="str">
        <f aca="false">IFERROR(VLOOKUP($B197,TabJoueurs,2,0),"")</f>
        <v/>
      </c>
      <c r="D197" s="86" t="str">
        <f aca="false">IFERROR(VLOOKUP($B197,TabJoueurs,3,0),"")</f>
        <v/>
      </c>
      <c r="E197" s="86" t="str">
        <f aca="false">IFERROR(VLOOKUP($B197,TabJoueurs,4,0),"")</f>
        <v/>
      </c>
      <c r="F197" s="86" t="str">
        <f aca="false">IFERROR(VLOOKUP($B197,TabJoueurs,7,0),"")</f>
        <v/>
      </c>
      <c r="G197" s="103"/>
      <c r="H197" s="82" t="n">
        <f aca="false">COUNTIF(E$4:E197,E197)</f>
        <v>83</v>
      </c>
      <c r="I197" s="82" t="n">
        <f aca="false">IFERROR(IF(H197&lt;6,I196+1,I196),0)</f>
        <v>67</v>
      </c>
      <c r="J197" s="82" t="str">
        <f aca="false">IF(G197&gt;0,IF(H197&lt;6,PtsMax2-I197+1,""),"")</f>
        <v/>
      </c>
      <c r="K197" s="97" t="n">
        <f aca="false">MAX(M197:AB197)</f>
        <v>0</v>
      </c>
      <c r="L197" s="98" t="n">
        <f aca="false">IFERROR(G197/G$1,"")</f>
        <v>0</v>
      </c>
      <c r="M197" s="99"/>
      <c r="N197" s="86" t="str">
        <f aca="false">IF(N$2=$E197,$J197,"")</f>
        <v/>
      </c>
      <c r="O197" s="99" t="str">
        <f aca="false">IF(O$2=$E197,$J197,"")</f>
        <v/>
      </c>
      <c r="P197" s="86" t="str">
        <f aca="false">IF(P$2=$E197,$J197,"")</f>
        <v/>
      </c>
      <c r="Q197" s="86" t="str">
        <f aca="false">IF(Q$2=$E197,$J197,"")</f>
        <v/>
      </c>
      <c r="R197" s="99" t="str">
        <f aca="false">IF(R$2=$E197,$J197,"")</f>
        <v/>
      </c>
      <c r="S197" s="86" t="str">
        <f aca="false">IF(S$2=$E197,$J197,"")</f>
        <v/>
      </c>
      <c r="T197" s="99" t="str">
        <f aca="false">IF(T$2=$E197,$J197,"")</f>
        <v/>
      </c>
      <c r="U197" s="86" t="str">
        <f aca="false">IF(U$2=$E197,$J197,"")</f>
        <v/>
      </c>
      <c r="V197" s="99" t="str">
        <f aca="false">IF(V$2=$E197,$J197,"")</f>
        <v/>
      </c>
      <c r="W197" s="86" t="str">
        <f aca="false">IF(W$2=$E197,$J197,"")</f>
        <v/>
      </c>
      <c r="X197" s="99" t="str">
        <f aca="false">IF(X$2=$E197,$J197,"")</f>
        <v/>
      </c>
      <c r="Y197" s="86" t="str">
        <f aca="false">IF(Y$2=$E197,$J197,"")</f>
        <v/>
      </c>
      <c r="Z197" s="99" t="str">
        <f aca="false">IF(Z$2=$E197,$J197,"")</f>
        <v/>
      </c>
      <c r="AA197" s="86" t="str">
        <f aca="false">IF(AA$2=$E197,$J197,"")</f>
        <v/>
      </c>
      <c r="AB197" s="99" t="str">
        <f aca="false">IF(AB$2=$E197,$J197,"")</f>
        <v/>
      </c>
      <c r="AC197" s="101"/>
      <c r="AD197" s="83"/>
      <c r="AE197" s="83"/>
      <c r="AF197" s="83"/>
    </row>
    <row r="198" customFormat="false" ht="14.25" hidden="false" customHeight="false" outlineLevel="0" collapsed="false">
      <c r="A198" s="82" t="str">
        <f aca="false">IF(G198&lt;&gt;0,IF(COUNTIF(G$4:G$200,G198)&lt;&gt;1,RANK(G198,G$4:G$200)&amp;"°",RANK(G198,G$4:G$200)),"")</f>
        <v/>
      </c>
      <c r="B198" s="100" t="s">
        <v>10</v>
      </c>
      <c r="C198" s="86" t="str">
        <f aca="false">IFERROR(VLOOKUP($B198,TabJoueurs,2,0),"")</f>
        <v/>
      </c>
      <c r="D198" s="86" t="str">
        <f aca="false">IFERROR(VLOOKUP($B198,TabJoueurs,3,0),"")</f>
        <v/>
      </c>
      <c r="E198" s="86" t="str">
        <f aca="false">IFERROR(VLOOKUP($B198,TabJoueurs,4,0),"")</f>
        <v/>
      </c>
      <c r="F198" s="86" t="str">
        <f aca="false">IFERROR(VLOOKUP($B198,TabJoueurs,7,0),"")</f>
        <v/>
      </c>
      <c r="G198" s="103"/>
      <c r="H198" s="82" t="n">
        <f aca="false">COUNTIF(E$4:E198,E198)</f>
        <v>84</v>
      </c>
      <c r="I198" s="82" t="n">
        <f aca="false">IFERROR(IF(H198&lt;6,I197+1,I197),0)</f>
        <v>67</v>
      </c>
      <c r="J198" s="82" t="str">
        <f aca="false">IF(G198&gt;0,IF(H198&lt;6,PtsMax2-I198+1,""),"")</f>
        <v/>
      </c>
      <c r="K198" s="97" t="n">
        <f aca="false">MAX(M198:AB198)</f>
        <v>0</v>
      </c>
      <c r="L198" s="98" t="n">
        <f aca="false">IFERROR(G198/G$1,"")</f>
        <v>0</v>
      </c>
      <c r="M198" s="99"/>
      <c r="N198" s="86" t="str">
        <f aca="false">IF(N$2=$E198,$J198,"")</f>
        <v/>
      </c>
      <c r="O198" s="99" t="str">
        <f aca="false">IF(O$2=$E198,$J198,"")</f>
        <v/>
      </c>
      <c r="P198" s="86" t="str">
        <f aca="false">IF(P$2=$E198,$J198,"")</f>
        <v/>
      </c>
      <c r="Q198" s="86" t="str">
        <f aca="false">IF(Q$2=$E198,$J198,"")</f>
        <v/>
      </c>
      <c r="R198" s="99" t="str">
        <f aca="false">IF(R$2=$E198,$J198,"")</f>
        <v/>
      </c>
      <c r="S198" s="86" t="str">
        <f aca="false">IF(S$2=$E198,$J198,"")</f>
        <v/>
      </c>
      <c r="T198" s="99" t="str">
        <f aca="false">IF(T$2=$E198,$J198,"")</f>
        <v/>
      </c>
      <c r="U198" s="86" t="str">
        <f aca="false">IF(U$2=$E198,$J198,"")</f>
        <v/>
      </c>
      <c r="V198" s="99" t="str">
        <f aca="false">IF(V$2=$E198,$J198,"")</f>
        <v/>
      </c>
      <c r="W198" s="86" t="str">
        <f aca="false">IF(W$2=$E198,$J198,"")</f>
        <v/>
      </c>
      <c r="X198" s="99" t="str">
        <f aca="false">IF(X$2=$E198,$J198,"")</f>
        <v/>
      </c>
      <c r="Y198" s="86" t="str">
        <f aca="false">IF(Y$2=$E198,$J198,"")</f>
        <v/>
      </c>
      <c r="Z198" s="99" t="str">
        <f aca="false">IF(Z$2=$E198,$J198,"")</f>
        <v/>
      </c>
      <c r="AA198" s="86" t="str">
        <f aca="false">IF(AA$2=$E198,$J198,"")</f>
        <v/>
      </c>
      <c r="AB198" s="99" t="str">
        <f aca="false">IF(AB$2=$E198,$J198,"")</f>
        <v/>
      </c>
      <c r="AC198" s="101"/>
      <c r="AD198" s="83"/>
      <c r="AE198" s="83"/>
      <c r="AF198" s="83"/>
    </row>
    <row r="199" customFormat="false" ht="14.25" hidden="false" customHeight="false" outlineLevel="0" collapsed="false">
      <c r="A199" s="82" t="str">
        <f aca="false">IF(G199&lt;&gt;0,IF(COUNTIF(G$4:G$200,G199)&lt;&gt;1,RANK(G199,G$4:G$200)&amp;"°",RANK(G199,G$4:G$200)),"")</f>
        <v/>
      </c>
      <c r="B199" s="100" t="s">
        <v>10</v>
      </c>
      <c r="C199" s="86" t="str">
        <f aca="false">IFERROR(VLOOKUP($B199,TabJoueurs,2,0),"")</f>
        <v/>
      </c>
      <c r="D199" s="86" t="str">
        <f aca="false">IFERROR(VLOOKUP($B199,TabJoueurs,3,0),"")</f>
        <v/>
      </c>
      <c r="E199" s="86" t="str">
        <f aca="false">IFERROR(VLOOKUP($B199,TabJoueurs,4,0),"")</f>
        <v/>
      </c>
      <c r="F199" s="86" t="str">
        <f aca="false">IFERROR(VLOOKUP($B199,TabJoueurs,7,0),"")</f>
        <v/>
      </c>
      <c r="G199" s="103"/>
      <c r="H199" s="82" t="n">
        <f aca="false">COUNTIF(E$4:E199,E199)</f>
        <v>85</v>
      </c>
      <c r="I199" s="82" t="n">
        <f aca="false">IFERROR(IF(H199&lt;6,I198+1,I198),0)</f>
        <v>67</v>
      </c>
      <c r="J199" s="82" t="str">
        <f aca="false">IF(G199&gt;0,IF(H199&lt;6,PtsMax2-I199+1,""),"")</f>
        <v/>
      </c>
      <c r="K199" s="97" t="n">
        <f aca="false">MAX(M199:AB199)</f>
        <v>0</v>
      </c>
      <c r="L199" s="98" t="n">
        <f aca="false">IFERROR(G199/G$1,"")</f>
        <v>0</v>
      </c>
      <c r="M199" s="99"/>
      <c r="N199" s="86" t="str">
        <f aca="false">IF(N$2=$E199,$J199,"")</f>
        <v/>
      </c>
      <c r="O199" s="99" t="str">
        <f aca="false">IF(O$2=$E199,$J199,"")</f>
        <v/>
      </c>
      <c r="P199" s="86" t="str">
        <f aca="false">IF(P$2=$E199,$J199,"")</f>
        <v/>
      </c>
      <c r="Q199" s="86" t="str">
        <f aca="false">IF(Q$2=$E199,$J199,"")</f>
        <v/>
      </c>
      <c r="R199" s="99" t="str">
        <f aca="false">IF(R$2=$E199,$J199,"")</f>
        <v/>
      </c>
      <c r="S199" s="86" t="str">
        <f aca="false">IF(S$2=$E199,$J199,"")</f>
        <v/>
      </c>
      <c r="T199" s="99" t="str">
        <f aca="false">IF(T$2=$E199,$J199,"")</f>
        <v/>
      </c>
      <c r="U199" s="86" t="str">
        <f aca="false">IF(U$2=$E199,$J199,"")</f>
        <v/>
      </c>
      <c r="V199" s="99" t="str">
        <f aca="false">IF(V$2=$E199,$J199,"")</f>
        <v/>
      </c>
      <c r="W199" s="86" t="str">
        <f aca="false">IF(W$2=$E199,$J199,"")</f>
        <v/>
      </c>
      <c r="X199" s="99" t="str">
        <f aca="false">IF(X$2=$E199,$J199,"")</f>
        <v/>
      </c>
      <c r="Y199" s="86" t="str">
        <f aca="false">IF(Y$2=$E199,$J199,"")</f>
        <v/>
      </c>
      <c r="Z199" s="99" t="str">
        <f aca="false">IF(Z$2=$E199,$J199,"")</f>
        <v/>
      </c>
      <c r="AA199" s="86" t="str">
        <f aca="false">IF(AA$2=$E199,$J199,"")</f>
        <v/>
      </c>
      <c r="AB199" s="99" t="str">
        <f aca="false">IF(AB$2=$E199,$J199,"")</f>
        <v/>
      </c>
      <c r="AC199" s="101"/>
      <c r="AD199" s="83"/>
      <c r="AE199" s="83"/>
      <c r="AF199" s="83"/>
    </row>
    <row r="200" customFormat="false" ht="14.25" hidden="false" customHeight="false" outlineLevel="0" collapsed="false">
      <c r="A200" s="82" t="str">
        <f aca="false">IF(G200&lt;&gt;0,IF(COUNTIF(G$4:G$200,G200)&lt;&gt;1,RANK(G200,G$4:G$200)&amp;"°",RANK(G200,G$4:G$200)),"")</f>
        <v/>
      </c>
      <c r="B200" s="100" t="s">
        <v>10</v>
      </c>
      <c r="C200" s="86" t="str">
        <f aca="false">IFERROR(VLOOKUP($B200,TabJoueurs,2,0),"")</f>
        <v/>
      </c>
      <c r="D200" s="86" t="str">
        <f aca="false">IFERROR(VLOOKUP($B200,TabJoueurs,3,0),"")</f>
        <v/>
      </c>
      <c r="E200" s="86" t="str">
        <f aca="false">IFERROR(VLOOKUP($B200,TabJoueurs,4,0),"")</f>
        <v/>
      </c>
      <c r="F200" s="86" t="str">
        <f aca="false">IFERROR(VLOOKUP($B200,TabJoueurs,7,0),"")</f>
        <v/>
      </c>
      <c r="G200" s="103"/>
      <c r="H200" s="82" t="n">
        <f aca="false">COUNTIF(E$4:E200,E200)</f>
        <v>86</v>
      </c>
      <c r="I200" s="82" t="n">
        <f aca="false">IFERROR(IF(H200&lt;6,I199+1,I199),0)</f>
        <v>67</v>
      </c>
      <c r="J200" s="82" t="str">
        <f aca="false">IF(G200&gt;0,IF(H200&lt;6,PtsMax2-I200+1,""),"")</f>
        <v/>
      </c>
      <c r="K200" s="97" t="n">
        <f aca="false">MAX(M200:AB200)</f>
        <v>0</v>
      </c>
      <c r="L200" s="98" t="n">
        <f aca="false">IFERROR(G200/G$1,"")</f>
        <v>0</v>
      </c>
      <c r="M200" s="99"/>
      <c r="N200" s="86" t="str">
        <f aca="false">IF(N$2=$E200,$J200,"")</f>
        <v/>
      </c>
      <c r="O200" s="99" t="str">
        <f aca="false">IF(O$2=$E200,$J200,"")</f>
        <v/>
      </c>
      <c r="P200" s="86" t="str">
        <f aca="false">IF(P$2=$E200,$J200,"")</f>
        <v/>
      </c>
      <c r="Q200" s="86" t="str">
        <f aca="false">IF(Q$2=$E200,$J200,"")</f>
        <v/>
      </c>
      <c r="R200" s="99" t="str">
        <f aca="false">IF(R$2=$E200,$J200,"")</f>
        <v/>
      </c>
      <c r="S200" s="86" t="str">
        <f aca="false">IF(S$2=$E200,$J200,"")</f>
        <v/>
      </c>
      <c r="T200" s="99" t="str">
        <f aca="false">IF(T$2=$E200,$J200,"")</f>
        <v/>
      </c>
      <c r="U200" s="86" t="str">
        <f aca="false">IF(U$2=$E200,$J200,"")</f>
        <v/>
      </c>
      <c r="V200" s="99" t="str">
        <f aca="false">IF(V$2=$E200,$J200,"")</f>
        <v/>
      </c>
      <c r="W200" s="86" t="str">
        <f aca="false">IF(W$2=$E200,$J200,"")</f>
        <v/>
      </c>
      <c r="X200" s="99" t="str">
        <f aca="false">IF(X$2=$E200,$J200,"")</f>
        <v/>
      </c>
      <c r="Y200" s="86" t="str">
        <f aca="false">IF(Y$2=$E200,$J200,"")</f>
        <v/>
      </c>
      <c r="Z200" s="99" t="str">
        <f aca="false">IF(Z$2=$E200,$J200,"")</f>
        <v/>
      </c>
      <c r="AA200" s="86" t="str">
        <f aca="false">IF(AA$2=$E200,$J200,"")</f>
        <v/>
      </c>
      <c r="AB200" s="99" t="str">
        <f aca="false">IF(AB$2=$E200,$J200,"")</f>
        <v/>
      </c>
      <c r="AC200" s="101"/>
      <c r="AD200" s="83"/>
      <c r="AE200" s="83"/>
      <c r="AF200" s="83"/>
    </row>
  </sheetData>
  <autoFilter ref="A3:AE200"/>
  <mergeCells count="1">
    <mergeCell ref="A1:C1"/>
  </mergeCells>
  <conditionalFormatting sqref="G4:G200">
    <cfRule type="expression" priority="2" aboveAverage="0" equalAverage="0" bottom="0" percent="0" rank="0" text="" dxfId="12">
      <formula>COUNTIF($G$4:$G$200,G4)&gt;1</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3E300"/>
    <pageSetUpPr fitToPage="false"/>
  </sheetPr>
  <dimension ref="A1:AA152"/>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F5" activeCellId="0" sqref="F5"/>
    </sheetView>
  </sheetViews>
  <sheetFormatPr defaultColWidth="12.78125" defaultRowHeight="14.25" zeroHeight="false" outlineLevelRow="0" outlineLevelCol="0"/>
  <cols>
    <col collapsed="false" customWidth="true" hidden="false" outlineLevel="0" max="1" min="1" style="0" width="8.22"/>
    <col collapsed="false" customWidth="true" hidden="false" outlineLevel="0" max="3" min="2" style="0" width="14.55"/>
    <col collapsed="false" customWidth="true" hidden="false" outlineLevel="0" max="4" min="4" style="0" width="24"/>
    <col collapsed="false" customWidth="true" hidden="false" outlineLevel="0" max="5" min="5" style="0" width="6.66"/>
    <col collapsed="false" customWidth="true" hidden="false" outlineLevel="0" max="28" min="6" style="0" width="3.55"/>
  </cols>
  <sheetData>
    <row r="1" customFormat="false" ht="130.5" hidden="false" customHeight="true" outlineLevel="0" collapsed="false">
      <c r="A1" s="104" t="s">
        <v>480</v>
      </c>
      <c r="B1" s="104"/>
      <c r="C1" s="104"/>
      <c r="D1" s="105" t="s">
        <v>181</v>
      </c>
      <c r="E1" s="105"/>
      <c r="F1" s="106" t="str">
        <f aca="false">VLOOKUP(F3,lapartie4,3,0)</f>
        <v>KVAS </v>
      </c>
      <c r="G1" s="106" t="str">
        <f aca="false">VLOOKUP(G3,lapartie4,3,0)</f>
        <v>SURPATTE </v>
      </c>
      <c r="H1" s="106" t="str">
        <f aca="false">VLOOKUP(H3,lapartie4,3,0)</f>
        <v>SEXAS </v>
      </c>
      <c r="I1" s="106" t="str">
        <f aca="false">VLOOKUP(I3,lapartie4,3,0)</f>
        <v>CROASSEZ </v>
      </c>
      <c r="J1" s="106" t="str">
        <f aca="false">VLOOKUP(J3,lapartie4,3,0)</f>
        <v>HUITANTE </v>
      </c>
      <c r="K1" s="106" t="str">
        <f aca="false">VLOOKUP(K3,lapartie4,3,0)</f>
        <v>HABILE </v>
      </c>
      <c r="L1" s="106" t="str">
        <f aca="false">VLOOKUP(L3,lapartie4,3,0)</f>
        <v>LARDONNE </v>
      </c>
      <c r="M1" s="106" t="str">
        <f aca="false">VLOOKUP(M3,lapartie4,3,0)</f>
        <v>C(O)WBOY </v>
      </c>
      <c r="N1" s="106" t="str">
        <f aca="false">VLOOKUP(N3,lapartie4,3,0)</f>
        <v>MUSIQUENT </v>
      </c>
      <c r="O1" s="106" t="str">
        <f aca="false">VLOOKUP(O3,lapartie4,3,0)</f>
        <v>HOVA </v>
      </c>
      <c r="P1" s="106" t="str">
        <f aca="false">VLOOKUP(P3,lapartie4,3,0)</f>
        <v>F(I)GNOLER </v>
      </c>
      <c r="Q1" s="106" t="str">
        <f aca="false">VLOOKUP(Q3,lapartie4,3,0)</f>
        <v>JETÉ </v>
      </c>
      <c r="R1" s="106" t="str">
        <f aca="false">VLOOKUP(R3,lapartie4,3,0)</f>
        <v>DAUW </v>
      </c>
      <c r="S1" s="106" t="str">
        <f aca="false">VLOOKUP(S3,lapartie4,3,0)</f>
        <v>RÉDIGE </v>
      </c>
      <c r="T1" s="106" t="str">
        <f aca="false">VLOOKUP(T3,lapartie4,3,0)</f>
        <v>INHABILE </v>
      </c>
      <c r="U1" s="106" t="str">
        <f aca="false">VLOOKUP(U3,lapartie4,3,0)</f>
        <v>CÂLINEUR </v>
      </c>
      <c r="V1" s="106" t="str">
        <f aca="false">VLOOKUP(V3,lapartie4,3,0)</f>
        <v>TUFTÉES </v>
      </c>
      <c r="W1" s="106" t="str">
        <f aca="false">VLOOKUP(W3,lapartie4,3,0)</f>
        <v>MIL </v>
      </c>
      <c r="X1" s="106" t="str">
        <f aca="false">VLOOKUP(X3,lapartie4,3,0)</f>
        <v>IMPLORÉE </v>
      </c>
      <c r="Y1" s="106" t="str">
        <f aca="false">VLOOKUP(Y3,lapartie4,3,0)</f>
        <v>XI </v>
      </c>
      <c r="Z1" s="106" t="n">
        <f aca="false">VLOOKUP(Z3,lapartie4,3,0)</f>
        <v>0</v>
      </c>
      <c r="AA1" s="106" t="n">
        <f aca="false">VLOOKUP(AA3,lapartie4,3,0)</f>
        <v>0</v>
      </c>
    </row>
    <row r="2" customFormat="false" ht="14.25" hidden="false" customHeight="false" outlineLevel="0" collapsed="false">
      <c r="A2" s="107"/>
      <c r="B2" s="107"/>
      <c r="C2" s="107"/>
      <c r="D2" s="105" t="s">
        <v>182</v>
      </c>
      <c r="E2" s="108" t="n">
        <f aca="false">SUM(F2:AA2)</f>
        <v>980</v>
      </c>
      <c r="F2" s="109" t="n">
        <v>32</v>
      </c>
      <c r="G2" s="109" t="n">
        <v>64</v>
      </c>
      <c r="H2" s="109" t="n">
        <v>50</v>
      </c>
      <c r="I2" s="109" t="n">
        <v>72</v>
      </c>
      <c r="J2" s="109" t="n">
        <v>65</v>
      </c>
      <c r="K2" s="109" t="n">
        <v>42</v>
      </c>
      <c r="L2" s="109" t="n">
        <v>72</v>
      </c>
      <c r="M2" s="109" t="n">
        <v>54</v>
      </c>
      <c r="N2" s="109" t="n">
        <v>84</v>
      </c>
      <c r="O2" s="109" t="n">
        <v>45</v>
      </c>
      <c r="P2" s="109" t="n">
        <v>76</v>
      </c>
      <c r="Q2" s="109" t="n">
        <v>57</v>
      </c>
      <c r="R2" s="109" t="n">
        <v>28</v>
      </c>
      <c r="S2" s="109" t="n">
        <v>27</v>
      </c>
      <c r="T2" s="109" t="n">
        <v>39</v>
      </c>
      <c r="U2" s="109" t="n">
        <v>28</v>
      </c>
      <c r="V2" s="109" t="n">
        <v>38</v>
      </c>
      <c r="W2" s="109" t="n">
        <v>19</v>
      </c>
      <c r="X2" s="109" t="n">
        <v>76</v>
      </c>
      <c r="Y2" s="109" t="n">
        <v>12</v>
      </c>
      <c r="Z2" s="109"/>
      <c r="AA2" s="109"/>
    </row>
    <row r="3" customFormat="false" ht="14.25" hidden="false" customHeight="false" outlineLevel="0" collapsed="false">
      <c r="A3" s="107"/>
      <c r="B3" s="107"/>
      <c r="C3" s="107"/>
      <c r="D3" s="105" t="s">
        <v>183</v>
      </c>
      <c r="E3" s="105"/>
      <c r="F3" s="110" t="n">
        <v>1</v>
      </c>
      <c r="G3" s="110" t="n">
        <v>2</v>
      </c>
      <c r="H3" s="110" t="n">
        <v>3</v>
      </c>
      <c r="I3" s="110" t="n">
        <v>4</v>
      </c>
      <c r="J3" s="110" t="n">
        <v>5</v>
      </c>
      <c r="K3" s="110" t="n">
        <v>6</v>
      </c>
      <c r="L3" s="110" t="n">
        <v>7</v>
      </c>
      <c r="M3" s="110" t="n">
        <v>8</v>
      </c>
      <c r="N3" s="110" t="n">
        <v>9</v>
      </c>
      <c r="O3" s="110" t="n">
        <v>10</v>
      </c>
      <c r="P3" s="110" t="n">
        <v>11</v>
      </c>
      <c r="Q3" s="110" t="n">
        <v>12</v>
      </c>
      <c r="R3" s="110" t="n">
        <v>13</v>
      </c>
      <c r="S3" s="110" t="n">
        <v>14</v>
      </c>
      <c r="T3" s="110" t="n">
        <v>15</v>
      </c>
      <c r="U3" s="110" t="n">
        <v>16</v>
      </c>
      <c r="V3" s="110" t="n">
        <v>17</v>
      </c>
      <c r="W3" s="110" t="n">
        <v>18</v>
      </c>
      <c r="X3" s="110" t="n">
        <v>19</v>
      </c>
      <c r="Y3" s="110" t="n">
        <v>20</v>
      </c>
      <c r="Z3" s="110" t="n">
        <v>21</v>
      </c>
      <c r="AA3" s="110" t="n">
        <v>22</v>
      </c>
    </row>
    <row r="4" customFormat="false" ht="14.25" hidden="false" customHeight="false" outlineLevel="0" collapsed="false">
      <c r="A4" s="107"/>
      <c r="B4" s="107"/>
      <c r="C4" s="107"/>
      <c r="D4" s="105" t="s">
        <v>184</v>
      </c>
      <c r="E4" s="105"/>
      <c r="F4" s="111" t="n">
        <f aca="false">COUNTIF(F6:F126,F2)</f>
        <v>35</v>
      </c>
      <c r="G4" s="111" t="n">
        <f aca="false">COUNTIF(G6:G126,G2)</f>
        <v>0</v>
      </c>
      <c r="H4" s="111" t="n">
        <f aca="false">COUNTIF(H6:H126,H2)</f>
        <v>42</v>
      </c>
      <c r="I4" s="111" t="n">
        <f aca="false">COUNTIF(I6:I126,I2)</f>
        <v>24</v>
      </c>
      <c r="J4" s="111" t="n">
        <f aca="false">COUNTIF(J6:J126,J2)</f>
        <v>11</v>
      </c>
      <c r="K4" s="111" t="n">
        <f aca="false">COUNTIF(K6:K126,K2)</f>
        <v>56</v>
      </c>
      <c r="L4" s="111" t="n">
        <f aca="false">COUNTIF(L6:L126,L2)</f>
        <v>78</v>
      </c>
      <c r="M4" s="111" t="n">
        <f aca="false">COUNTIF(M6:M126,M2)</f>
        <v>9</v>
      </c>
      <c r="N4" s="111" t="n">
        <f aca="false">COUNTIF(N6:N126,N2)</f>
        <v>6</v>
      </c>
      <c r="O4" s="111" t="n">
        <f aca="false">COUNTIF(O6:O126,O2)</f>
        <v>11</v>
      </c>
      <c r="P4" s="111" t="n">
        <f aca="false">COUNTIF(P6:P126,P2)</f>
        <v>45</v>
      </c>
      <c r="Q4" s="111" t="n">
        <f aca="false">COUNTIF(Q6:Q126,Q2)</f>
        <v>96</v>
      </c>
      <c r="R4" s="111" t="n">
        <f aca="false">COUNTIF(R6:R126,R2)</f>
        <v>36</v>
      </c>
      <c r="S4" s="111" t="n">
        <f aca="false">COUNTIF(S6:S126,S2)</f>
        <v>59</v>
      </c>
      <c r="T4" s="111" t="n">
        <f aca="false">COUNTIF(T6:T126,T2)</f>
        <v>7</v>
      </c>
      <c r="U4" s="111" t="n">
        <f aca="false">COUNTIF(U6:U126,U2)</f>
        <v>0</v>
      </c>
      <c r="V4" s="111" t="n">
        <f aca="false">COUNTIF(V6:V126,V2)</f>
        <v>3</v>
      </c>
      <c r="W4" s="111" t="n">
        <f aca="false">COUNTIF(W6:W126,W2)</f>
        <v>48</v>
      </c>
      <c r="X4" s="111" t="n">
        <f aca="false">COUNTIF(X6:X126,X2)</f>
        <v>35</v>
      </c>
      <c r="Y4" s="111" t="n">
        <f aca="false">COUNTIF(Y6:Y126,Y2)</f>
        <v>72</v>
      </c>
      <c r="Z4" s="111" t="n">
        <f aca="false">COUNTIF(Z6:Z126,Z2)</f>
        <v>0</v>
      </c>
      <c r="AA4" s="111" t="n">
        <f aca="false">COUNTIF(AA6:AA126,AA2)</f>
        <v>0</v>
      </c>
    </row>
    <row r="5" customFormat="false" ht="14.25" hidden="false" customHeight="false" outlineLevel="0" collapsed="false">
      <c r="A5" s="107" t="s">
        <v>185</v>
      </c>
      <c r="B5" s="107"/>
      <c r="C5" s="107"/>
      <c r="D5" s="105" t="s">
        <v>186</v>
      </c>
      <c r="F5" s="112" t="n">
        <f aca="false">COUNTIF(F6:F126,0)</f>
        <v>4</v>
      </c>
      <c r="G5" s="112" t="n">
        <f aca="false">COUNTIF(G6:G126,0)</f>
        <v>5</v>
      </c>
      <c r="H5" s="112" t="n">
        <f aca="false">COUNTIF(H6:H126,0)</f>
        <v>4</v>
      </c>
      <c r="I5" s="112" t="n">
        <f aca="false">COUNTIF(I6:I126,0)</f>
        <v>8</v>
      </c>
      <c r="J5" s="112" t="n">
        <f aca="false">COUNTIF(J6:J126,0)</f>
        <v>4</v>
      </c>
      <c r="K5" s="112" t="n">
        <f aca="false">COUNTIF(K6:K126,0)</f>
        <v>19</v>
      </c>
      <c r="L5" s="112" t="n">
        <f aca="false">COUNTIF(L6:L126,0)</f>
        <v>1</v>
      </c>
      <c r="M5" s="112" t="n">
        <f aca="false">COUNTIF(M6:M126,0)</f>
        <v>0</v>
      </c>
      <c r="N5" s="112" t="n">
        <f aca="false">COUNTIF(N6:N126,0)</f>
        <v>1</v>
      </c>
      <c r="O5" s="112" t="n">
        <f aca="false">COUNTIF(O6:O126,0)</f>
        <v>4</v>
      </c>
      <c r="P5" s="112" t="n">
        <f aca="false">COUNTIF(P6:P126,0)</f>
        <v>5</v>
      </c>
      <c r="Q5" s="112" t="n">
        <f aca="false">COUNTIF(Q6:Q126,0)</f>
        <v>1</v>
      </c>
      <c r="R5" s="112" t="n">
        <f aca="false">COUNTIF(R6:R126,0)</f>
        <v>3</v>
      </c>
      <c r="S5" s="112" t="n">
        <f aca="false">COUNTIF(S6:S126,0)</f>
        <v>10</v>
      </c>
      <c r="T5" s="112" t="n">
        <f aca="false">COUNTIF(T6:T126,0)</f>
        <v>1</v>
      </c>
      <c r="U5" s="112" t="n">
        <f aca="false">COUNTIF(U6:U126,0)</f>
        <v>2</v>
      </c>
      <c r="V5" s="112" t="n">
        <f aca="false">COUNTIF(V6:V126,0)</f>
        <v>3</v>
      </c>
      <c r="W5" s="112" t="n">
        <f aca="false">COUNTIF(W6:W126,0)</f>
        <v>4</v>
      </c>
      <c r="X5" s="112" t="n">
        <f aca="false">COUNTIF(X6:X126,0)</f>
        <v>6</v>
      </c>
      <c r="Y5" s="112" t="n">
        <f aca="false">COUNTIF(Y6:Y126,0)</f>
        <v>3</v>
      </c>
      <c r="Z5" s="112" t="n">
        <f aca="false">COUNTIF(Z6:Z126,0)</f>
        <v>0</v>
      </c>
      <c r="AA5" s="112" t="n">
        <f aca="false">COUNTIF(AA6:AA126,0)</f>
        <v>0</v>
      </c>
    </row>
    <row r="6" customFormat="false" ht="14.25" hidden="false" customHeight="false" outlineLevel="0" collapsed="false">
      <c r="A6" s="113" t="n">
        <v>1</v>
      </c>
      <c r="B6" s="113" t="s">
        <v>199</v>
      </c>
      <c r="C6" s="113" t="s">
        <v>200</v>
      </c>
      <c r="D6" s="0" t="str">
        <f aca="false">_xlfn.CONCAT(UPPER(TRIM(B6))," ",TRIM(C6))</f>
        <v>SIMAR Pierre</v>
      </c>
      <c r="E6" s="114" t="n">
        <f aca="false">SUM(F6:AA6)</f>
        <v>769</v>
      </c>
      <c r="F6" s="0" t="n">
        <v>32</v>
      </c>
      <c r="G6" s="0" t="n">
        <v>28</v>
      </c>
      <c r="H6" s="0" t="n">
        <v>47</v>
      </c>
      <c r="I6" s="0" t="n">
        <v>72</v>
      </c>
      <c r="J6" s="0" t="n">
        <v>32</v>
      </c>
      <c r="K6" s="0" t="n">
        <v>20</v>
      </c>
      <c r="L6" s="0" t="n">
        <v>72</v>
      </c>
      <c r="M6" s="0" t="n">
        <v>45</v>
      </c>
      <c r="N6" s="0" t="n">
        <v>45</v>
      </c>
      <c r="O6" s="0" t="n">
        <v>36</v>
      </c>
      <c r="P6" s="0" t="n">
        <v>74</v>
      </c>
      <c r="Q6" s="0" t="n">
        <v>57</v>
      </c>
      <c r="R6" s="0" t="n">
        <v>18</v>
      </c>
      <c r="S6" s="0" t="n">
        <v>21</v>
      </c>
      <c r="T6" s="0" t="n">
        <v>21</v>
      </c>
      <c r="U6" s="0" t="n">
        <v>21</v>
      </c>
      <c r="V6" s="0" t="n">
        <v>21</v>
      </c>
      <c r="W6" s="0" t="n">
        <v>19</v>
      </c>
      <c r="X6" s="0" t="n">
        <v>76</v>
      </c>
      <c r="Y6" s="0" t="n">
        <v>12</v>
      </c>
    </row>
    <row r="7" customFormat="false" ht="14.25" hidden="false" customHeight="false" outlineLevel="0" collapsed="false">
      <c r="A7" s="113" t="n">
        <v>2</v>
      </c>
      <c r="B7" s="113" t="s">
        <v>189</v>
      </c>
      <c r="C7" s="113" t="s">
        <v>190</v>
      </c>
      <c r="D7" s="0" t="str">
        <f aca="false">_xlfn.CONCAT(UPPER(TRIM(B7))," ",TRIM(C7))</f>
        <v>MINY Guy</v>
      </c>
      <c r="E7" s="114" t="n">
        <f aca="false">SUM(F7:AA7)</f>
        <v>789</v>
      </c>
      <c r="F7" s="0" t="n">
        <v>32</v>
      </c>
      <c r="G7" s="0" t="n">
        <v>63</v>
      </c>
      <c r="H7" s="0" t="n">
        <v>50</v>
      </c>
      <c r="I7" s="0" t="n">
        <v>42</v>
      </c>
      <c r="J7" s="0" t="n">
        <v>65</v>
      </c>
      <c r="K7" s="0" t="n">
        <v>0</v>
      </c>
      <c r="L7" s="0" t="n">
        <v>72</v>
      </c>
      <c r="M7" s="0" t="n">
        <v>52</v>
      </c>
      <c r="N7" s="0" t="n">
        <v>45</v>
      </c>
      <c r="O7" s="0" t="n">
        <v>32</v>
      </c>
      <c r="P7" s="0" t="n">
        <v>72</v>
      </c>
      <c r="Q7" s="0" t="n">
        <v>57</v>
      </c>
      <c r="R7" s="0" t="n">
        <v>28</v>
      </c>
      <c r="S7" s="0" t="n">
        <v>24</v>
      </c>
      <c r="T7" s="0" t="n">
        <v>39</v>
      </c>
      <c r="U7" s="0" t="n">
        <v>27</v>
      </c>
      <c r="V7" s="0" t="n">
        <v>32</v>
      </c>
      <c r="W7" s="0" t="n">
        <v>19</v>
      </c>
      <c r="X7" s="0" t="n">
        <v>26</v>
      </c>
      <c r="Y7" s="0" t="n">
        <v>12</v>
      </c>
    </row>
    <row r="8" customFormat="false" ht="14.25" hidden="false" customHeight="false" outlineLevel="0" collapsed="false">
      <c r="A8" s="113" t="n">
        <v>3</v>
      </c>
      <c r="B8" s="113" t="s">
        <v>247</v>
      </c>
      <c r="C8" s="113" t="s">
        <v>248</v>
      </c>
      <c r="D8" s="0" t="str">
        <f aca="false">_xlfn.CONCAT(UPPER(TRIM(B8))," ",TRIM(C8))</f>
        <v>SMETS Marie-Claude</v>
      </c>
      <c r="E8" s="114" t="n">
        <f aca="false">SUM(F8:AA8)</f>
        <v>621</v>
      </c>
      <c r="F8" s="0" t="n">
        <v>24</v>
      </c>
      <c r="G8" s="0" t="n">
        <v>12</v>
      </c>
      <c r="H8" s="0" t="n">
        <v>50</v>
      </c>
      <c r="I8" s="0" t="n">
        <v>72</v>
      </c>
      <c r="J8" s="0" t="n">
        <v>32</v>
      </c>
      <c r="K8" s="0" t="n">
        <v>0</v>
      </c>
      <c r="L8" s="0" t="n">
        <v>72</v>
      </c>
      <c r="M8" s="0" t="n">
        <v>42</v>
      </c>
      <c r="N8" s="0" t="n">
        <v>45</v>
      </c>
      <c r="O8" s="0" t="n">
        <v>32</v>
      </c>
      <c r="P8" s="0" t="n">
        <v>23</v>
      </c>
      <c r="Q8" s="0" t="n">
        <v>57</v>
      </c>
      <c r="R8" s="0" t="n">
        <v>17</v>
      </c>
      <c r="S8" s="0" t="n">
        <v>0</v>
      </c>
      <c r="T8" s="0" t="n">
        <v>30</v>
      </c>
      <c r="U8" s="0" t="n">
        <v>24</v>
      </c>
      <c r="V8" s="0" t="n">
        <v>32</v>
      </c>
      <c r="W8" s="0" t="n">
        <v>19</v>
      </c>
      <c r="X8" s="0" t="n">
        <v>26</v>
      </c>
      <c r="Y8" s="0" t="n">
        <v>12</v>
      </c>
    </row>
    <row r="9" customFormat="false" ht="14.25" hidden="false" customHeight="false" outlineLevel="0" collapsed="false">
      <c r="A9" s="113" t="n">
        <v>4</v>
      </c>
      <c r="B9" s="0" t="s">
        <v>241</v>
      </c>
      <c r="C9" s="0" t="s">
        <v>242</v>
      </c>
      <c r="D9" s="0" t="str">
        <f aca="false">_xlfn.CONCAT(UPPER(TRIM(B9))," ",TRIM(C9))</f>
        <v>HEINESCH Agnès</v>
      </c>
      <c r="E9" s="114" t="n">
        <f aca="false">SUM(F9:AA9)</f>
        <v>668</v>
      </c>
      <c r="F9" s="0" t="n">
        <v>26</v>
      </c>
      <c r="G9" s="0" t="n">
        <v>63</v>
      </c>
      <c r="H9" s="0" t="n">
        <v>50</v>
      </c>
      <c r="I9" s="0" t="n">
        <v>36</v>
      </c>
      <c r="J9" s="0" t="n">
        <v>32</v>
      </c>
      <c r="K9" s="0" t="n">
        <v>42</v>
      </c>
      <c r="L9" s="0" t="n">
        <v>72</v>
      </c>
      <c r="M9" s="0" t="n">
        <v>43</v>
      </c>
      <c r="N9" s="0" t="n">
        <v>45</v>
      </c>
      <c r="O9" s="0" t="n">
        <v>22</v>
      </c>
      <c r="P9" s="0" t="n">
        <v>32</v>
      </c>
      <c r="Q9" s="0" t="n">
        <v>57</v>
      </c>
      <c r="R9" s="0" t="n">
        <v>28</v>
      </c>
      <c r="S9" s="0" t="n">
        <v>14</v>
      </c>
      <c r="T9" s="0" t="n">
        <v>30</v>
      </c>
      <c r="U9" s="0" t="n">
        <v>21</v>
      </c>
      <c r="V9" s="0" t="n">
        <v>21</v>
      </c>
      <c r="W9" s="0" t="n">
        <v>0</v>
      </c>
      <c r="X9" s="0" t="n">
        <v>22</v>
      </c>
      <c r="Y9" s="0" t="n">
        <v>12</v>
      </c>
    </row>
    <row r="10" customFormat="false" ht="14.25" hidden="false" customHeight="false" outlineLevel="0" collapsed="false">
      <c r="A10" s="113" t="n">
        <v>5</v>
      </c>
      <c r="B10" s="0" t="s">
        <v>255</v>
      </c>
      <c r="C10" s="0" t="s">
        <v>256</v>
      </c>
      <c r="D10" s="0" t="str">
        <f aca="false">_xlfn.CONCAT(UPPER(TRIM(B10))," ",TRIM(C10))</f>
        <v>BERGH Nicole</v>
      </c>
      <c r="E10" s="114" t="n">
        <f aca="false">SUM(F10:AA10)</f>
        <v>651</v>
      </c>
      <c r="F10" s="0" t="n">
        <v>32</v>
      </c>
      <c r="G10" s="0" t="n">
        <v>26</v>
      </c>
      <c r="H10" s="0" t="n">
        <v>50</v>
      </c>
      <c r="I10" s="0" t="n">
        <v>36</v>
      </c>
      <c r="J10" s="0" t="n">
        <v>32</v>
      </c>
      <c r="K10" s="0" t="n">
        <v>20</v>
      </c>
      <c r="L10" s="0" t="n">
        <v>72</v>
      </c>
      <c r="M10" s="0" t="n">
        <v>45</v>
      </c>
      <c r="N10" s="0" t="n">
        <v>49</v>
      </c>
      <c r="O10" s="0" t="n">
        <v>32</v>
      </c>
      <c r="P10" s="0" t="n">
        <v>34</v>
      </c>
      <c r="Q10" s="0" t="n">
        <v>57</v>
      </c>
      <c r="R10" s="0" t="n">
        <v>17</v>
      </c>
      <c r="S10" s="0" t="n">
        <v>24</v>
      </c>
      <c r="T10" s="0" t="n">
        <v>20</v>
      </c>
      <c r="U10" s="0" t="n">
        <v>22</v>
      </c>
      <c r="V10" s="0" t="n">
        <v>26</v>
      </c>
      <c r="W10" s="0" t="n">
        <v>19</v>
      </c>
      <c r="X10" s="0" t="n">
        <v>26</v>
      </c>
      <c r="Y10" s="0" t="n">
        <v>12</v>
      </c>
    </row>
    <row r="11" customFormat="false" ht="14.25" hidden="false" customHeight="false" outlineLevel="0" collapsed="false">
      <c r="A11" s="113" t="n">
        <v>6</v>
      </c>
      <c r="B11" s="0" t="s">
        <v>187</v>
      </c>
      <c r="C11" s="0" t="s">
        <v>188</v>
      </c>
      <c r="D11" s="0" t="str">
        <f aca="false">_xlfn.CONCAT(UPPER(TRIM(B11))," ",TRIM(C11))</f>
        <v>LEBER Didier</v>
      </c>
      <c r="E11" s="114" t="n">
        <f aca="false">SUM(F11:AA11)</f>
        <v>867</v>
      </c>
      <c r="F11" s="0" t="n">
        <v>26</v>
      </c>
      <c r="G11" s="0" t="n">
        <v>63</v>
      </c>
      <c r="H11" s="0" t="n">
        <v>50</v>
      </c>
      <c r="I11" s="0" t="n">
        <v>72</v>
      </c>
      <c r="J11" s="0" t="n">
        <v>33</v>
      </c>
      <c r="K11" s="0" t="n">
        <v>42</v>
      </c>
      <c r="L11" s="0" t="n">
        <v>72</v>
      </c>
      <c r="M11" s="0" t="n">
        <v>52</v>
      </c>
      <c r="N11" s="0" t="n">
        <v>49</v>
      </c>
      <c r="O11" s="0" t="n">
        <v>32</v>
      </c>
      <c r="P11" s="0" t="n">
        <v>76</v>
      </c>
      <c r="Q11" s="0" t="n">
        <v>57</v>
      </c>
      <c r="R11" s="0" t="n">
        <v>24</v>
      </c>
      <c r="S11" s="0" t="n">
        <v>27</v>
      </c>
      <c r="T11" s="0" t="n">
        <v>30</v>
      </c>
      <c r="U11" s="0" t="n">
        <v>24</v>
      </c>
      <c r="V11" s="0" t="n">
        <v>32</v>
      </c>
      <c r="W11" s="0" t="n">
        <v>18</v>
      </c>
      <c r="X11" s="0" t="n">
        <v>76</v>
      </c>
      <c r="Y11" s="0" t="n">
        <v>12</v>
      </c>
    </row>
    <row r="12" customFormat="false" ht="14.25" hidden="false" customHeight="false" outlineLevel="0" collapsed="false">
      <c r="A12" s="113" t="n">
        <v>7</v>
      </c>
      <c r="B12" s="0" t="s">
        <v>235</v>
      </c>
      <c r="C12" s="0" t="s">
        <v>236</v>
      </c>
      <c r="D12" s="0" t="str">
        <f aca="false">_xlfn.CONCAT(UPPER(TRIM(B12))," ",TRIM(C12))</f>
        <v>COCHET Irène</v>
      </c>
      <c r="E12" s="114" t="n">
        <f aca="false">SUM(F12:AA12)</f>
        <v>771</v>
      </c>
      <c r="F12" s="0" t="n">
        <v>30</v>
      </c>
      <c r="G12" s="0" t="n">
        <v>28</v>
      </c>
      <c r="H12" s="0" t="n">
        <v>39</v>
      </c>
      <c r="I12" s="0" t="n">
        <v>72</v>
      </c>
      <c r="J12" s="0" t="n">
        <v>30</v>
      </c>
      <c r="K12" s="0" t="n">
        <v>0</v>
      </c>
      <c r="L12" s="0" t="n">
        <v>72</v>
      </c>
      <c r="M12" s="0" t="n">
        <v>54</v>
      </c>
      <c r="N12" s="0" t="n">
        <v>45</v>
      </c>
      <c r="O12" s="0" t="n">
        <v>32</v>
      </c>
      <c r="P12" s="0" t="n">
        <v>76</v>
      </c>
      <c r="Q12" s="0" t="n">
        <v>57</v>
      </c>
      <c r="R12" s="0" t="n">
        <v>28</v>
      </c>
      <c r="S12" s="0" t="n">
        <v>27</v>
      </c>
      <c r="T12" s="0" t="n">
        <v>18</v>
      </c>
      <c r="U12" s="0" t="n">
        <v>24</v>
      </c>
      <c r="V12" s="0" t="n">
        <v>32</v>
      </c>
      <c r="W12" s="0" t="n">
        <v>19</v>
      </c>
      <c r="X12" s="0" t="n">
        <v>76</v>
      </c>
      <c r="Y12" s="0" t="n">
        <v>12</v>
      </c>
    </row>
    <row r="13" customFormat="false" ht="14.25" hidden="false" customHeight="false" outlineLevel="0" collapsed="false">
      <c r="A13" s="113" t="n">
        <v>8</v>
      </c>
      <c r="B13" s="0" t="s">
        <v>195</v>
      </c>
      <c r="C13" s="0" t="s">
        <v>196</v>
      </c>
      <c r="D13" s="0" t="str">
        <f aca="false">_xlfn.CONCAT(UPPER(TRIM(B13))," ",TRIM(C13))</f>
        <v>HOUARD Yolande</v>
      </c>
      <c r="E13" s="114" t="n">
        <f aca="false">SUM(F13:AA13)</f>
        <v>781</v>
      </c>
      <c r="F13" s="0" t="n">
        <v>32</v>
      </c>
      <c r="G13" s="0" t="n">
        <v>63</v>
      </c>
      <c r="H13" s="0" t="n">
        <v>50</v>
      </c>
      <c r="I13" s="0" t="n">
        <v>72</v>
      </c>
      <c r="J13" s="0" t="n">
        <v>36</v>
      </c>
      <c r="K13" s="0" t="n">
        <v>42</v>
      </c>
      <c r="L13" s="0" t="n">
        <v>72</v>
      </c>
      <c r="M13" s="0" t="n">
        <v>45</v>
      </c>
      <c r="N13" s="0" t="n">
        <v>49</v>
      </c>
      <c r="O13" s="0" t="n">
        <v>45</v>
      </c>
      <c r="P13" s="0" t="n">
        <v>76</v>
      </c>
      <c r="Q13" s="0" t="n">
        <v>57</v>
      </c>
      <c r="R13" s="0" t="n">
        <v>28</v>
      </c>
      <c r="S13" s="0" t="n">
        <v>0</v>
      </c>
      <c r="T13" s="0" t="n">
        <v>30</v>
      </c>
      <c r="U13" s="0" t="n">
        <v>24</v>
      </c>
      <c r="V13" s="0" t="n">
        <v>29</v>
      </c>
      <c r="W13" s="0" t="n">
        <v>19</v>
      </c>
      <c r="X13" s="0" t="n">
        <v>0</v>
      </c>
      <c r="Y13" s="0" t="n">
        <v>12</v>
      </c>
    </row>
    <row r="14" customFormat="false" ht="14.25" hidden="false" customHeight="false" outlineLevel="0" collapsed="false">
      <c r="A14" s="113" t="n">
        <v>9</v>
      </c>
      <c r="B14" s="113" t="s">
        <v>481</v>
      </c>
      <c r="C14" s="113" t="s">
        <v>204</v>
      </c>
      <c r="D14" s="0" t="str">
        <f aca="false">_xlfn.CONCAT(UPPER(TRIM(B14))," ",TRIM(C14))</f>
        <v>WOILLARD Françoise</v>
      </c>
      <c r="E14" s="114" t="n">
        <f aca="false">SUM(F14:AA14)</f>
        <v>396</v>
      </c>
      <c r="F14" s="0" t="n">
        <v>24</v>
      </c>
      <c r="G14" s="0" t="n">
        <v>10</v>
      </c>
      <c r="H14" s="0" t="n">
        <v>0</v>
      </c>
      <c r="I14" s="0" t="n">
        <v>40</v>
      </c>
      <c r="J14" s="0" t="n">
        <v>22</v>
      </c>
      <c r="K14" s="0" t="n">
        <v>16</v>
      </c>
      <c r="L14" s="0" t="n">
        <v>30</v>
      </c>
      <c r="M14" s="0" t="n">
        <v>42</v>
      </c>
      <c r="N14" s="0" t="n">
        <v>0</v>
      </c>
      <c r="O14" s="0" t="n">
        <v>32</v>
      </c>
      <c r="P14" s="0" t="n">
        <v>20</v>
      </c>
      <c r="Q14" s="0" t="n">
        <v>18</v>
      </c>
      <c r="R14" s="0" t="n">
        <v>13</v>
      </c>
      <c r="S14" s="0" t="n">
        <v>27</v>
      </c>
      <c r="T14" s="0" t="n">
        <v>16</v>
      </c>
      <c r="U14" s="0" t="n">
        <v>16</v>
      </c>
      <c r="V14" s="0" t="n">
        <v>21</v>
      </c>
      <c r="W14" s="0" t="n">
        <v>19</v>
      </c>
      <c r="X14" s="0" t="n">
        <v>18</v>
      </c>
      <c r="Y14" s="0" t="n">
        <v>12</v>
      </c>
    </row>
    <row r="15" customFormat="false" ht="14.25" hidden="false" customHeight="false" outlineLevel="0" collapsed="false">
      <c r="A15" s="113" t="n">
        <v>10</v>
      </c>
      <c r="B15" s="113" t="s">
        <v>272</v>
      </c>
      <c r="C15" s="113" t="s">
        <v>273</v>
      </c>
      <c r="D15" s="0" t="str">
        <f aca="false">_xlfn.CONCAT(UPPER(TRIM(B15))," ",TRIM(C15))</f>
        <v>COLINET Mady</v>
      </c>
      <c r="E15" s="114" t="n">
        <f aca="false">SUM(F15:AA15)</f>
        <v>504</v>
      </c>
      <c r="F15" s="0" t="n">
        <v>26</v>
      </c>
      <c r="G15" s="0" t="n">
        <v>11</v>
      </c>
      <c r="H15" s="0" t="n">
        <v>28</v>
      </c>
      <c r="I15" s="0" t="n">
        <v>36</v>
      </c>
      <c r="J15" s="0" t="n">
        <v>22</v>
      </c>
      <c r="K15" s="0" t="n">
        <v>42</v>
      </c>
      <c r="L15" s="0" t="n">
        <v>17</v>
      </c>
      <c r="M15" s="0" t="n">
        <v>33</v>
      </c>
      <c r="N15" s="0" t="n">
        <v>28</v>
      </c>
      <c r="O15" s="0" t="n">
        <v>30</v>
      </c>
      <c r="P15" s="0" t="n">
        <v>22</v>
      </c>
      <c r="Q15" s="0" t="n">
        <v>57</v>
      </c>
      <c r="R15" s="0" t="n">
        <v>17</v>
      </c>
      <c r="S15" s="0" t="n">
        <v>27</v>
      </c>
      <c r="T15" s="0" t="n">
        <v>16</v>
      </c>
      <c r="U15" s="0" t="n">
        <v>19</v>
      </c>
      <c r="V15" s="0" t="n">
        <v>21</v>
      </c>
      <c r="W15" s="0" t="n">
        <v>16</v>
      </c>
      <c r="X15" s="0" t="n">
        <v>24</v>
      </c>
      <c r="Y15" s="0" t="n">
        <v>12</v>
      </c>
    </row>
    <row r="16" customFormat="false" ht="14.25" hidden="false" customHeight="false" outlineLevel="0" collapsed="false">
      <c r="A16" s="113" t="n">
        <v>11</v>
      </c>
      <c r="B16" s="0" t="s">
        <v>482</v>
      </c>
      <c r="C16" s="0" t="s">
        <v>210</v>
      </c>
      <c r="D16" s="0" t="str">
        <f aca="false">_xlfn.CONCAT(UPPER(TRIM(B16))," ",TRIM(C16))</f>
        <v>DANHIEZ Monique</v>
      </c>
      <c r="E16" s="114" t="n">
        <f aca="false">SUM(F16:AA16)</f>
        <v>651</v>
      </c>
      <c r="F16" s="0" t="n">
        <v>26</v>
      </c>
      <c r="G16" s="0" t="n">
        <v>28</v>
      </c>
      <c r="H16" s="0" t="n">
        <v>39</v>
      </c>
      <c r="I16" s="0" t="n">
        <v>47</v>
      </c>
      <c r="J16" s="0" t="n">
        <v>32</v>
      </c>
      <c r="K16" s="0" t="n">
        <v>42</v>
      </c>
      <c r="L16" s="0" t="n">
        <v>72</v>
      </c>
      <c r="M16" s="0" t="n">
        <v>43</v>
      </c>
      <c r="N16" s="0" t="n">
        <v>45</v>
      </c>
      <c r="O16" s="0" t="n">
        <v>36</v>
      </c>
      <c r="P16" s="0" t="n">
        <v>20</v>
      </c>
      <c r="Q16" s="0" t="n">
        <v>57</v>
      </c>
      <c r="R16" s="0" t="n">
        <v>26</v>
      </c>
      <c r="S16" s="0" t="n">
        <v>21</v>
      </c>
      <c r="T16" s="0" t="n">
        <v>27</v>
      </c>
      <c r="U16" s="0" t="n">
        <v>24</v>
      </c>
      <c r="V16" s="0" t="n">
        <v>16</v>
      </c>
      <c r="W16" s="0" t="n">
        <v>16</v>
      </c>
      <c r="X16" s="0" t="n">
        <v>24</v>
      </c>
      <c r="Y16" s="0" t="n">
        <v>10</v>
      </c>
    </row>
    <row r="17" customFormat="false" ht="14.25" hidden="false" customHeight="false" outlineLevel="0" collapsed="false">
      <c r="A17" s="113" t="n">
        <v>12</v>
      </c>
      <c r="B17" s="0" t="s">
        <v>209</v>
      </c>
      <c r="C17" s="0" t="s">
        <v>210</v>
      </c>
      <c r="D17" s="0" t="str">
        <f aca="false">_xlfn.CONCAT(UPPER(TRIM(B17))," ",TRIM(C17))</f>
        <v>DEPRIT Monique</v>
      </c>
      <c r="E17" s="114" t="n">
        <f aca="false">SUM(F17:AA17)</f>
        <v>762</v>
      </c>
      <c r="F17" s="0" t="n">
        <v>26</v>
      </c>
      <c r="G17" s="0" t="n">
        <v>63</v>
      </c>
      <c r="H17" s="0" t="n">
        <v>50</v>
      </c>
      <c r="I17" s="0" t="n">
        <v>51</v>
      </c>
      <c r="J17" s="0" t="n">
        <v>38</v>
      </c>
      <c r="K17" s="0" t="n">
        <v>0</v>
      </c>
      <c r="L17" s="0" t="n">
        <v>72</v>
      </c>
      <c r="M17" s="0" t="n">
        <v>52</v>
      </c>
      <c r="N17" s="0" t="n">
        <v>49</v>
      </c>
      <c r="O17" s="0" t="n">
        <v>32</v>
      </c>
      <c r="P17" s="0" t="n">
        <v>76</v>
      </c>
      <c r="Q17" s="0" t="n">
        <v>57</v>
      </c>
      <c r="R17" s="0" t="n">
        <v>28</v>
      </c>
      <c r="S17" s="0" t="n">
        <v>27</v>
      </c>
      <c r="T17" s="0" t="n">
        <v>30</v>
      </c>
      <c r="U17" s="0" t="n">
        <v>22</v>
      </c>
      <c r="V17" s="0" t="n">
        <v>32</v>
      </c>
      <c r="W17" s="0" t="n">
        <v>19</v>
      </c>
      <c r="X17" s="0" t="n">
        <v>26</v>
      </c>
      <c r="Y17" s="0" t="n">
        <v>12</v>
      </c>
    </row>
    <row r="18" customFormat="false" ht="14.25" hidden="false" customHeight="false" outlineLevel="0" collapsed="false">
      <c r="A18" s="113" t="n">
        <v>13</v>
      </c>
      <c r="B18" s="0" t="s">
        <v>483</v>
      </c>
      <c r="C18" s="0" t="s">
        <v>218</v>
      </c>
      <c r="D18" s="0" t="str">
        <f aca="false">_xlfn.CONCAT(UPPER(TRIM(B18))," ",TRIM(C18))</f>
        <v>RONVEAU Anne</v>
      </c>
      <c r="E18" s="114" t="n">
        <f aca="false">SUM(F18:AA18)</f>
        <v>792</v>
      </c>
      <c r="F18" s="0" t="n">
        <v>26</v>
      </c>
      <c r="G18" s="0" t="n">
        <v>0</v>
      </c>
      <c r="H18" s="0" t="n">
        <v>50</v>
      </c>
      <c r="I18" s="0" t="n">
        <v>47</v>
      </c>
      <c r="J18" s="0" t="n">
        <v>65</v>
      </c>
      <c r="K18" s="0" t="n">
        <v>42</v>
      </c>
      <c r="L18" s="0" t="n">
        <v>72</v>
      </c>
      <c r="M18" s="0" t="n">
        <v>52</v>
      </c>
      <c r="N18" s="0" t="n">
        <v>45</v>
      </c>
      <c r="O18" s="0" t="n">
        <v>36</v>
      </c>
      <c r="P18" s="0" t="n">
        <v>72</v>
      </c>
      <c r="Q18" s="0" t="n">
        <v>57</v>
      </c>
      <c r="R18" s="0" t="n">
        <v>28</v>
      </c>
      <c r="S18" s="0" t="n">
        <v>27</v>
      </c>
      <c r="T18" s="0" t="n">
        <v>21</v>
      </c>
      <c r="U18" s="0" t="n">
        <v>24</v>
      </c>
      <c r="V18" s="0" t="n">
        <v>21</v>
      </c>
      <c r="W18" s="0" t="n">
        <v>19</v>
      </c>
      <c r="X18" s="0" t="n">
        <v>76</v>
      </c>
      <c r="Y18" s="0" t="n">
        <v>12</v>
      </c>
    </row>
    <row r="19" customFormat="false" ht="14.25" hidden="false" customHeight="false" outlineLevel="0" collapsed="false">
      <c r="A19" s="113" t="n">
        <v>14</v>
      </c>
      <c r="B19" s="0" t="s">
        <v>233</v>
      </c>
      <c r="C19" s="0" t="s">
        <v>234</v>
      </c>
      <c r="D19" s="0" t="str">
        <f aca="false">_xlfn.CONCAT(UPPER(TRIM(B19))," ",TRIM(C19))</f>
        <v>GENGOUX Michel</v>
      </c>
      <c r="E19" s="114" t="n">
        <f aca="false">SUM(F19:AA19)</f>
        <v>769</v>
      </c>
      <c r="F19" s="0" t="n">
        <v>26</v>
      </c>
      <c r="G19" s="0" t="n">
        <v>28</v>
      </c>
      <c r="H19" s="0" t="n">
        <v>50</v>
      </c>
      <c r="I19" s="0" t="n">
        <v>47</v>
      </c>
      <c r="J19" s="0" t="n">
        <v>38</v>
      </c>
      <c r="K19" s="0" t="n">
        <v>42</v>
      </c>
      <c r="L19" s="0" t="n">
        <v>72</v>
      </c>
      <c r="M19" s="0" t="n">
        <v>52</v>
      </c>
      <c r="N19" s="0" t="n">
        <v>45</v>
      </c>
      <c r="O19" s="0" t="n">
        <v>32</v>
      </c>
      <c r="P19" s="0" t="n">
        <v>76</v>
      </c>
      <c r="Q19" s="0" t="n">
        <v>57</v>
      </c>
      <c r="R19" s="0" t="n">
        <v>28</v>
      </c>
      <c r="S19" s="0" t="n">
        <v>27</v>
      </c>
      <c r="T19" s="0" t="n">
        <v>39</v>
      </c>
      <c r="U19" s="0" t="n">
        <v>24</v>
      </c>
      <c r="V19" s="0" t="n">
        <v>29</v>
      </c>
      <c r="W19" s="0" t="n">
        <v>19</v>
      </c>
      <c r="X19" s="0" t="n">
        <v>26</v>
      </c>
      <c r="Y19" s="0" t="n">
        <v>12</v>
      </c>
    </row>
    <row r="20" customFormat="false" ht="14.25" hidden="false" customHeight="false" outlineLevel="0" collapsed="false">
      <c r="A20" s="113" t="n">
        <v>15</v>
      </c>
      <c r="B20" s="0" t="s">
        <v>484</v>
      </c>
      <c r="C20" s="0" t="s">
        <v>226</v>
      </c>
      <c r="D20" s="0" t="str">
        <f aca="false">_xlfn.CONCAT(UPPER(TRIM(B20))," ",TRIM(C20))</f>
        <v>TERWAGNE Gisèle</v>
      </c>
      <c r="E20" s="114" t="n">
        <f aca="false">SUM(F20:AA20)</f>
        <v>534</v>
      </c>
      <c r="F20" s="0" t="n">
        <v>24</v>
      </c>
      <c r="G20" s="0" t="n">
        <v>26</v>
      </c>
      <c r="H20" s="0" t="n">
        <v>37</v>
      </c>
      <c r="I20" s="0" t="n">
        <v>42</v>
      </c>
      <c r="J20" s="0" t="n">
        <v>32</v>
      </c>
      <c r="K20" s="0" t="n">
        <v>20</v>
      </c>
      <c r="L20" s="0" t="n">
        <v>30</v>
      </c>
      <c r="M20" s="0" t="n">
        <v>42</v>
      </c>
      <c r="N20" s="0" t="n">
        <v>45</v>
      </c>
      <c r="O20" s="0" t="n">
        <v>20</v>
      </c>
      <c r="P20" s="0" t="n">
        <v>23</v>
      </c>
      <c r="Q20" s="0" t="n">
        <v>57</v>
      </c>
      <c r="R20" s="0" t="n">
        <v>14</v>
      </c>
      <c r="S20" s="0" t="n">
        <v>16</v>
      </c>
      <c r="T20" s="0" t="n">
        <v>0</v>
      </c>
      <c r="U20" s="0" t="n">
        <v>20</v>
      </c>
      <c r="V20" s="0" t="n">
        <v>32</v>
      </c>
      <c r="W20" s="0" t="n">
        <v>18</v>
      </c>
      <c r="X20" s="0" t="n">
        <v>26</v>
      </c>
      <c r="Y20" s="0" t="n">
        <v>10</v>
      </c>
    </row>
    <row r="21" customFormat="false" ht="14.25" hidden="false" customHeight="false" outlineLevel="0" collapsed="false">
      <c r="A21" s="113" t="n">
        <v>16</v>
      </c>
      <c r="B21" s="0" t="s">
        <v>485</v>
      </c>
      <c r="C21" s="0" t="s">
        <v>486</v>
      </c>
      <c r="D21" s="0" t="str">
        <f aca="false">_xlfn.CONCAT(UPPER(TRIM(B21))," ",TRIM(C21))</f>
        <v>WOILLARD Marcelle</v>
      </c>
      <c r="E21" s="114" t="n">
        <f aca="false">SUM(F21:AA21)</f>
        <v>564</v>
      </c>
      <c r="F21" s="0" t="n">
        <v>24</v>
      </c>
      <c r="G21" s="0" t="n">
        <v>11</v>
      </c>
      <c r="H21" s="0" t="n">
        <v>39</v>
      </c>
      <c r="I21" s="0" t="n">
        <v>42</v>
      </c>
      <c r="J21" s="0" t="n">
        <v>28</v>
      </c>
      <c r="K21" s="0" t="n">
        <v>22</v>
      </c>
      <c r="L21" s="0" t="n">
        <v>30</v>
      </c>
      <c r="M21" s="0" t="n">
        <v>45</v>
      </c>
      <c r="N21" s="0" t="n">
        <v>45</v>
      </c>
      <c r="O21" s="0" t="n">
        <v>30</v>
      </c>
      <c r="P21" s="0" t="n">
        <v>24</v>
      </c>
      <c r="Q21" s="0" t="n">
        <v>57</v>
      </c>
      <c r="R21" s="0" t="n">
        <v>26</v>
      </c>
      <c r="S21" s="0" t="n">
        <v>27</v>
      </c>
      <c r="T21" s="0" t="n">
        <v>23</v>
      </c>
      <c r="U21" s="0" t="n">
        <v>24</v>
      </c>
      <c r="V21" s="0" t="n">
        <v>29</v>
      </c>
      <c r="W21" s="0" t="n">
        <v>16</v>
      </c>
      <c r="X21" s="0" t="n">
        <v>22</v>
      </c>
      <c r="Y21" s="0" t="n">
        <v>0</v>
      </c>
    </row>
    <row r="22" customFormat="false" ht="14.25" hidden="false" customHeight="false" outlineLevel="0" collapsed="false">
      <c r="A22" s="113" t="n">
        <v>17</v>
      </c>
      <c r="B22" s="0" t="s">
        <v>277</v>
      </c>
      <c r="C22" s="0" t="s">
        <v>267</v>
      </c>
      <c r="D22" s="0" t="str">
        <f aca="false">_xlfn.CONCAT(UPPER(TRIM(B22))," ",TRIM(C22))</f>
        <v>SACHS Martine</v>
      </c>
      <c r="E22" s="114" t="n">
        <f aca="false">SUM(F22:AA22)</f>
        <v>477</v>
      </c>
      <c r="F22" s="0" t="n">
        <v>22</v>
      </c>
      <c r="G22" s="0" t="n">
        <v>9</v>
      </c>
      <c r="H22" s="0" t="n">
        <v>26</v>
      </c>
      <c r="I22" s="0" t="n">
        <v>34</v>
      </c>
      <c r="J22" s="0" t="n">
        <v>36</v>
      </c>
      <c r="K22" s="0" t="n">
        <v>30</v>
      </c>
      <c r="L22" s="0" t="n">
        <v>18</v>
      </c>
      <c r="M22" s="0" t="n">
        <v>33</v>
      </c>
      <c r="N22" s="0" t="n">
        <v>45</v>
      </c>
      <c r="O22" s="0" t="n">
        <v>14</v>
      </c>
      <c r="P22" s="0" t="n">
        <v>20</v>
      </c>
      <c r="Q22" s="0" t="n">
        <v>57</v>
      </c>
      <c r="R22" s="0" t="n">
        <v>9</v>
      </c>
      <c r="S22" s="0" t="n">
        <v>14</v>
      </c>
      <c r="T22" s="0" t="n">
        <v>18</v>
      </c>
      <c r="U22" s="0" t="n">
        <v>24</v>
      </c>
      <c r="V22" s="0" t="n">
        <v>21</v>
      </c>
      <c r="W22" s="0" t="n">
        <v>14</v>
      </c>
      <c r="X22" s="0" t="n">
        <v>24</v>
      </c>
      <c r="Y22" s="0" t="n">
        <v>9</v>
      </c>
    </row>
    <row r="23" customFormat="false" ht="14.25" hidden="false" customHeight="false" outlineLevel="0" collapsed="false">
      <c r="A23" s="113" t="n">
        <v>18</v>
      </c>
      <c r="B23" s="0" t="s">
        <v>331</v>
      </c>
      <c r="C23" s="0" t="s">
        <v>487</v>
      </c>
      <c r="D23" s="0" t="str">
        <f aca="false">_xlfn.CONCAT(UPPER(TRIM(B23))," ",TRIM(C23))</f>
        <v>GILLET Sophie</v>
      </c>
      <c r="E23" s="114" t="n">
        <f aca="false">SUM(F23:AA23)</f>
        <v>651</v>
      </c>
      <c r="F23" s="0" t="n">
        <v>26</v>
      </c>
      <c r="G23" s="0" t="n">
        <v>26</v>
      </c>
      <c r="H23" s="0" t="n">
        <v>45</v>
      </c>
      <c r="I23" s="0" t="n">
        <v>36</v>
      </c>
      <c r="J23" s="0" t="n">
        <v>26</v>
      </c>
      <c r="K23" s="0" t="n">
        <v>42</v>
      </c>
      <c r="L23" s="0" t="n">
        <v>72</v>
      </c>
      <c r="M23" s="0" t="n">
        <v>42</v>
      </c>
      <c r="N23" s="0" t="n">
        <v>31</v>
      </c>
      <c r="O23" s="0" t="n">
        <v>30</v>
      </c>
      <c r="P23" s="0" t="n">
        <v>76</v>
      </c>
      <c r="Q23" s="0" t="n">
        <v>57</v>
      </c>
      <c r="R23" s="0" t="n">
        <v>12</v>
      </c>
      <c r="S23" s="0" t="n">
        <v>27</v>
      </c>
      <c r="T23" s="0" t="n">
        <v>18</v>
      </c>
      <c r="U23" s="0" t="n">
        <v>16</v>
      </c>
      <c r="V23" s="0" t="n">
        <v>21</v>
      </c>
      <c r="W23" s="0" t="n">
        <v>16</v>
      </c>
      <c r="X23" s="0" t="n">
        <v>20</v>
      </c>
      <c r="Y23" s="0" t="n">
        <v>12</v>
      </c>
    </row>
    <row r="24" customFormat="false" ht="14.25" hidden="false" customHeight="false" outlineLevel="0" collapsed="false">
      <c r="A24" s="113" t="n">
        <v>19</v>
      </c>
      <c r="B24" s="113" t="s">
        <v>488</v>
      </c>
      <c r="C24" s="113" t="s">
        <v>489</v>
      </c>
      <c r="D24" s="0" t="str">
        <f aca="false">_xlfn.CONCAT(UPPER(TRIM(B24))," ",TRIM(C24))</f>
        <v>DRIES eLISE</v>
      </c>
      <c r="E24" s="114" t="n">
        <f aca="false">SUM(F24:AA24)</f>
        <v>712</v>
      </c>
      <c r="F24" s="0" t="n">
        <v>24</v>
      </c>
      <c r="G24" s="0" t="n">
        <v>14</v>
      </c>
      <c r="H24" s="0" t="n">
        <v>28</v>
      </c>
      <c r="I24" s="0" t="n">
        <v>47</v>
      </c>
      <c r="J24" s="0" t="n">
        <v>32</v>
      </c>
      <c r="K24" s="0" t="n">
        <v>42</v>
      </c>
      <c r="L24" s="0" t="n">
        <v>65</v>
      </c>
      <c r="M24" s="0" t="n">
        <v>42</v>
      </c>
      <c r="N24" s="0" t="n">
        <v>45</v>
      </c>
      <c r="O24" s="0" t="n">
        <v>45</v>
      </c>
      <c r="P24" s="0" t="n">
        <v>76</v>
      </c>
      <c r="Q24" s="0" t="n">
        <v>57</v>
      </c>
      <c r="R24" s="0" t="n">
        <v>17</v>
      </c>
      <c r="S24" s="0" t="n">
        <v>17</v>
      </c>
      <c r="T24" s="0" t="n">
        <v>18</v>
      </c>
      <c r="U24" s="0" t="n">
        <v>18</v>
      </c>
      <c r="V24" s="0" t="n">
        <v>30</v>
      </c>
      <c r="W24" s="0" t="n">
        <v>19</v>
      </c>
      <c r="X24" s="0" t="n">
        <v>76</v>
      </c>
      <c r="Y24" s="0" t="n">
        <v>0</v>
      </c>
    </row>
    <row r="25" customFormat="false" ht="14.25" hidden="false" customHeight="false" outlineLevel="0" collapsed="false">
      <c r="A25" s="113" t="n">
        <v>20</v>
      </c>
      <c r="B25" s="113" t="s">
        <v>203</v>
      </c>
      <c r="C25" s="113" t="s">
        <v>204</v>
      </c>
      <c r="D25" s="0" t="str">
        <f aca="false">_xlfn.CONCAT(UPPER(TRIM(B25))," ",TRIM(C25))</f>
        <v>HOUET Françoise</v>
      </c>
      <c r="E25" s="114" t="n">
        <f aca="false">SUM(F25:AA25)</f>
        <v>801</v>
      </c>
      <c r="F25" s="0" t="n">
        <v>30</v>
      </c>
      <c r="G25" s="0" t="n">
        <v>28</v>
      </c>
      <c r="H25" s="0" t="n">
        <v>50</v>
      </c>
      <c r="I25" s="0" t="n">
        <v>47</v>
      </c>
      <c r="J25" s="0" t="n">
        <v>32</v>
      </c>
      <c r="K25" s="0" t="n">
        <v>42</v>
      </c>
      <c r="L25" s="0" t="n">
        <v>72</v>
      </c>
      <c r="M25" s="0" t="n">
        <v>45</v>
      </c>
      <c r="N25" s="0" t="n">
        <v>45</v>
      </c>
      <c r="O25" s="0" t="n">
        <v>36</v>
      </c>
      <c r="P25" s="0" t="n">
        <v>76</v>
      </c>
      <c r="Q25" s="0" t="n">
        <v>57</v>
      </c>
      <c r="R25" s="0" t="n">
        <v>24</v>
      </c>
      <c r="S25" s="0" t="n">
        <v>27</v>
      </c>
      <c r="T25" s="0" t="n">
        <v>27</v>
      </c>
      <c r="U25" s="0" t="n">
        <v>24</v>
      </c>
      <c r="V25" s="0" t="n">
        <v>32</v>
      </c>
      <c r="W25" s="0" t="n">
        <v>19</v>
      </c>
      <c r="X25" s="0" t="n">
        <v>76</v>
      </c>
      <c r="Y25" s="0" t="n">
        <v>12</v>
      </c>
    </row>
    <row r="26" customFormat="false" ht="14.25" hidden="false" customHeight="false" outlineLevel="0" collapsed="false">
      <c r="A26" s="113" t="n">
        <v>21</v>
      </c>
      <c r="B26" s="0" t="s">
        <v>191</v>
      </c>
      <c r="C26" s="0" t="s">
        <v>192</v>
      </c>
      <c r="D26" s="0" t="str">
        <f aca="false">_xlfn.CONCAT(UPPER(TRIM(B26))," ",TRIM(C26))</f>
        <v>COGNIAUX Christiane</v>
      </c>
      <c r="E26" s="114" t="n">
        <f aca="false">SUM(F26:AA26)</f>
        <v>818</v>
      </c>
      <c r="F26" s="0" t="n">
        <v>32</v>
      </c>
      <c r="G26" s="0" t="n">
        <v>63</v>
      </c>
      <c r="H26" s="0" t="n">
        <v>47</v>
      </c>
      <c r="I26" s="0" t="n">
        <v>41</v>
      </c>
      <c r="J26" s="0" t="n">
        <v>32</v>
      </c>
      <c r="K26" s="0" t="n">
        <v>30</v>
      </c>
      <c r="L26" s="0" t="n">
        <v>72</v>
      </c>
      <c r="M26" s="0" t="n">
        <v>52</v>
      </c>
      <c r="N26" s="0" t="n">
        <v>84</v>
      </c>
      <c r="O26" s="0" t="n">
        <v>36</v>
      </c>
      <c r="P26" s="0" t="n">
        <v>76</v>
      </c>
      <c r="Q26" s="0" t="n">
        <v>57</v>
      </c>
      <c r="R26" s="0" t="n">
        <v>28</v>
      </c>
      <c r="S26" s="0" t="n">
        <v>17</v>
      </c>
      <c r="T26" s="0" t="n">
        <v>39</v>
      </c>
      <c r="U26" s="0" t="n">
        <v>24</v>
      </c>
      <c r="V26" s="0" t="n">
        <v>32</v>
      </c>
      <c r="W26" s="0" t="n">
        <v>19</v>
      </c>
      <c r="X26" s="0" t="n">
        <v>26</v>
      </c>
      <c r="Y26" s="0" t="n">
        <v>11</v>
      </c>
    </row>
    <row r="27" customFormat="false" ht="14.25" hidden="false" customHeight="false" outlineLevel="0" collapsed="false">
      <c r="A27" s="113" t="n">
        <v>22</v>
      </c>
      <c r="B27" s="113" t="s">
        <v>490</v>
      </c>
      <c r="C27" s="113" t="s">
        <v>222</v>
      </c>
      <c r="D27" s="0" t="str">
        <f aca="false">_xlfn.CONCAT(UPPER(TRIM(B27))," ",TRIM(C27))</f>
        <v>PEDUZZI Bernadette</v>
      </c>
      <c r="E27" s="114" t="n">
        <f aca="false">SUM(F27:AA27)</f>
        <v>725</v>
      </c>
      <c r="F27" s="0" t="n">
        <v>32</v>
      </c>
      <c r="G27" s="0" t="n">
        <v>26</v>
      </c>
      <c r="H27" s="0" t="n">
        <v>50</v>
      </c>
      <c r="I27" s="0" t="n">
        <v>36</v>
      </c>
      <c r="J27" s="0" t="n">
        <v>22</v>
      </c>
      <c r="K27" s="0" t="n">
        <v>42</v>
      </c>
      <c r="L27" s="0" t="n">
        <v>72</v>
      </c>
      <c r="M27" s="0" t="n">
        <v>42</v>
      </c>
      <c r="N27" s="0" t="n">
        <v>45</v>
      </c>
      <c r="O27" s="0" t="n">
        <v>32</v>
      </c>
      <c r="P27" s="0" t="n">
        <v>76</v>
      </c>
      <c r="Q27" s="0" t="n">
        <v>57</v>
      </c>
      <c r="R27" s="0" t="n">
        <v>28</v>
      </c>
      <c r="S27" s="0" t="n">
        <v>16</v>
      </c>
      <c r="T27" s="0" t="n">
        <v>39</v>
      </c>
      <c r="U27" s="0" t="n">
        <v>22</v>
      </c>
      <c r="V27" s="0" t="n">
        <v>32</v>
      </c>
      <c r="W27" s="0" t="n">
        <v>19</v>
      </c>
      <c r="X27" s="0" t="n">
        <v>26</v>
      </c>
      <c r="Y27" s="0" t="n">
        <v>11</v>
      </c>
    </row>
    <row r="28" customFormat="false" ht="14.25" hidden="false" customHeight="false" outlineLevel="0" collapsed="false">
      <c r="A28" s="113" t="n">
        <v>23</v>
      </c>
      <c r="B28" s="113" t="s">
        <v>268</v>
      </c>
      <c r="C28" s="113" t="s">
        <v>269</v>
      </c>
      <c r="D28" s="0" t="str">
        <f aca="false">_xlfn.CONCAT(UPPER(TRIM(B28))," ",TRIM(C28))</f>
        <v>BERLIER Jacqueline</v>
      </c>
      <c r="E28" s="114" t="n">
        <f aca="false">SUM(F28:AA28)</f>
        <v>516</v>
      </c>
      <c r="F28" s="0" t="n">
        <v>24</v>
      </c>
      <c r="G28" s="0" t="n">
        <v>16</v>
      </c>
      <c r="H28" s="0" t="n">
        <v>34</v>
      </c>
      <c r="I28" s="0" t="n">
        <v>20</v>
      </c>
      <c r="J28" s="0" t="n">
        <v>32</v>
      </c>
      <c r="K28" s="0" t="n">
        <v>26</v>
      </c>
      <c r="L28" s="0" t="n">
        <v>16</v>
      </c>
      <c r="M28" s="0" t="n">
        <v>43</v>
      </c>
      <c r="N28" s="0" t="n">
        <v>33</v>
      </c>
      <c r="O28" s="0" t="n">
        <v>24</v>
      </c>
      <c r="P28" s="0" t="n">
        <v>23</v>
      </c>
      <c r="Q28" s="0" t="n">
        <v>57</v>
      </c>
      <c r="R28" s="0" t="n">
        <v>19</v>
      </c>
      <c r="S28" s="0" t="n">
        <v>27</v>
      </c>
      <c r="T28" s="0" t="n">
        <v>30</v>
      </c>
      <c r="U28" s="0" t="n">
        <v>22</v>
      </c>
      <c r="V28" s="0" t="n">
        <v>21</v>
      </c>
      <c r="W28" s="0" t="n">
        <v>16</v>
      </c>
      <c r="X28" s="0" t="n">
        <v>22</v>
      </c>
      <c r="Y28" s="0" t="n">
        <v>11</v>
      </c>
    </row>
    <row r="29" customFormat="false" ht="14.25" hidden="false" customHeight="false" outlineLevel="0" collapsed="false">
      <c r="A29" s="113" t="n">
        <v>24</v>
      </c>
      <c r="B29" s="0" t="s">
        <v>258</v>
      </c>
      <c r="C29" s="0" t="s">
        <v>259</v>
      </c>
      <c r="D29" s="0" t="str">
        <f aca="false">_xlfn.CONCAT(UPPER(TRIM(B29))," ",TRIM(C29))</f>
        <v>BOMPARD Maryline</v>
      </c>
      <c r="E29" s="114" t="n">
        <f aca="false">SUM(F29:AA29)</f>
        <v>716</v>
      </c>
      <c r="F29" s="0" t="n">
        <v>32</v>
      </c>
      <c r="G29" s="0" t="n">
        <v>26</v>
      </c>
      <c r="H29" s="0" t="n">
        <v>50</v>
      </c>
      <c r="I29" s="0" t="n">
        <v>72</v>
      </c>
      <c r="J29" s="0" t="n">
        <v>32</v>
      </c>
      <c r="K29" s="0" t="n">
        <v>42</v>
      </c>
      <c r="L29" s="0" t="n">
        <v>72</v>
      </c>
      <c r="M29" s="0" t="n">
        <v>40</v>
      </c>
      <c r="N29" s="0" t="n">
        <v>49</v>
      </c>
      <c r="O29" s="0" t="n">
        <v>30</v>
      </c>
      <c r="P29" s="0" t="n">
        <v>32</v>
      </c>
      <c r="Q29" s="0" t="n">
        <v>57</v>
      </c>
      <c r="R29" s="0" t="n">
        <v>24</v>
      </c>
      <c r="S29" s="0" t="n">
        <v>27</v>
      </c>
      <c r="T29" s="0" t="n">
        <v>30</v>
      </c>
      <c r="U29" s="0" t="n">
        <v>24</v>
      </c>
      <c r="V29" s="0" t="n">
        <v>21</v>
      </c>
      <c r="W29" s="0" t="n">
        <v>19</v>
      </c>
      <c r="X29" s="0" t="n">
        <v>26</v>
      </c>
      <c r="Y29" s="0" t="n">
        <v>11</v>
      </c>
    </row>
    <row r="30" customFormat="false" ht="14.25" hidden="false" customHeight="false" outlineLevel="0" collapsed="false">
      <c r="A30" s="113" t="n">
        <v>25</v>
      </c>
      <c r="B30" s="113" t="s">
        <v>211</v>
      </c>
      <c r="C30" s="113" t="s">
        <v>212</v>
      </c>
      <c r="D30" s="0" t="str">
        <f aca="false">_xlfn.CONCAT(UPPER(TRIM(B30))," ",TRIM(C30))</f>
        <v>BARTOLI Christian</v>
      </c>
      <c r="E30" s="114" t="n">
        <f aca="false">SUM(F30:AA30)</f>
        <v>623</v>
      </c>
      <c r="F30" s="0" t="n">
        <v>32</v>
      </c>
      <c r="G30" s="0" t="n">
        <v>26</v>
      </c>
      <c r="H30" s="0" t="n">
        <v>50</v>
      </c>
      <c r="I30" s="0" t="n">
        <v>36</v>
      </c>
      <c r="J30" s="0" t="n">
        <v>32</v>
      </c>
      <c r="K30" s="0" t="n">
        <v>42</v>
      </c>
      <c r="L30" s="0" t="n">
        <v>72</v>
      </c>
      <c r="M30" s="0" t="n">
        <v>45</v>
      </c>
      <c r="N30" s="0" t="n">
        <v>28</v>
      </c>
      <c r="O30" s="0" t="n">
        <v>30</v>
      </c>
      <c r="P30" s="0" t="n">
        <v>76</v>
      </c>
      <c r="Q30" s="0" t="n">
        <v>57</v>
      </c>
      <c r="R30" s="0" t="n">
        <v>14</v>
      </c>
      <c r="S30" s="0" t="n">
        <v>0</v>
      </c>
      <c r="T30" s="0" t="n">
        <v>18</v>
      </c>
      <c r="U30" s="0" t="n">
        <v>15</v>
      </c>
      <c r="V30" s="0" t="n">
        <v>0</v>
      </c>
      <c r="W30" s="0" t="n">
        <v>16</v>
      </c>
      <c r="X30" s="0" t="n">
        <v>22</v>
      </c>
      <c r="Y30" s="0" t="n">
        <v>12</v>
      </c>
    </row>
    <row r="31" customFormat="false" ht="14.25" hidden="false" customHeight="false" outlineLevel="0" collapsed="false">
      <c r="A31" s="113" t="n">
        <v>26</v>
      </c>
      <c r="B31" s="113" t="s">
        <v>257</v>
      </c>
      <c r="C31" s="113" t="s">
        <v>200</v>
      </c>
      <c r="D31" s="0" t="str">
        <f aca="false">_xlfn.CONCAT(UPPER(TRIM(B31))," ",TRIM(C31))</f>
        <v>BOURGOIN Pierre</v>
      </c>
      <c r="E31" s="114" t="n">
        <f aca="false">SUM(F31:AA31)</f>
        <v>685</v>
      </c>
      <c r="F31" s="0" t="n">
        <v>26</v>
      </c>
      <c r="G31" s="0" t="n">
        <v>12</v>
      </c>
      <c r="H31" s="0" t="n">
        <v>39</v>
      </c>
      <c r="I31" s="0" t="n">
        <v>47</v>
      </c>
      <c r="J31" s="0" t="n">
        <v>32</v>
      </c>
      <c r="K31" s="0" t="n">
        <v>42</v>
      </c>
      <c r="L31" s="0" t="n">
        <v>72</v>
      </c>
      <c r="M31" s="0" t="n">
        <v>33</v>
      </c>
      <c r="N31" s="0" t="n">
        <v>22</v>
      </c>
      <c r="O31" s="0" t="n">
        <v>30</v>
      </c>
      <c r="P31" s="0" t="n">
        <v>34</v>
      </c>
      <c r="Q31" s="0" t="n">
        <v>57</v>
      </c>
      <c r="R31" s="0" t="n">
        <v>22</v>
      </c>
      <c r="S31" s="0" t="n">
        <v>27</v>
      </c>
      <c r="T31" s="0" t="n">
        <v>27</v>
      </c>
      <c r="U31" s="0" t="n">
        <v>24</v>
      </c>
      <c r="V31" s="0" t="n">
        <v>32</v>
      </c>
      <c r="W31" s="0" t="n">
        <v>19</v>
      </c>
      <c r="X31" s="0" t="n">
        <v>76</v>
      </c>
      <c r="Y31" s="0" t="n">
        <v>12</v>
      </c>
    </row>
    <row r="32" customFormat="false" ht="14.25" hidden="false" customHeight="false" outlineLevel="0" collapsed="false">
      <c r="A32" s="113" t="n">
        <v>27</v>
      </c>
      <c r="B32" s="113" t="s">
        <v>326</v>
      </c>
      <c r="C32" s="113" t="s">
        <v>238</v>
      </c>
      <c r="D32" s="0" t="str">
        <f aca="false">_xlfn.CONCAT(UPPER(TRIM(B32))," ",TRIM(C32))</f>
        <v>BERTRAND Mireille</v>
      </c>
      <c r="E32" s="114" t="n">
        <f aca="false">SUM(F32:AA32)</f>
        <v>699</v>
      </c>
      <c r="F32" s="0" t="n">
        <v>32</v>
      </c>
      <c r="G32" s="0" t="n">
        <v>14</v>
      </c>
      <c r="H32" s="0" t="n">
        <v>32</v>
      </c>
      <c r="I32" s="0" t="n">
        <v>39</v>
      </c>
      <c r="J32" s="0" t="n">
        <v>20</v>
      </c>
      <c r="K32" s="0" t="n">
        <v>42</v>
      </c>
      <c r="L32" s="0" t="n">
        <v>72</v>
      </c>
      <c r="M32" s="0" t="n">
        <v>42</v>
      </c>
      <c r="N32" s="0" t="n">
        <v>45</v>
      </c>
      <c r="O32" s="0" t="n">
        <v>36</v>
      </c>
      <c r="P32" s="0" t="n">
        <v>72</v>
      </c>
      <c r="Q32" s="0" t="n">
        <v>57</v>
      </c>
      <c r="R32" s="0" t="n">
        <v>0</v>
      </c>
      <c r="S32" s="0" t="n">
        <v>18</v>
      </c>
      <c r="T32" s="0" t="n">
        <v>21</v>
      </c>
      <c r="U32" s="0" t="n">
        <v>21</v>
      </c>
      <c r="V32" s="0" t="n">
        <v>29</v>
      </c>
      <c r="W32" s="0" t="n">
        <v>19</v>
      </c>
      <c r="X32" s="0" t="n">
        <v>76</v>
      </c>
      <c r="Y32" s="0" t="n">
        <v>12</v>
      </c>
    </row>
    <row r="33" customFormat="false" ht="14.25" hidden="false" customHeight="false" outlineLevel="0" collapsed="false">
      <c r="A33" s="113" t="n">
        <v>28</v>
      </c>
      <c r="B33" s="113" t="s">
        <v>205</v>
      </c>
      <c r="C33" s="113" t="s">
        <v>206</v>
      </c>
      <c r="D33" s="0" t="str">
        <f aca="false">_xlfn.CONCAT(UPPER(TRIM(B33))," ",TRIM(C33))</f>
        <v>SLUSAREK Thierry</v>
      </c>
      <c r="E33" s="114" t="n">
        <f aca="false">SUM(F33:AA33)</f>
        <v>841</v>
      </c>
      <c r="F33" s="0" t="n">
        <v>26</v>
      </c>
      <c r="G33" s="0" t="n">
        <v>63</v>
      </c>
      <c r="H33" s="0" t="n">
        <v>50</v>
      </c>
      <c r="I33" s="0" t="n">
        <v>47</v>
      </c>
      <c r="J33" s="0" t="n">
        <v>32</v>
      </c>
      <c r="K33" s="0" t="n">
        <v>42</v>
      </c>
      <c r="L33" s="0" t="n">
        <v>72</v>
      </c>
      <c r="M33" s="0" t="n">
        <v>42</v>
      </c>
      <c r="N33" s="0" t="n">
        <v>49</v>
      </c>
      <c r="O33" s="0" t="n">
        <v>40</v>
      </c>
      <c r="P33" s="0" t="n">
        <v>76</v>
      </c>
      <c r="Q33" s="0" t="n">
        <v>57</v>
      </c>
      <c r="R33" s="0" t="n">
        <v>26</v>
      </c>
      <c r="S33" s="0" t="n">
        <v>27</v>
      </c>
      <c r="T33" s="0" t="n">
        <v>30</v>
      </c>
      <c r="U33" s="0" t="n">
        <v>23</v>
      </c>
      <c r="V33" s="0" t="n">
        <v>32</v>
      </c>
      <c r="W33" s="0" t="n">
        <v>19</v>
      </c>
      <c r="X33" s="0" t="n">
        <v>76</v>
      </c>
      <c r="Y33" s="0" t="n">
        <v>12</v>
      </c>
    </row>
    <row r="34" customFormat="false" ht="14.25" hidden="false" customHeight="false" outlineLevel="0" collapsed="false">
      <c r="A34" s="113" t="n">
        <v>29</v>
      </c>
      <c r="B34" s="0" t="s">
        <v>227</v>
      </c>
      <c r="C34" s="0" t="s">
        <v>228</v>
      </c>
      <c r="D34" s="0" t="str">
        <f aca="false">_xlfn.CONCAT(UPPER(TRIM(B34))," ",TRIM(C34))</f>
        <v>REBAUDENGO Elisabeth</v>
      </c>
      <c r="E34" s="114" t="n">
        <f aca="false">SUM(F34:AA34)</f>
        <v>719</v>
      </c>
      <c r="F34" s="0" t="n">
        <v>26</v>
      </c>
      <c r="G34" s="0" t="n">
        <v>26</v>
      </c>
      <c r="H34" s="0" t="n">
        <v>34</v>
      </c>
      <c r="I34" s="0" t="n">
        <v>36</v>
      </c>
      <c r="J34" s="0" t="n">
        <v>32</v>
      </c>
      <c r="K34" s="0" t="n">
        <v>42</v>
      </c>
      <c r="L34" s="0" t="n">
        <v>72</v>
      </c>
      <c r="M34" s="0" t="n">
        <v>42</v>
      </c>
      <c r="N34" s="0" t="n">
        <v>45</v>
      </c>
      <c r="O34" s="0" t="n">
        <v>36</v>
      </c>
      <c r="P34" s="0" t="n">
        <v>76</v>
      </c>
      <c r="Q34" s="0" t="n">
        <v>57</v>
      </c>
      <c r="R34" s="0" t="n">
        <v>28</v>
      </c>
      <c r="S34" s="0" t="n">
        <v>27</v>
      </c>
      <c r="T34" s="0" t="n">
        <v>27</v>
      </c>
      <c r="U34" s="0" t="n">
        <v>27</v>
      </c>
      <c r="V34" s="0" t="n">
        <v>32</v>
      </c>
      <c r="W34" s="0" t="n">
        <v>16</v>
      </c>
      <c r="X34" s="0" t="n">
        <v>26</v>
      </c>
      <c r="Y34" s="0" t="n">
        <v>12</v>
      </c>
    </row>
    <row r="35" customFormat="false" ht="14.25" hidden="false" customHeight="false" outlineLevel="0" collapsed="false">
      <c r="A35" s="113" t="n">
        <v>30</v>
      </c>
      <c r="B35" s="113" t="s">
        <v>491</v>
      </c>
      <c r="C35" s="113" t="s">
        <v>289</v>
      </c>
      <c r="D35" s="0" t="str">
        <f aca="false">_xlfn.CONCAT(UPPER(TRIM(B35))," ",TRIM(C35))</f>
        <v>VUIBERT Annick</v>
      </c>
      <c r="E35" s="114" t="n">
        <f aca="false">SUM(F35:AA35)</f>
        <v>622</v>
      </c>
      <c r="F35" s="0" t="n">
        <v>26</v>
      </c>
      <c r="G35" s="0" t="n">
        <v>26</v>
      </c>
      <c r="H35" s="0" t="n">
        <v>50</v>
      </c>
      <c r="I35" s="0" t="n">
        <v>72</v>
      </c>
      <c r="J35" s="0" t="n">
        <v>36</v>
      </c>
      <c r="K35" s="0" t="n">
        <v>42</v>
      </c>
      <c r="L35" s="0" t="n">
        <v>0</v>
      </c>
      <c r="M35" s="0" t="n">
        <v>45</v>
      </c>
      <c r="N35" s="0" t="n">
        <v>49</v>
      </c>
      <c r="O35" s="0" t="n">
        <v>32</v>
      </c>
      <c r="P35" s="0" t="n">
        <v>0</v>
      </c>
      <c r="Q35" s="0" t="n">
        <v>57</v>
      </c>
      <c r="R35" s="0" t="n">
        <v>26</v>
      </c>
      <c r="S35" s="0" t="n">
        <v>24</v>
      </c>
      <c r="T35" s="0" t="n">
        <v>30</v>
      </c>
      <c r="U35" s="0" t="n">
        <v>24</v>
      </c>
      <c r="V35" s="0" t="n">
        <v>32</v>
      </c>
      <c r="W35" s="0" t="n">
        <v>16</v>
      </c>
      <c r="X35" s="0" t="n">
        <v>26</v>
      </c>
      <c r="Y35" s="0" t="n">
        <v>9</v>
      </c>
    </row>
    <row r="36" customFormat="false" ht="14.25" hidden="false" customHeight="false" outlineLevel="0" collapsed="false">
      <c r="A36" s="113" t="n">
        <v>31</v>
      </c>
      <c r="B36" s="113" t="s">
        <v>193</v>
      </c>
      <c r="C36" s="113" t="s">
        <v>194</v>
      </c>
      <c r="D36" s="0" t="str">
        <f aca="false">_xlfn.CONCAT(UPPER(TRIM(B36))," ",TRIM(C36))</f>
        <v>BRUNET Betty</v>
      </c>
      <c r="E36" s="114" t="n">
        <f aca="false">SUM(F36:AA36)</f>
        <v>743</v>
      </c>
      <c r="F36" s="0" t="n">
        <v>32</v>
      </c>
      <c r="G36" s="0" t="n">
        <v>26</v>
      </c>
      <c r="H36" s="0" t="n">
        <v>47</v>
      </c>
      <c r="I36" s="0" t="n">
        <v>72</v>
      </c>
      <c r="J36" s="0" t="n">
        <v>33</v>
      </c>
      <c r="K36" s="0" t="n">
        <v>42</v>
      </c>
      <c r="L36" s="0" t="n">
        <v>72</v>
      </c>
      <c r="M36" s="0" t="n">
        <v>52</v>
      </c>
      <c r="N36" s="0" t="n">
        <v>45</v>
      </c>
      <c r="O36" s="0" t="n">
        <v>45</v>
      </c>
      <c r="P36" s="0" t="n">
        <v>22</v>
      </c>
      <c r="Q36" s="0" t="n">
        <v>57</v>
      </c>
      <c r="R36" s="0" t="n">
        <v>28</v>
      </c>
      <c r="S36" s="0" t="n">
        <v>27</v>
      </c>
      <c r="T36" s="0" t="n">
        <v>30</v>
      </c>
      <c r="U36" s="0" t="n">
        <v>24</v>
      </c>
      <c r="V36" s="0" t="n">
        <v>32</v>
      </c>
      <c r="W36" s="0" t="n">
        <v>19</v>
      </c>
      <c r="X36" s="0" t="n">
        <v>26</v>
      </c>
      <c r="Y36" s="0" t="n">
        <v>12</v>
      </c>
    </row>
    <row r="37" customFormat="false" ht="14.25" hidden="false" customHeight="false" outlineLevel="0" collapsed="false">
      <c r="A37" s="113" t="n">
        <v>32</v>
      </c>
      <c r="B37" s="0" t="s">
        <v>492</v>
      </c>
      <c r="C37" s="0" t="s">
        <v>246</v>
      </c>
      <c r="D37" s="0" t="str">
        <f aca="false">_xlfn.CONCAT(UPPER(TRIM(B37))," ",TRIM(C37))</f>
        <v>THIEFAIN Christine</v>
      </c>
      <c r="E37" s="114" t="n">
        <f aca="false">SUM(F37:AA37)</f>
        <v>866</v>
      </c>
      <c r="F37" s="0" t="n">
        <v>32</v>
      </c>
      <c r="G37" s="0" t="n">
        <v>63</v>
      </c>
      <c r="H37" s="0" t="n">
        <v>50</v>
      </c>
      <c r="I37" s="0" t="n">
        <v>72</v>
      </c>
      <c r="J37" s="0" t="n">
        <v>65</v>
      </c>
      <c r="K37" s="0" t="n">
        <v>42</v>
      </c>
      <c r="L37" s="0" t="n">
        <v>72</v>
      </c>
      <c r="M37" s="0" t="n">
        <v>45</v>
      </c>
      <c r="N37" s="0" t="n">
        <v>31</v>
      </c>
      <c r="O37" s="0" t="n">
        <v>32</v>
      </c>
      <c r="P37" s="0" t="n">
        <v>76</v>
      </c>
      <c r="Q37" s="0" t="n">
        <v>57</v>
      </c>
      <c r="R37" s="0" t="n">
        <v>24</v>
      </c>
      <c r="S37" s="0" t="n">
        <v>24</v>
      </c>
      <c r="T37" s="0" t="n">
        <v>23</v>
      </c>
      <c r="U37" s="0" t="n">
        <v>24</v>
      </c>
      <c r="V37" s="0" t="n">
        <v>27</v>
      </c>
      <c r="W37" s="0" t="n">
        <v>19</v>
      </c>
      <c r="X37" s="0" t="n">
        <v>76</v>
      </c>
      <c r="Y37" s="0" t="n">
        <v>12</v>
      </c>
    </row>
    <row r="38" customFormat="false" ht="14.25" hidden="false" customHeight="false" outlineLevel="0" collapsed="false">
      <c r="A38" s="113" t="n">
        <v>33</v>
      </c>
      <c r="B38" s="0" t="s">
        <v>493</v>
      </c>
      <c r="C38" s="0" t="s">
        <v>494</v>
      </c>
      <c r="D38" s="0" t="str">
        <f aca="false">_xlfn.CONCAT(UPPER(TRIM(B38))," ",TRIM(C38))</f>
        <v>ROUX Francine</v>
      </c>
      <c r="E38" s="114" t="n">
        <f aca="false">SUM(F38:AA38)</f>
        <v>839</v>
      </c>
      <c r="F38" s="0" t="n">
        <v>26</v>
      </c>
      <c r="G38" s="0" t="n">
        <v>63</v>
      </c>
      <c r="H38" s="0" t="n">
        <v>50</v>
      </c>
      <c r="I38" s="0" t="n">
        <v>72</v>
      </c>
      <c r="J38" s="0" t="n">
        <v>38</v>
      </c>
      <c r="K38" s="0" t="n">
        <v>0</v>
      </c>
      <c r="L38" s="0" t="n">
        <v>72</v>
      </c>
      <c r="M38" s="0" t="n">
        <v>52</v>
      </c>
      <c r="N38" s="0" t="n">
        <v>49</v>
      </c>
      <c r="O38" s="0" t="n">
        <v>36</v>
      </c>
      <c r="P38" s="0" t="n">
        <v>76</v>
      </c>
      <c r="Q38" s="0" t="n">
        <v>57</v>
      </c>
      <c r="R38" s="0" t="n">
        <v>28</v>
      </c>
      <c r="S38" s="0" t="n">
        <v>27</v>
      </c>
      <c r="T38" s="0" t="n">
        <v>30</v>
      </c>
      <c r="U38" s="0" t="n">
        <v>24</v>
      </c>
      <c r="V38" s="0" t="n">
        <v>32</v>
      </c>
      <c r="W38" s="0" t="n">
        <v>19</v>
      </c>
      <c r="X38" s="0" t="n">
        <v>76</v>
      </c>
      <c r="Y38" s="0" t="n">
        <v>12</v>
      </c>
    </row>
    <row r="39" customFormat="false" ht="14.25" hidden="false" customHeight="false" outlineLevel="0" collapsed="false">
      <c r="A39" s="113" t="n">
        <v>34</v>
      </c>
      <c r="B39" s="0" t="s">
        <v>355</v>
      </c>
      <c r="C39" s="0" t="s">
        <v>356</v>
      </c>
      <c r="D39" s="0" t="str">
        <f aca="false">_xlfn.CONCAT(UPPER(TRIM(B39))," ",TRIM(C39))</f>
        <v>PERDREAUX Odile</v>
      </c>
      <c r="E39" s="114" t="n">
        <f aca="false">SUM(F39:AA39)</f>
        <v>673</v>
      </c>
      <c r="F39" s="0" t="n">
        <v>24</v>
      </c>
      <c r="G39" s="0" t="n">
        <v>10</v>
      </c>
      <c r="H39" s="0" t="n">
        <v>37</v>
      </c>
      <c r="I39" s="0" t="n">
        <v>51</v>
      </c>
      <c r="J39" s="0" t="n">
        <v>24</v>
      </c>
      <c r="K39" s="0" t="n">
        <v>42</v>
      </c>
      <c r="L39" s="0" t="n">
        <v>72</v>
      </c>
      <c r="M39" s="0" t="n">
        <v>38</v>
      </c>
      <c r="N39" s="0" t="n">
        <v>45</v>
      </c>
      <c r="O39" s="0" t="n">
        <v>32</v>
      </c>
      <c r="P39" s="0" t="n">
        <v>76</v>
      </c>
      <c r="Q39" s="0" t="n">
        <v>57</v>
      </c>
      <c r="R39" s="0" t="n">
        <v>19</v>
      </c>
      <c r="S39" s="0" t="n">
        <v>27</v>
      </c>
      <c r="T39" s="0" t="n">
        <v>21</v>
      </c>
      <c r="U39" s="0" t="n">
        <v>20</v>
      </c>
      <c r="V39" s="0" t="n">
        <v>21</v>
      </c>
      <c r="W39" s="0" t="n">
        <v>19</v>
      </c>
      <c r="X39" s="0" t="n">
        <v>26</v>
      </c>
      <c r="Y39" s="0" t="n">
        <v>12</v>
      </c>
    </row>
    <row r="40" customFormat="false" ht="14.25" hidden="false" customHeight="false" outlineLevel="0" collapsed="false">
      <c r="A40" s="113" t="n">
        <v>35</v>
      </c>
      <c r="B40" s="113" t="s">
        <v>368</v>
      </c>
      <c r="C40" s="113" t="s">
        <v>369</v>
      </c>
      <c r="D40" s="0" t="str">
        <f aca="false">_xlfn.CONCAT(UPPER(TRIM(B40))," ",TRIM(C40))</f>
        <v>TIERRIE Marie</v>
      </c>
      <c r="E40" s="114" t="n">
        <f aca="false">SUM(F40:AA40)</f>
        <v>576</v>
      </c>
      <c r="F40" s="0" t="n">
        <v>0</v>
      </c>
      <c r="G40" s="0" t="n">
        <v>10</v>
      </c>
      <c r="H40" s="0" t="n">
        <v>32</v>
      </c>
      <c r="I40" s="0" t="n">
        <v>13</v>
      </c>
      <c r="J40" s="0" t="n">
        <v>32</v>
      </c>
      <c r="K40" s="0" t="n">
        <v>20</v>
      </c>
      <c r="L40" s="0" t="n">
        <v>72</v>
      </c>
      <c r="M40" s="0" t="n">
        <v>42</v>
      </c>
      <c r="N40" s="0" t="n">
        <v>45</v>
      </c>
      <c r="O40" s="0" t="n">
        <v>30</v>
      </c>
      <c r="P40" s="0" t="n">
        <v>72</v>
      </c>
      <c r="Q40" s="0" t="n">
        <v>57</v>
      </c>
      <c r="R40" s="0" t="n">
        <v>17</v>
      </c>
      <c r="S40" s="0" t="n">
        <v>27</v>
      </c>
      <c r="T40" s="0" t="n">
        <v>18</v>
      </c>
      <c r="U40" s="0" t="n">
        <v>20</v>
      </c>
      <c r="V40" s="0" t="n">
        <v>21</v>
      </c>
      <c r="W40" s="0" t="n">
        <v>19</v>
      </c>
      <c r="X40" s="0" t="n">
        <v>26</v>
      </c>
      <c r="Y40" s="0" t="n">
        <v>3</v>
      </c>
    </row>
    <row r="41" customFormat="false" ht="14.25" hidden="false" customHeight="false" outlineLevel="0" collapsed="false">
      <c r="A41" s="113" t="n">
        <v>36</v>
      </c>
      <c r="B41" s="0" t="s">
        <v>361</v>
      </c>
      <c r="C41" s="0" t="s">
        <v>362</v>
      </c>
      <c r="D41" s="0" t="str">
        <f aca="false">_xlfn.CONCAT(UPPER(TRIM(B41))," ",TRIM(C41))</f>
        <v>GALLET Marie-Christine</v>
      </c>
      <c r="E41" s="114" t="n">
        <f aca="false">SUM(F41:AA41)</f>
        <v>875</v>
      </c>
      <c r="F41" s="0" t="n">
        <v>32</v>
      </c>
      <c r="G41" s="0" t="n">
        <v>63</v>
      </c>
      <c r="H41" s="0" t="n">
        <v>47</v>
      </c>
      <c r="I41" s="0" t="n">
        <v>41</v>
      </c>
      <c r="J41" s="0" t="n">
        <v>65</v>
      </c>
      <c r="K41" s="0" t="n">
        <v>42</v>
      </c>
      <c r="L41" s="0" t="n">
        <v>72</v>
      </c>
      <c r="M41" s="0" t="n">
        <v>45</v>
      </c>
      <c r="N41" s="0" t="n">
        <v>45</v>
      </c>
      <c r="O41" s="0" t="n">
        <v>45</v>
      </c>
      <c r="P41" s="0" t="n">
        <v>76</v>
      </c>
      <c r="Q41" s="0" t="n">
        <v>57</v>
      </c>
      <c r="R41" s="0" t="n">
        <v>28</v>
      </c>
      <c r="S41" s="0" t="n">
        <v>24</v>
      </c>
      <c r="T41" s="0" t="n">
        <v>30</v>
      </c>
      <c r="U41" s="0" t="n">
        <v>24</v>
      </c>
      <c r="V41" s="0" t="n">
        <v>32</v>
      </c>
      <c r="W41" s="0" t="n">
        <v>19</v>
      </c>
      <c r="X41" s="0" t="n">
        <v>76</v>
      </c>
      <c r="Y41" s="0" t="n">
        <v>12</v>
      </c>
    </row>
    <row r="42" customFormat="false" ht="14.25" hidden="false" customHeight="false" outlineLevel="0" collapsed="false">
      <c r="A42" s="113" t="n">
        <v>37</v>
      </c>
      <c r="B42" s="0" t="s">
        <v>372</v>
      </c>
      <c r="C42" s="0" t="s">
        <v>373</v>
      </c>
      <c r="D42" s="0" t="str">
        <f aca="false">_xlfn.CONCAT(UPPER(TRIM(B42))," ",TRIM(C42))</f>
        <v>SCHMITT Nelly</v>
      </c>
      <c r="E42" s="114" t="n">
        <f aca="false">SUM(F42:AA42)</f>
        <v>701</v>
      </c>
      <c r="F42" s="0" t="n">
        <v>32</v>
      </c>
      <c r="G42" s="0" t="n">
        <v>63</v>
      </c>
      <c r="H42" s="0" t="n">
        <v>50</v>
      </c>
      <c r="I42" s="0" t="n">
        <v>0</v>
      </c>
      <c r="J42" s="0" t="n">
        <v>32</v>
      </c>
      <c r="K42" s="0" t="n">
        <v>30</v>
      </c>
      <c r="L42" s="0" t="n">
        <v>72</v>
      </c>
      <c r="M42" s="0" t="n">
        <v>43</v>
      </c>
      <c r="N42" s="0" t="n">
        <v>49</v>
      </c>
      <c r="O42" s="0" t="n">
        <v>45</v>
      </c>
      <c r="P42" s="0" t="n">
        <v>76</v>
      </c>
      <c r="Q42" s="0" t="n">
        <v>21</v>
      </c>
      <c r="R42" s="0" t="n">
        <v>24</v>
      </c>
      <c r="S42" s="0" t="n">
        <v>21</v>
      </c>
      <c r="T42" s="0" t="n">
        <v>30</v>
      </c>
      <c r="U42" s="0" t="n">
        <v>24</v>
      </c>
      <c r="V42" s="0" t="n">
        <v>32</v>
      </c>
      <c r="W42" s="0" t="n">
        <v>19</v>
      </c>
      <c r="X42" s="0" t="n">
        <v>26</v>
      </c>
      <c r="Y42" s="0" t="n">
        <v>12</v>
      </c>
    </row>
    <row r="43" customFormat="false" ht="14.25" hidden="false" customHeight="false" outlineLevel="0" collapsed="false">
      <c r="A43" s="113" t="n">
        <v>38</v>
      </c>
      <c r="B43" s="113" t="s">
        <v>365</v>
      </c>
      <c r="C43" s="113" t="s">
        <v>335</v>
      </c>
      <c r="D43" s="0" t="str">
        <f aca="false">_xlfn.CONCAT(UPPER(TRIM(B43))," ",TRIM(C43))</f>
        <v>BIZIEUX Jean</v>
      </c>
      <c r="E43" s="114" t="n">
        <f aca="false">SUM(F43:AA43)</f>
        <v>644</v>
      </c>
      <c r="F43" s="0" t="n">
        <v>24</v>
      </c>
      <c r="G43" s="0" t="n">
        <v>13</v>
      </c>
      <c r="H43" s="0" t="n">
        <v>37</v>
      </c>
      <c r="I43" s="0" t="n">
        <v>72</v>
      </c>
      <c r="J43" s="0" t="n">
        <v>29</v>
      </c>
      <c r="K43" s="0" t="n">
        <v>0</v>
      </c>
      <c r="L43" s="0" t="n">
        <v>72</v>
      </c>
      <c r="M43" s="0" t="n">
        <v>42</v>
      </c>
      <c r="N43" s="0" t="n">
        <v>45</v>
      </c>
      <c r="O43" s="0" t="n">
        <v>32</v>
      </c>
      <c r="P43" s="0" t="n">
        <v>20</v>
      </c>
      <c r="Q43" s="0" t="n">
        <v>57</v>
      </c>
      <c r="R43" s="0" t="n">
        <v>14</v>
      </c>
      <c r="S43" s="0" t="n">
        <v>16</v>
      </c>
      <c r="T43" s="0" t="n">
        <v>30</v>
      </c>
      <c r="U43" s="0" t="n">
        <v>19</v>
      </c>
      <c r="V43" s="0" t="n">
        <v>21</v>
      </c>
      <c r="W43" s="0" t="n">
        <v>16</v>
      </c>
      <c r="X43" s="0" t="n">
        <v>76</v>
      </c>
      <c r="Y43" s="0" t="n">
        <v>9</v>
      </c>
    </row>
    <row r="44" customFormat="false" ht="14.25" hidden="false" customHeight="false" outlineLevel="0" collapsed="false">
      <c r="A44" s="113" t="n">
        <v>39</v>
      </c>
      <c r="B44" s="0" t="s">
        <v>296</v>
      </c>
      <c r="C44" s="0" t="s">
        <v>367</v>
      </c>
      <c r="D44" s="0" t="str">
        <f aca="false">_xlfn.CONCAT(UPPER(TRIM(B44))," ",TRIM(C44))</f>
        <v>TOUSSAINT Sylvie</v>
      </c>
      <c r="E44" s="114" t="n">
        <f aca="false">SUM(F44:AA44)</f>
        <v>431</v>
      </c>
      <c r="F44" s="0" t="n">
        <v>24</v>
      </c>
      <c r="G44" s="0" t="n">
        <v>26</v>
      </c>
      <c r="H44" s="0" t="n">
        <v>26</v>
      </c>
      <c r="I44" s="0" t="n">
        <v>0</v>
      </c>
      <c r="J44" s="0" t="n">
        <v>26</v>
      </c>
      <c r="K44" s="0" t="n">
        <v>24</v>
      </c>
      <c r="L44" s="0" t="n">
        <v>28</v>
      </c>
      <c r="M44" s="0" t="n">
        <v>22</v>
      </c>
      <c r="N44" s="0" t="n">
        <v>22</v>
      </c>
      <c r="O44" s="0" t="n">
        <v>22</v>
      </c>
      <c r="P44" s="0" t="n">
        <v>18</v>
      </c>
      <c r="Q44" s="0" t="n">
        <v>57</v>
      </c>
      <c r="R44" s="0" t="n">
        <v>17</v>
      </c>
      <c r="S44" s="0" t="n">
        <v>27</v>
      </c>
      <c r="T44" s="0" t="n">
        <v>12</v>
      </c>
      <c r="U44" s="0" t="n">
        <v>17</v>
      </c>
      <c r="V44" s="0" t="n">
        <v>21</v>
      </c>
      <c r="W44" s="0" t="n">
        <v>16</v>
      </c>
      <c r="X44" s="0" t="n">
        <v>14</v>
      </c>
      <c r="Y44" s="0" t="n">
        <v>12</v>
      </c>
    </row>
    <row r="45" customFormat="false" ht="14.25" hidden="false" customHeight="false" outlineLevel="0" collapsed="false">
      <c r="A45" s="113" t="n">
        <v>40</v>
      </c>
      <c r="B45" s="113" t="s">
        <v>296</v>
      </c>
      <c r="C45" s="113" t="s">
        <v>234</v>
      </c>
      <c r="D45" s="0" t="str">
        <f aca="false">_xlfn.CONCAT(UPPER(TRIM(B45))," ",TRIM(C45))</f>
        <v>TOUSSAINT Michel</v>
      </c>
      <c r="E45" s="114" t="n">
        <f aca="false">SUM(F45:AA45)</f>
        <v>512</v>
      </c>
      <c r="F45" s="0" t="n">
        <v>26</v>
      </c>
      <c r="G45" s="0" t="n">
        <v>26</v>
      </c>
      <c r="H45" s="0" t="n">
        <v>28</v>
      </c>
      <c r="I45" s="0" t="n">
        <v>36</v>
      </c>
      <c r="J45" s="0" t="n">
        <v>36</v>
      </c>
      <c r="K45" s="0" t="n">
        <v>42</v>
      </c>
      <c r="L45" s="0" t="n">
        <v>30</v>
      </c>
      <c r="M45" s="0" t="n">
        <v>33</v>
      </c>
      <c r="N45" s="0" t="n">
        <v>22</v>
      </c>
      <c r="O45" s="0" t="n">
        <v>18</v>
      </c>
      <c r="P45" s="0" t="n">
        <v>16</v>
      </c>
      <c r="Q45" s="0" t="n">
        <v>57</v>
      </c>
      <c r="R45" s="0" t="n">
        <v>19</v>
      </c>
      <c r="S45" s="0" t="n">
        <v>27</v>
      </c>
      <c r="T45" s="0" t="n">
        <v>13</v>
      </c>
      <c r="U45" s="0" t="n">
        <v>20</v>
      </c>
      <c r="V45" s="0" t="n">
        <v>15</v>
      </c>
      <c r="W45" s="0" t="n">
        <v>16</v>
      </c>
      <c r="X45" s="0" t="n">
        <v>20</v>
      </c>
      <c r="Y45" s="0" t="n">
        <v>12</v>
      </c>
    </row>
    <row r="46" customFormat="false" ht="14.25" hidden="false" customHeight="false" outlineLevel="0" collapsed="false">
      <c r="A46" s="113" t="n">
        <v>41</v>
      </c>
      <c r="B46" s="0" t="s">
        <v>495</v>
      </c>
      <c r="C46" s="0" t="s">
        <v>204</v>
      </c>
      <c r="D46" s="0" t="str">
        <f aca="false">_xlfn.CONCAT(UPPER(TRIM(B46))," ",TRIM(C46))</f>
        <v>JONET Françoise</v>
      </c>
      <c r="E46" s="114" t="n">
        <f aca="false">SUM(F46:AA46)</f>
        <v>651</v>
      </c>
      <c r="F46" s="0" t="n">
        <v>32</v>
      </c>
      <c r="G46" s="0" t="n">
        <v>26</v>
      </c>
      <c r="H46" s="0" t="n">
        <v>47</v>
      </c>
      <c r="I46" s="0" t="n">
        <v>40</v>
      </c>
      <c r="J46" s="0" t="n">
        <v>28</v>
      </c>
      <c r="K46" s="0" t="n">
        <v>42</v>
      </c>
      <c r="L46" s="0" t="n">
        <v>72</v>
      </c>
      <c r="M46" s="0" t="n">
        <v>45</v>
      </c>
      <c r="N46" s="0" t="n">
        <v>45</v>
      </c>
      <c r="O46" s="0" t="n">
        <v>32</v>
      </c>
      <c r="P46" s="0" t="n">
        <v>72</v>
      </c>
      <c r="Q46" s="0" t="n">
        <v>17</v>
      </c>
      <c r="R46" s="0" t="n">
        <v>20</v>
      </c>
      <c r="S46" s="0" t="n">
        <v>27</v>
      </c>
      <c r="T46" s="0" t="n">
        <v>30</v>
      </c>
      <c r="U46" s="0" t="n">
        <v>0</v>
      </c>
      <c r="V46" s="0" t="n">
        <v>21</v>
      </c>
      <c r="W46" s="0" t="n">
        <v>17</v>
      </c>
      <c r="X46" s="0" t="n">
        <v>26</v>
      </c>
      <c r="Y46" s="0" t="n">
        <v>12</v>
      </c>
    </row>
    <row r="47" customFormat="false" ht="14.25" hidden="false" customHeight="false" outlineLevel="0" collapsed="false">
      <c r="A47" s="113" t="n">
        <v>42</v>
      </c>
      <c r="B47" s="0" t="s">
        <v>370</v>
      </c>
      <c r="C47" s="0" t="s">
        <v>371</v>
      </c>
      <c r="D47" s="0" t="str">
        <f aca="false">_xlfn.CONCAT(UPPER(TRIM(B47))," ",TRIM(C47))</f>
        <v>ANDRY Anne-Marie</v>
      </c>
      <c r="E47" s="114" t="n">
        <f aca="false">SUM(F47:AA47)</f>
        <v>762</v>
      </c>
      <c r="F47" s="0" t="n">
        <v>30</v>
      </c>
      <c r="G47" s="0" t="n">
        <v>26</v>
      </c>
      <c r="H47" s="0" t="n">
        <v>50</v>
      </c>
      <c r="I47" s="0" t="n">
        <v>39</v>
      </c>
      <c r="J47" s="0" t="n">
        <v>33</v>
      </c>
      <c r="K47" s="0" t="n">
        <v>42</v>
      </c>
      <c r="L47" s="0" t="n">
        <v>72</v>
      </c>
      <c r="M47" s="0" t="n">
        <v>45</v>
      </c>
      <c r="N47" s="0" t="n">
        <v>84</v>
      </c>
      <c r="O47" s="0" t="n">
        <v>36</v>
      </c>
      <c r="P47" s="0" t="n">
        <v>76</v>
      </c>
      <c r="Q47" s="0" t="n">
        <v>57</v>
      </c>
      <c r="R47" s="0" t="n">
        <v>28</v>
      </c>
      <c r="S47" s="0" t="n">
        <v>27</v>
      </c>
      <c r="T47" s="0" t="n">
        <v>49</v>
      </c>
      <c r="U47" s="0" t="n">
        <v>24</v>
      </c>
      <c r="V47" s="0" t="n">
        <v>32</v>
      </c>
      <c r="W47" s="0" t="n">
        <v>0</v>
      </c>
      <c r="X47" s="0" t="n">
        <v>0</v>
      </c>
      <c r="Y47" s="0" t="n">
        <v>12</v>
      </c>
    </row>
    <row r="48" customFormat="false" ht="14.25" hidden="false" customHeight="false" outlineLevel="0" collapsed="false">
      <c r="A48" s="113" t="n">
        <v>43</v>
      </c>
      <c r="B48" s="0" t="s">
        <v>496</v>
      </c>
      <c r="C48" s="0" t="s">
        <v>267</v>
      </c>
      <c r="D48" s="0" t="str">
        <f aca="false">_xlfn.CONCAT(UPPER(TRIM(B48))," ",TRIM(C48))</f>
        <v>ABDELFEDIL Martine</v>
      </c>
      <c r="E48" s="114" t="n">
        <f aca="false">SUM(F48:AA48)</f>
        <v>639</v>
      </c>
      <c r="F48" s="0" t="n">
        <v>24</v>
      </c>
      <c r="G48" s="0" t="n">
        <v>10</v>
      </c>
      <c r="H48" s="0" t="n">
        <v>50</v>
      </c>
      <c r="I48" s="0" t="n">
        <v>40</v>
      </c>
      <c r="J48" s="0" t="n">
        <v>26</v>
      </c>
      <c r="K48" s="0" t="n">
        <v>20</v>
      </c>
      <c r="L48" s="0" t="n">
        <v>72</v>
      </c>
      <c r="M48" s="0" t="n">
        <v>54</v>
      </c>
      <c r="N48" s="0" t="n">
        <v>28</v>
      </c>
      <c r="O48" s="0" t="n">
        <v>30</v>
      </c>
      <c r="P48" s="0" t="n">
        <v>76</v>
      </c>
      <c r="Q48" s="0" t="n">
        <v>57</v>
      </c>
      <c r="R48" s="0" t="n">
        <v>16</v>
      </c>
      <c r="S48" s="0" t="n">
        <v>16</v>
      </c>
      <c r="T48" s="0" t="n">
        <v>30</v>
      </c>
      <c r="U48" s="0" t="n">
        <v>20</v>
      </c>
      <c r="V48" s="0" t="n">
        <v>21</v>
      </c>
      <c r="W48" s="0" t="n">
        <v>16</v>
      </c>
      <c r="X48" s="0" t="n">
        <v>22</v>
      </c>
      <c r="Y48" s="0" t="n">
        <v>11</v>
      </c>
    </row>
    <row r="49" customFormat="false" ht="14.25" hidden="false" customHeight="false" outlineLevel="0" collapsed="false">
      <c r="A49" s="113" t="n">
        <v>44</v>
      </c>
      <c r="B49" s="113" t="s">
        <v>497</v>
      </c>
      <c r="C49" s="113" t="s">
        <v>498</v>
      </c>
      <c r="D49" s="0" t="str">
        <f aca="false">_xlfn.CONCAT(UPPER(TRIM(B49))," ",TRIM(C49))</f>
        <v>LUNDY Claudette</v>
      </c>
      <c r="E49" s="114" t="n">
        <f aca="false">SUM(F49:AA49)</f>
        <v>544</v>
      </c>
      <c r="F49" s="0" t="n">
        <v>26</v>
      </c>
      <c r="G49" s="0" t="n">
        <v>26</v>
      </c>
      <c r="H49" s="0" t="n">
        <v>50</v>
      </c>
      <c r="I49" s="0" t="n">
        <v>39</v>
      </c>
      <c r="J49" s="0" t="n">
        <v>22</v>
      </c>
      <c r="K49" s="0" t="n">
        <v>20</v>
      </c>
      <c r="L49" s="0" t="n">
        <v>16</v>
      </c>
      <c r="M49" s="0" t="n">
        <v>33</v>
      </c>
      <c r="N49" s="0" t="n">
        <v>45</v>
      </c>
      <c r="O49" s="0" t="n">
        <v>0</v>
      </c>
      <c r="P49" s="0" t="n">
        <v>76</v>
      </c>
      <c r="Q49" s="0" t="n">
        <v>57</v>
      </c>
      <c r="R49" s="0" t="n">
        <v>14</v>
      </c>
      <c r="S49" s="0" t="n">
        <v>27</v>
      </c>
      <c r="T49" s="0" t="n">
        <v>30</v>
      </c>
      <c r="U49" s="0" t="n">
        <v>16</v>
      </c>
      <c r="V49" s="0" t="n">
        <v>21</v>
      </c>
      <c r="W49" s="0" t="n">
        <v>14</v>
      </c>
      <c r="X49" s="0" t="n">
        <v>0</v>
      </c>
      <c r="Y49" s="0" t="n">
        <v>12</v>
      </c>
    </row>
    <row r="50" customFormat="false" ht="14.25" hidden="false" customHeight="false" outlineLevel="0" collapsed="false">
      <c r="A50" s="113" t="n">
        <v>45</v>
      </c>
      <c r="B50" s="0" t="s">
        <v>336</v>
      </c>
      <c r="C50" s="0" t="s">
        <v>335</v>
      </c>
      <c r="D50" s="0" t="str">
        <f aca="false">_xlfn.CONCAT(UPPER(TRIM(B50))," ",TRIM(C50))</f>
        <v>WILEMME Jean</v>
      </c>
      <c r="E50" s="114" t="n">
        <f aca="false">SUM(F50:AA50)</f>
        <v>749</v>
      </c>
      <c r="F50" s="0" t="n">
        <v>32</v>
      </c>
      <c r="G50" s="0" t="n">
        <v>63</v>
      </c>
      <c r="H50" s="0" t="n">
        <v>50</v>
      </c>
      <c r="I50" s="0" t="n">
        <v>51</v>
      </c>
      <c r="J50" s="0" t="n">
        <v>33</v>
      </c>
      <c r="K50" s="0" t="n">
        <v>42</v>
      </c>
      <c r="L50" s="0" t="n">
        <v>72</v>
      </c>
      <c r="M50" s="0" t="n">
        <v>42</v>
      </c>
      <c r="N50" s="0" t="n">
        <v>49</v>
      </c>
      <c r="O50" s="0" t="n">
        <v>0</v>
      </c>
      <c r="P50" s="0" t="n">
        <v>76</v>
      </c>
      <c r="Q50" s="0" t="n">
        <v>57</v>
      </c>
      <c r="R50" s="0" t="n">
        <v>28</v>
      </c>
      <c r="S50" s="0" t="n">
        <v>27</v>
      </c>
      <c r="T50" s="0" t="n">
        <v>27</v>
      </c>
      <c r="U50" s="0" t="n">
        <v>24</v>
      </c>
      <c r="V50" s="0" t="n">
        <v>30</v>
      </c>
      <c r="W50" s="0" t="n">
        <v>17</v>
      </c>
      <c r="X50" s="0" t="n">
        <v>17</v>
      </c>
      <c r="Y50" s="0" t="n">
        <v>12</v>
      </c>
    </row>
    <row r="51" customFormat="false" ht="14.25" hidden="false" customHeight="false" outlineLevel="0" collapsed="false">
      <c r="A51" s="113" t="n">
        <v>46</v>
      </c>
      <c r="B51" s="113" t="s">
        <v>339</v>
      </c>
      <c r="C51" s="113" t="s">
        <v>340</v>
      </c>
      <c r="D51" s="0" t="str">
        <f aca="false">_xlfn.CONCAT(UPPER(TRIM(B51))," ",TRIM(C51))</f>
        <v>DAMIEN Paulette</v>
      </c>
      <c r="E51" s="114" t="n">
        <f aca="false">SUM(F51:AA51)</f>
        <v>745</v>
      </c>
      <c r="F51" s="0" t="n">
        <v>32</v>
      </c>
      <c r="G51" s="0" t="n">
        <v>63</v>
      </c>
      <c r="H51" s="0" t="n">
        <v>50</v>
      </c>
      <c r="I51" s="0" t="n">
        <v>40</v>
      </c>
      <c r="J51" s="0" t="n">
        <v>32</v>
      </c>
      <c r="K51" s="0" t="n">
        <v>0</v>
      </c>
      <c r="L51" s="0" t="n">
        <v>72</v>
      </c>
      <c r="M51" s="0" t="n">
        <v>45</v>
      </c>
      <c r="N51" s="0" t="n">
        <v>45</v>
      </c>
      <c r="O51" s="0" t="n">
        <v>45</v>
      </c>
      <c r="P51" s="0" t="n">
        <v>72</v>
      </c>
      <c r="Q51" s="0" t="n">
        <v>57</v>
      </c>
      <c r="R51" s="0" t="n">
        <v>28</v>
      </c>
      <c r="S51" s="0" t="n">
        <v>27</v>
      </c>
      <c r="T51" s="0" t="n">
        <v>30</v>
      </c>
      <c r="U51" s="0" t="n">
        <v>21</v>
      </c>
      <c r="V51" s="0" t="n">
        <v>29</v>
      </c>
      <c r="W51" s="0" t="n">
        <v>19</v>
      </c>
      <c r="X51" s="0" t="n">
        <v>26</v>
      </c>
      <c r="Y51" s="0" t="n">
        <v>12</v>
      </c>
    </row>
    <row r="52" customFormat="false" ht="14.25" hidden="false" customHeight="false" outlineLevel="0" collapsed="false">
      <c r="A52" s="113" t="n">
        <v>47</v>
      </c>
      <c r="B52" s="0" t="s">
        <v>499</v>
      </c>
      <c r="C52" s="0" t="s">
        <v>338</v>
      </c>
      <c r="D52" s="0" t="str">
        <f aca="false">_xlfn.CONCAT(UPPER(TRIM(B52))," ",TRIM(C52))</f>
        <v>GUILLAUME Hélène</v>
      </c>
      <c r="E52" s="114" t="n">
        <f aca="false">SUM(F52:AA52)</f>
        <v>521</v>
      </c>
      <c r="F52" s="0" t="n">
        <v>14</v>
      </c>
      <c r="G52" s="0" t="n">
        <v>28</v>
      </c>
      <c r="H52" s="0" t="n">
        <v>39</v>
      </c>
      <c r="I52" s="0" t="n">
        <v>36</v>
      </c>
      <c r="J52" s="0" t="n">
        <v>22</v>
      </c>
      <c r="K52" s="0" t="n">
        <v>16</v>
      </c>
      <c r="L52" s="0" t="n">
        <v>16</v>
      </c>
      <c r="M52" s="0" t="n">
        <v>42</v>
      </c>
      <c r="N52" s="0" t="n">
        <v>45</v>
      </c>
      <c r="O52" s="0" t="n">
        <v>14</v>
      </c>
      <c r="P52" s="0" t="n">
        <v>72</v>
      </c>
      <c r="Q52" s="0" t="n">
        <v>57</v>
      </c>
      <c r="R52" s="0" t="n">
        <v>20</v>
      </c>
      <c r="S52" s="0" t="n">
        <v>14</v>
      </c>
      <c r="T52" s="0" t="n">
        <v>16</v>
      </c>
      <c r="U52" s="0" t="n">
        <v>14</v>
      </c>
      <c r="V52" s="0" t="n">
        <v>18</v>
      </c>
      <c r="W52" s="0" t="n">
        <v>16</v>
      </c>
      <c r="X52" s="0" t="n">
        <v>18</v>
      </c>
      <c r="Y52" s="0" t="n">
        <v>4</v>
      </c>
    </row>
    <row r="53" customFormat="false" ht="14.25" hidden="false" customHeight="false" outlineLevel="0" collapsed="false">
      <c r="A53" s="113" t="n">
        <v>48</v>
      </c>
      <c r="B53" s="0" t="s">
        <v>342</v>
      </c>
      <c r="C53" s="0" t="s">
        <v>311</v>
      </c>
      <c r="D53" s="0" t="str">
        <f aca="false">_xlfn.CONCAT(UPPER(TRIM(B53))," ",TRIM(C53))</f>
        <v>DEBROAS Dominique</v>
      </c>
      <c r="E53" s="114" t="n">
        <f aca="false">SUM(F53:AA53)</f>
        <v>615</v>
      </c>
      <c r="F53" s="0" t="n">
        <v>26</v>
      </c>
      <c r="G53" s="0" t="n">
        <v>63</v>
      </c>
      <c r="H53" s="0" t="n">
        <v>27</v>
      </c>
      <c r="I53" s="0" t="n">
        <v>36</v>
      </c>
      <c r="J53" s="0" t="n">
        <v>28</v>
      </c>
      <c r="K53" s="0" t="n">
        <v>42</v>
      </c>
      <c r="L53" s="0" t="n">
        <v>72</v>
      </c>
      <c r="M53" s="0" t="n">
        <v>42</v>
      </c>
      <c r="N53" s="0" t="n">
        <v>49</v>
      </c>
      <c r="O53" s="0" t="n">
        <v>22</v>
      </c>
      <c r="P53" s="0" t="n">
        <v>23</v>
      </c>
      <c r="Q53" s="0" t="n">
        <v>57</v>
      </c>
      <c r="R53" s="0" t="n">
        <v>0</v>
      </c>
      <c r="S53" s="0" t="n">
        <v>27</v>
      </c>
      <c r="T53" s="0" t="n">
        <v>18</v>
      </c>
      <c r="U53" s="0" t="n">
        <v>16</v>
      </c>
      <c r="V53" s="0" t="n">
        <v>30</v>
      </c>
      <c r="W53" s="0" t="n">
        <v>14</v>
      </c>
      <c r="X53" s="0" t="n">
        <v>14</v>
      </c>
      <c r="Y53" s="0" t="n">
        <v>9</v>
      </c>
    </row>
    <row r="54" customFormat="false" ht="14.25" hidden="false" customHeight="false" outlineLevel="0" collapsed="false">
      <c r="A54" s="113" t="n">
        <v>49</v>
      </c>
      <c r="B54" s="0" t="s">
        <v>352</v>
      </c>
      <c r="C54" s="0" t="s">
        <v>202</v>
      </c>
      <c r="D54" s="0" t="str">
        <f aca="false">_xlfn.CONCAT(UPPER(TRIM(B54))," ",TRIM(C54))</f>
        <v>TROCHAIN Jocelyne</v>
      </c>
      <c r="E54" s="114" t="n">
        <f aca="false">SUM(F54:AA54)</f>
        <v>603</v>
      </c>
      <c r="F54" s="0" t="n">
        <v>24</v>
      </c>
      <c r="G54" s="0" t="n">
        <v>14</v>
      </c>
      <c r="H54" s="0" t="n">
        <v>37</v>
      </c>
      <c r="I54" s="0" t="n">
        <v>72</v>
      </c>
      <c r="J54" s="0" t="n">
        <v>24</v>
      </c>
      <c r="K54" s="0" t="n">
        <v>0</v>
      </c>
      <c r="L54" s="0" t="n">
        <v>72</v>
      </c>
      <c r="M54" s="0" t="n">
        <v>42</v>
      </c>
      <c r="N54" s="0" t="n">
        <v>22</v>
      </c>
      <c r="O54" s="0" t="n">
        <v>18</v>
      </c>
      <c r="P54" s="0" t="n">
        <v>21</v>
      </c>
      <c r="Q54" s="0" t="n">
        <v>57</v>
      </c>
      <c r="R54" s="0" t="n">
        <v>14</v>
      </c>
      <c r="S54" s="0" t="n">
        <v>27</v>
      </c>
      <c r="T54" s="0" t="n">
        <v>20</v>
      </c>
      <c r="U54" s="0" t="n">
        <v>14</v>
      </c>
      <c r="V54" s="0" t="n">
        <v>21</v>
      </c>
      <c r="W54" s="0" t="n">
        <v>16</v>
      </c>
      <c r="X54" s="0" t="n">
        <v>76</v>
      </c>
      <c r="Y54" s="0" t="n">
        <v>12</v>
      </c>
    </row>
    <row r="55" customFormat="false" ht="14.25" hidden="false" customHeight="false" outlineLevel="0" collapsed="false">
      <c r="A55" s="113" t="n">
        <v>50</v>
      </c>
      <c r="B55" s="0" t="s">
        <v>347</v>
      </c>
      <c r="C55" s="0" t="s">
        <v>285</v>
      </c>
      <c r="D55" s="0" t="str">
        <f aca="false">_xlfn.CONCAT(UPPER(TRIM(B55))," ",TRIM(C55))</f>
        <v>MERTENS Marie-Thérèse</v>
      </c>
      <c r="E55" s="114" t="n">
        <f aca="false">SUM(F55:AA55)</f>
        <v>746</v>
      </c>
      <c r="F55" s="0" t="n">
        <v>26</v>
      </c>
      <c r="G55" s="0" t="n">
        <v>63</v>
      </c>
      <c r="H55" s="0" t="n">
        <v>50</v>
      </c>
      <c r="I55" s="0" t="n">
        <v>0</v>
      </c>
      <c r="J55" s="0" t="n">
        <v>32</v>
      </c>
      <c r="K55" s="0" t="n">
        <v>0</v>
      </c>
      <c r="L55" s="0" t="n">
        <v>72</v>
      </c>
      <c r="M55" s="0" t="n">
        <v>45</v>
      </c>
      <c r="N55" s="0" t="n">
        <v>45</v>
      </c>
      <c r="O55" s="0" t="n">
        <v>32</v>
      </c>
      <c r="P55" s="0" t="n">
        <v>76</v>
      </c>
      <c r="Q55" s="0" t="n">
        <v>57</v>
      </c>
      <c r="R55" s="0" t="n">
        <v>28</v>
      </c>
      <c r="S55" s="0" t="n">
        <v>27</v>
      </c>
      <c r="T55" s="0" t="n">
        <v>30</v>
      </c>
      <c r="U55" s="0" t="n">
        <v>24</v>
      </c>
      <c r="V55" s="0" t="n">
        <v>32</v>
      </c>
      <c r="W55" s="0" t="n">
        <v>19</v>
      </c>
      <c r="X55" s="0" t="n">
        <v>76</v>
      </c>
      <c r="Y55" s="0" t="n">
        <v>12</v>
      </c>
    </row>
    <row r="56" customFormat="false" ht="14.25" hidden="false" customHeight="false" outlineLevel="0" collapsed="false">
      <c r="A56" s="113" t="n">
        <v>51</v>
      </c>
      <c r="B56" s="113" t="s">
        <v>348</v>
      </c>
      <c r="C56" s="113" t="s">
        <v>349</v>
      </c>
      <c r="D56" s="0" t="str">
        <f aca="false">_xlfn.CONCAT(UPPER(TRIM(B56))," ",TRIM(C56))</f>
        <v>MIELE Maria</v>
      </c>
      <c r="E56" s="114" t="n">
        <f aca="false">SUM(F56:AA56)</f>
        <v>616</v>
      </c>
      <c r="F56" s="0" t="n">
        <v>24</v>
      </c>
      <c r="G56" s="0" t="n">
        <v>14</v>
      </c>
      <c r="H56" s="0" t="n">
        <v>50</v>
      </c>
      <c r="I56" s="0" t="n">
        <v>70</v>
      </c>
      <c r="J56" s="0" t="n">
        <v>22</v>
      </c>
      <c r="K56" s="0" t="n">
        <v>0</v>
      </c>
      <c r="L56" s="0" t="n">
        <v>14</v>
      </c>
      <c r="M56" s="0" t="n">
        <v>54</v>
      </c>
      <c r="N56" s="0" t="n">
        <v>45</v>
      </c>
      <c r="O56" s="0" t="n">
        <v>30</v>
      </c>
      <c r="P56" s="0" t="n">
        <v>19</v>
      </c>
      <c r="Q56" s="0" t="n">
        <v>57</v>
      </c>
      <c r="R56" s="0" t="n">
        <v>17</v>
      </c>
      <c r="S56" s="0" t="n">
        <v>27</v>
      </c>
      <c r="T56" s="0" t="n">
        <v>18</v>
      </c>
      <c r="U56" s="0" t="n">
        <v>19</v>
      </c>
      <c r="V56" s="0" t="n">
        <v>32</v>
      </c>
      <c r="W56" s="0" t="n">
        <v>16</v>
      </c>
      <c r="X56" s="0" t="n">
        <v>76</v>
      </c>
      <c r="Y56" s="0" t="n">
        <v>12</v>
      </c>
    </row>
    <row r="57" customFormat="false" ht="14.25" hidden="false" customHeight="false" outlineLevel="0" collapsed="false">
      <c r="A57" s="113" t="n">
        <v>52</v>
      </c>
      <c r="B57" s="0" t="s">
        <v>320</v>
      </c>
      <c r="C57" s="0" t="s">
        <v>321</v>
      </c>
      <c r="D57" s="0" t="str">
        <f aca="false">_xlfn.CONCAT(UPPER(TRIM(B57))," ",TRIM(C57))</f>
        <v>MINET Florentin</v>
      </c>
      <c r="E57" s="114" t="n">
        <f aca="false">SUM(F57:AA57)</f>
        <v>727</v>
      </c>
      <c r="F57" s="0" t="n">
        <v>32</v>
      </c>
      <c r="G57" s="0" t="n">
        <v>28</v>
      </c>
      <c r="H57" s="0" t="n">
        <v>50</v>
      </c>
      <c r="I57" s="0" t="n">
        <v>43</v>
      </c>
      <c r="J57" s="0" t="n">
        <v>32</v>
      </c>
      <c r="K57" s="0" t="n">
        <v>24</v>
      </c>
      <c r="L57" s="0" t="n">
        <v>72</v>
      </c>
      <c r="M57" s="0" t="n">
        <v>45</v>
      </c>
      <c r="N57" s="0" t="n">
        <v>49</v>
      </c>
      <c r="O57" s="0" t="n">
        <v>32</v>
      </c>
      <c r="P57" s="0" t="n">
        <v>72</v>
      </c>
      <c r="Q57" s="0" t="n">
        <v>57</v>
      </c>
      <c r="R57" s="0" t="n">
        <v>28</v>
      </c>
      <c r="S57" s="0" t="n">
        <v>24</v>
      </c>
      <c r="T57" s="0" t="n">
        <v>30</v>
      </c>
      <c r="U57" s="0" t="n">
        <v>23</v>
      </c>
      <c r="V57" s="0" t="n">
        <v>30</v>
      </c>
      <c r="W57" s="0" t="n">
        <v>19</v>
      </c>
      <c r="X57" s="0" t="n">
        <v>26</v>
      </c>
      <c r="Y57" s="0" t="n">
        <v>11</v>
      </c>
    </row>
    <row r="58" customFormat="false" ht="14.25" hidden="false" customHeight="false" outlineLevel="0" collapsed="false">
      <c r="A58" s="113" t="n">
        <v>53</v>
      </c>
      <c r="B58" s="0" t="s">
        <v>500</v>
      </c>
      <c r="C58" s="0" t="s">
        <v>501</v>
      </c>
      <c r="D58" s="0" t="str">
        <f aca="false">_xlfn.CONCAT(UPPER(TRIM(B58))," ",TRIM(C58))</f>
        <v>LAPLANCHE Théo</v>
      </c>
      <c r="E58" s="114" t="n">
        <f aca="false">SUM(F58:AA58)</f>
        <v>488</v>
      </c>
      <c r="F58" s="0" t="n">
        <v>24</v>
      </c>
      <c r="G58" s="0" t="n">
        <v>0</v>
      </c>
      <c r="H58" s="0" t="n">
        <v>12</v>
      </c>
      <c r="I58" s="0" t="n">
        <v>33</v>
      </c>
      <c r="J58" s="0" t="n">
        <v>22</v>
      </c>
      <c r="K58" s="0" t="n">
        <v>12</v>
      </c>
      <c r="L58" s="0" t="n">
        <v>72</v>
      </c>
      <c r="M58" s="0" t="n">
        <v>43</v>
      </c>
      <c r="N58" s="0" t="n">
        <v>28</v>
      </c>
      <c r="O58" s="0" t="n">
        <v>32</v>
      </c>
      <c r="P58" s="0" t="n">
        <v>12</v>
      </c>
      <c r="Q58" s="0" t="n">
        <v>57</v>
      </c>
      <c r="R58" s="0" t="n">
        <v>13</v>
      </c>
      <c r="S58" s="0" t="n">
        <v>0</v>
      </c>
      <c r="T58" s="0" t="n">
        <v>23</v>
      </c>
      <c r="U58" s="0" t="n">
        <v>23</v>
      </c>
      <c r="V58" s="0" t="n">
        <v>32</v>
      </c>
      <c r="W58" s="0" t="n">
        <v>12</v>
      </c>
      <c r="X58" s="0" t="n">
        <v>26</v>
      </c>
      <c r="Y58" s="0" t="n">
        <v>12</v>
      </c>
    </row>
    <row r="59" customFormat="false" ht="14.25" hidden="false" customHeight="false" outlineLevel="0" collapsed="false">
      <c r="A59" s="113" t="n">
        <v>54</v>
      </c>
      <c r="B59" s="0" t="s">
        <v>322</v>
      </c>
      <c r="C59" s="0" t="s">
        <v>323</v>
      </c>
      <c r="D59" s="0" t="str">
        <f aca="false">_xlfn.CONCAT(UPPER(TRIM(B59))," ",TRIM(C59))</f>
        <v>TURCHETTO Bruno</v>
      </c>
      <c r="E59" s="114" t="n">
        <f aca="false">SUM(F59:AA59)</f>
        <v>600</v>
      </c>
      <c r="F59" s="0" t="n">
        <v>0</v>
      </c>
      <c r="G59" s="0" t="n">
        <v>63</v>
      </c>
      <c r="H59" s="0" t="n">
        <v>47</v>
      </c>
      <c r="I59" s="0" t="n">
        <v>0</v>
      </c>
      <c r="J59" s="0" t="n">
        <v>38</v>
      </c>
      <c r="K59" s="0" t="n">
        <v>40</v>
      </c>
      <c r="L59" s="0" t="n">
        <v>72</v>
      </c>
      <c r="M59" s="0" t="n">
        <v>42</v>
      </c>
      <c r="N59" s="0" t="n">
        <v>31</v>
      </c>
      <c r="O59" s="0" t="n">
        <v>32</v>
      </c>
      <c r="P59" s="0" t="n">
        <v>32</v>
      </c>
      <c r="Q59" s="0" t="n">
        <v>57</v>
      </c>
      <c r="R59" s="0" t="n">
        <v>28</v>
      </c>
      <c r="S59" s="0" t="n">
        <v>16</v>
      </c>
      <c r="T59" s="0" t="n">
        <v>30</v>
      </c>
      <c r="U59" s="0" t="n">
        <v>21</v>
      </c>
      <c r="V59" s="0" t="n">
        <v>21</v>
      </c>
      <c r="W59" s="0" t="n">
        <v>19</v>
      </c>
      <c r="X59" s="0" t="n">
        <v>0</v>
      </c>
      <c r="Y59" s="0" t="n">
        <v>11</v>
      </c>
    </row>
    <row r="60" customFormat="false" ht="14.25" hidden="false" customHeight="false" outlineLevel="0" collapsed="false">
      <c r="A60" s="113" t="n">
        <v>55</v>
      </c>
      <c r="B60" s="0" t="s">
        <v>331</v>
      </c>
      <c r="C60" s="0" t="s">
        <v>208</v>
      </c>
      <c r="D60" s="0" t="str">
        <f aca="false">_xlfn.CONCAT(UPPER(TRIM(B60))," ",TRIM(C60))</f>
        <v>GILLET Jacques</v>
      </c>
      <c r="E60" s="114" t="n">
        <f aca="false">SUM(F60:AA60)</f>
        <v>839</v>
      </c>
      <c r="F60" s="0" t="n">
        <v>30</v>
      </c>
      <c r="G60" s="0" t="n">
        <v>63</v>
      </c>
      <c r="H60" s="0" t="n">
        <v>0</v>
      </c>
      <c r="I60" s="0" t="n">
        <v>72</v>
      </c>
      <c r="J60" s="0" t="n">
        <v>65</v>
      </c>
      <c r="K60" s="0" t="n">
        <v>33</v>
      </c>
      <c r="L60" s="0" t="n">
        <v>72</v>
      </c>
      <c r="M60" s="0" t="n">
        <v>54</v>
      </c>
      <c r="N60" s="0" t="n">
        <v>84</v>
      </c>
      <c r="O60" s="0" t="n">
        <v>30</v>
      </c>
      <c r="P60" s="0" t="n">
        <v>76</v>
      </c>
      <c r="Q60" s="0" t="n">
        <v>57</v>
      </c>
      <c r="R60" s="0" t="n">
        <v>28</v>
      </c>
      <c r="S60" s="0" t="n">
        <v>27</v>
      </c>
      <c r="T60" s="0" t="n">
        <v>30</v>
      </c>
      <c r="U60" s="0" t="n">
        <v>24</v>
      </c>
      <c r="V60" s="0" t="n">
        <v>38</v>
      </c>
      <c r="W60" s="0" t="n">
        <v>18</v>
      </c>
      <c r="X60" s="0" t="n">
        <v>26</v>
      </c>
      <c r="Y60" s="0" t="n">
        <v>12</v>
      </c>
    </row>
    <row r="61" customFormat="false" ht="14.25" hidden="false" customHeight="false" outlineLevel="0" collapsed="false">
      <c r="A61" s="113" t="n">
        <v>56</v>
      </c>
      <c r="B61" s="113" t="s">
        <v>329</v>
      </c>
      <c r="C61" s="113" t="s">
        <v>246</v>
      </c>
      <c r="D61" s="0" t="str">
        <f aca="false">_xlfn.CONCAT(UPPER(TRIM(B61))," ",TRIM(C61))</f>
        <v>VANHACK Christine</v>
      </c>
      <c r="E61" s="114" t="n">
        <f aca="false">SUM(F61:AA61)</f>
        <v>748</v>
      </c>
      <c r="F61" s="0" t="n">
        <v>26</v>
      </c>
      <c r="G61" s="0" t="n">
        <v>63</v>
      </c>
      <c r="H61" s="0" t="n">
        <v>0</v>
      </c>
      <c r="I61" s="0" t="n">
        <v>51</v>
      </c>
      <c r="J61" s="0" t="n">
        <v>65</v>
      </c>
      <c r="K61" s="0" t="n">
        <v>0</v>
      </c>
      <c r="L61" s="0" t="n">
        <v>72</v>
      </c>
      <c r="M61" s="0" t="n">
        <v>43</v>
      </c>
      <c r="N61" s="0" t="n">
        <v>50</v>
      </c>
      <c r="O61" s="0" t="n">
        <v>36</v>
      </c>
      <c r="P61" s="0" t="n">
        <v>72</v>
      </c>
      <c r="Q61" s="0" t="n">
        <v>57</v>
      </c>
      <c r="R61" s="0" t="n">
        <v>28</v>
      </c>
      <c r="S61" s="0" t="n">
        <v>27</v>
      </c>
      <c r="T61" s="0" t="n">
        <v>27</v>
      </c>
      <c r="U61" s="0" t="n">
        <v>24</v>
      </c>
      <c r="V61" s="0" t="n">
        <v>0</v>
      </c>
      <c r="W61" s="0" t="n">
        <v>19</v>
      </c>
      <c r="X61" s="0" t="n">
        <v>76</v>
      </c>
      <c r="Y61" s="0" t="n">
        <v>12</v>
      </c>
    </row>
    <row r="62" customFormat="false" ht="14.25" hidden="false" customHeight="false" outlineLevel="0" collapsed="false">
      <c r="A62" s="113" t="n">
        <v>57</v>
      </c>
      <c r="B62" s="0" t="s">
        <v>329</v>
      </c>
      <c r="C62" s="0" t="s">
        <v>330</v>
      </c>
      <c r="D62" s="0" t="str">
        <f aca="false">_xlfn.CONCAT(UPPER(TRIM(B62))," ",TRIM(C62))</f>
        <v>VANHACK Marguerite</v>
      </c>
      <c r="E62" s="114" t="n">
        <f aca="false">SUM(F62:AA62)</f>
        <v>745</v>
      </c>
      <c r="F62" s="0" t="n">
        <v>30</v>
      </c>
      <c r="G62" s="0" t="n">
        <v>26</v>
      </c>
      <c r="H62" s="0" t="n">
        <v>37</v>
      </c>
      <c r="I62" s="0" t="n">
        <v>33</v>
      </c>
      <c r="J62" s="0" t="n">
        <v>32</v>
      </c>
      <c r="K62" s="0" t="n">
        <v>42</v>
      </c>
      <c r="L62" s="0" t="n">
        <v>72</v>
      </c>
      <c r="M62" s="0" t="n">
        <v>42</v>
      </c>
      <c r="N62" s="0" t="n">
        <v>45</v>
      </c>
      <c r="O62" s="0" t="n">
        <v>32</v>
      </c>
      <c r="P62" s="0" t="n">
        <v>72</v>
      </c>
      <c r="Q62" s="0" t="n">
        <v>57</v>
      </c>
      <c r="R62" s="0" t="n">
        <v>28</v>
      </c>
      <c r="S62" s="0" t="n">
        <v>21</v>
      </c>
      <c r="T62" s="0" t="n">
        <v>18</v>
      </c>
      <c r="U62" s="0" t="n">
        <v>24</v>
      </c>
      <c r="V62" s="0" t="n">
        <v>30</v>
      </c>
      <c r="W62" s="0" t="n">
        <v>16</v>
      </c>
      <c r="X62" s="0" t="n">
        <v>76</v>
      </c>
      <c r="Y62" s="0" t="n">
        <v>12</v>
      </c>
    </row>
    <row r="63" customFormat="false" ht="14.25" hidden="false" customHeight="false" outlineLevel="0" collapsed="false">
      <c r="A63" s="113" t="n">
        <v>58</v>
      </c>
      <c r="B63" s="0" t="s">
        <v>502</v>
      </c>
      <c r="C63" s="0" t="s">
        <v>335</v>
      </c>
      <c r="D63" s="0" t="str">
        <f aca="false">_xlfn.CONCAT(UPPER(TRIM(B63))," ",TRIM(C63))</f>
        <v>ROBERT Jean</v>
      </c>
      <c r="E63" s="114" t="n">
        <f aca="false">SUM(F63:AA63)</f>
        <v>483</v>
      </c>
      <c r="F63" s="0" t="n">
        <v>14</v>
      </c>
      <c r="G63" s="0" t="n">
        <v>0</v>
      </c>
      <c r="H63" s="0" t="n">
        <v>32</v>
      </c>
      <c r="I63" s="0" t="n">
        <v>39</v>
      </c>
      <c r="J63" s="0" t="n">
        <v>24</v>
      </c>
      <c r="K63" s="0" t="n">
        <v>20</v>
      </c>
      <c r="L63" s="0" t="n">
        <v>72</v>
      </c>
      <c r="M63" s="0" t="n">
        <v>42</v>
      </c>
      <c r="N63" s="0" t="n">
        <v>12</v>
      </c>
      <c r="O63" s="0" t="n">
        <v>14</v>
      </c>
      <c r="P63" s="0" t="n">
        <v>20</v>
      </c>
      <c r="Q63" s="0" t="n">
        <v>57</v>
      </c>
      <c r="R63" s="0" t="n">
        <v>18</v>
      </c>
      <c r="S63" s="0" t="n">
        <v>18</v>
      </c>
      <c r="T63" s="0" t="n">
        <v>16</v>
      </c>
      <c r="U63" s="0" t="n">
        <v>14</v>
      </c>
      <c r="V63" s="0" t="n">
        <v>21</v>
      </c>
      <c r="W63" s="0" t="n">
        <v>16</v>
      </c>
      <c r="X63" s="0" t="n">
        <v>22</v>
      </c>
      <c r="Y63" s="0" t="n">
        <v>12</v>
      </c>
    </row>
    <row r="64" customFormat="false" ht="14.25" hidden="false" customHeight="false" outlineLevel="0" collapsed="false">
      <c r="A64" s="113" t="n">
        <v>59</v>
      </c>
      <c r="B64" s="0" t="s">
        <v>502</v>
      </c>
      <c r="C64" s="0" t="s">
        <v>333</v>
      </c>
      <c r="D64" s="0" t="str">
        <f aca="false">_xlfn.CONCAT(UPPER(TRIM(B64))," ",TRIM(C64))</f>
        <v>ROBERT Rita</v>
      </c>
      <c r="E64" s="114" t="n">
        <f aca="false">SUM(F64:AA64)</f>
        <v>761</v>
      </c>
      <c r="F64" s="0" t="n">
        <v>32</v>
      </c>
      <c r="G64" s="0" t="n">
        <v>63</v>
      </c>
      <c r="H64" s="0" t="n">
        <v>50</v>
      </c>
      <c r="I64" s="0" t="n">
        <v>40</v>
      </c>
      <c r="J64" s="0" t="n">
        <v>22</v>
      </c>
      <c r="K64" s="0" t="n">
        <v>16</v>
      </c>
      <c r="L64" s="0" t="n">
        <v>72</v>
      </c>
      <c r="M64" s="0" t="n">
        <v>42</v>
      </c>
      <c r="N64" s="0" t="n">
        <v>45</v>
      </c>
      <c r="O64" s="0" t="n">
        <v>36</v>
      </c>
      <c r="P64" s="0" t="n">
        <v>72</v>
      </c>
      <c r="Q64" s="0" t="n">
        <v>57</v>
      </c>
      <c r="R64" s="0" t="n">
        <v>17</v>
      </c>
      <c r="S64" s="0" t="n">
        <v>27</v>
      </c>
      <c r="T64" s="0" t="n">
        <v>16</v>
      </c>
      <c r="U64" s="0" t="n">
        <v>20</v>
      </c>
      <c r="V64" s="0" t="n">
        <v>32</v>
      </c>
      <c r="W64" s="0" t="n">
        <v>14</v>
      </c>
      <c r="X64" s="0" t="n">
        <v>76</v>
      </c>
      <c r="Y64" s="0" t="n">
        <v>12</v>
      </c>
    </row>
    <row r="65" customFormat="false" ht="14.25" hidden="false" customHeight="false" outlineLevel="0" collapsed="false">
      <c r="A65" s="113" t="n">
        <v>60</v>
      </c>
      <c r="B65" s="0" t="s">
        <v>326</v>
      </c>
      <c r="C65" s="0" t="s">
        <v>327</v>
      </c>
      <c r="D65" s="0" t="str">
        <f aca="false">_xlfn.CONCAT(UPPER(TRIM(B65))," ",TRIM(C65))</f>
        <v>BERTRAND Georges</v>
      </c>
      <c r="E65" s="114" t="n">
        <f aca="false">SUM(F65:AA65)</f>
        <v>696</v>
      </c>
      <c r="F65" s="0" t="n">
        <v>32</v>
      </c>
      <c r="G65" s="0" t="n">
        <v>63</v>
      </c>
      <c r="H65" s="0" t="n">
        <v>50</v>
      </c>
      <c r="I65" s="0" t="n">
        <v>0</v>
      </c>
      <c r="J65" s="0" t="n">
        <v>32</v>
      </c>
      <c r="K65" s="0" t="n">
        <v>0</v>
      </c>
      <c r="L65" s="0" t="n">
        <v>72</v>
      </c>
      <c r="M65" s="0" t="n">
        <v>42</v>
      </c>
      <c r="N65" s="0" t="n">
        <v>45</v>
      </c>
      <c r="O65" s="0" t="n">
        <v>36</v>
      </c>
      <c r="P65" s="0" t="n">
        <v>76</v>
      </c>
      <c r="Q65" s="0" t="n">
        <v>57</v>
      </c>
      <c r="R65" s="0" t="n">
        <v>28</v>
      </c>
      <c r="S65" s="0" t="n">
        <v>27</v>
      </c>
      <c r="T65" s="0" t="n">
        <v>23</v>
      </c>
      <c r="U65" s="0" t="n">
        <v>24</v>
      </c>
      <c r="V65" s="0" t="n">
        <v>32</v>
      </c>
      <c r="W65" s="0" t="n">
        <v>19</v>
      </c>
      <c r="X65" s="0" t="n">
        <v>26</v>
      </c>
      <c r="Y65" s="0" t="n">
        <v>12</v>
      </c>
    </row>
    <row r="66" customFormat="false" ht="14.25" hidden="false" customHeight="false" outlineLevel="0" collapsed="false">
      <c r="A66" s="113" t="n">
        <v>61</v>
      </c>
      <c r="B66" s="0" t="s">
        <v>279</v>
      </c>
      <c r="C66" s="0" t="s">
        <v>280</v>
      </c>
      <c r="D66" s="0" t="str">
        <f aca="false">_xlfn.CONCAT(UPPER(TRIM(B66))," ",TRIM(C66))</f>
        <v>FOURNIRET Sabine</v>
      </c>
      <c r="E66" s="114" t="n">
        <f aca="false">SUM(F66:AA66)</f>
        <v>737</v>
      </c>
      <c r="F66" s="0" t="n">
        <v>30</v>
      </c>
      <c r="G66" s="0" t="n">
        <v>26</v>
      </c>
      <c r="H66" s="0" t="n">
        <v>32</v>
      </c>
      <c r="I66" s="0" t="n">
        <v>47</v>
      </c>
      <c r="J66" s="0" t="n">
        <v>0</v>
      </c>
      <c r="K66" s="0" t="n">
        <v>42</v>
      </c>
      <c r="L66" s="0" t="n">
        <v>72</v>
      </c>
      <c r="M66" s="0" t="n">
        <v>42</v>
      </c>
      <c r="N66" s="0" t="n">
        <v>45</v>
      </c>
      <c r="O66" s="0" t="n">
        <v>36</v>
      </c>
      <c r="P66" s="0" t="n">
        <v>76</v>
      </c>
      <c r="Q66" s="0" t="n">
        <v>57</v>
      </c>
      <c r="R66" s="0" t="n">
        <v>26</v>
      </c>
      <c r="S66" s="0" t="n">
        <v>27</v>
      </c>
      <c r="T66" s="0" t="n">
        <v>27</v>
      </c>
      <c r="U66" s="0" t="n">
        <v>24</v>
      </c>
      <c r="V66" s="0" t="n">
        <v>21</v>
      </c>
      <c r="W66" s="0" t="n">
        <v>19</v>
      </c>
      <c r="X66" s="0" t="n">
        <v>76</v>
      </c>
      <c r="Y66" s="0" t="n">
        <v>12</v>
      </c>
    </row>
    <row r="67" customFormat="false" ht="14.25" hidden="false" customHeight="false" outlineLevel="0" collapsed="false">
      <c r="A67" s="113" t="n">
        <v>62</v>
      </c>
      <c r="B67" s="0" t="s">
        <v>281</v>
      </c>
      <c r="C67" s="0" t="s">
        <v>282</v>
      </c>
      <c r="D67" s="0" t="str">
        <f aca="false">_xlfn.CONCAT(UPPER(TRIM(B67))," ",TRIM(C67))</f>
        <v>GIGI Jeanne-Marie</v>
      </c>
      <c r="E67" s="114" t="n">
        <f aca="false">SUM(F67:AA67)</f>
        <v>546</v>
      </c>
      <c r="F67" s="0" t="n">
        <v>26</v>
      </c>
      <c r="G67" s="0" t="n">
        <v>26</v>
      </c>
      <c r="H67" s="0" t="n">
        <v>39</v>
      </c>
      <c r="I67" s="0" t="n">
        <v>72</v>
      </c>
      <c r="J67" s="0" t="n">
        <v>32</v>
      </c>
      <c r="K67" s="0" t="n">
        <v>42</v>
      </c>
      <c r="L67" s="0" t="n">
        <v>12</v>
      </c>
      <c r="M67" s="0" t="n">
        <v>42</v>
      </c>
      <c r="N67" s="0" t="n">
        <v>18</v>
      </c>
      <c r="O67" s="0" t="n">
        <v>14</v>
      </c>
      <c r="P67" s="0" t="n">
        <v>18</v>
      </c>
      <c r="Q67" s="0" t="n">
        <v>57</v>
      </c>
      <c r="R67" s="0" t="n">
        <v>16</v>
      </c>
      <c r="S67" s="0" t="n">
        <v>27</v>
      </c>
      <c r="T67" s="0" t="n">
        <v>13</v>
      </c>
      <c r="U67" s="0" t="n">
        <v>24</v>
      </c>
      <c r="V67" s="0" t="n">
        <v>21</v>
      </c>
      <c r="W67" s="0" t="n">
        <v>14</v>
      </c>
      <c r="X67" s="0" t="n">
        <v>22</v>
      </c>
      <c r="Y67" s="0" t="n">
        <v>11</v>
      </c>
    </row>
    <row r="68" customFormat="false" ht="14.25" hidden="false" customHeight="false" outlineLevel="0" collapsed="false">
      <c r="A68" s="113" t="n">
        <v>63</v>
      </c>
      <c r="B68" s="0" t="s">
        <v>283</v>
      </c>
      <c r="C68" s="0" t="s">
        <v>267</v>
      </c>
      <c r="D68" s="0" t="str">
        <f aca="false">_xlfn.CONCAT(UPPER(TRIM(B68))," ",TRIM(C68))</f>
        <v>GLESNER Martine</v>
      </c>
      <c r="E68" s="114" t="n">
        <f aca="false">SUM(F68:AA68)</f>
        <v>742</v>
      </c>
      <c r="F68" s="0" t="n">
        <v>26</v>
      </c>
      <c r="G68" s="0" t="n">
        <v>26</v>
      </c>
      <c r="H68" s="0" t="n">
        <v>50</v>
      </c>
      <c r="I68" s="0" t="n">
        <v>34</v>
      </c>
      <c r="J68" s="0" t="n">
        <v>65</v>
      </c>
      <c r="K68" s="0" t="n">
        <v>42</v>
      </c>
      <c r="L68" s="0" t="n">
        <v>72</v>
      </c>
      <c r="M68" s="0" t="n">
        <v>54</v>
      </c>
      <c r="N68" s="0" t="n">
        <v>45</v>
      </c>
      <c r="O68" s="0" t="n">
        <v>36</v>
      </c>
      <c r="P68" s="0" t="n">
        <v>72</v>
      </c>
      <c r="Q68" s="0" t="n">
        <v>57</v>
      </c>
      <c r="R68" s="0" t="n">
        <v>24</v>
      </c>
      <c r="S68" s="0" t="n">
        <v>17</v>
      </c>
      <c r="T68" s="0" t="n">
        <v>17</v>
      </c>
      <c r="U68" s="0" t="n">
        <v>20</v>
      </c>
      <c r="V68" s="0" t="n">
        <v>29</v>
      </c>
      <c r="W68" s="0" t="n">
        <v>18</v>
      </c>
      <c r="X68" s="0" t="n">
        <v>26</v>
      </c>
      <c r="Y68" s="0" t="n">
        <v>12</v>
      </c>
    </row>
    <row r="69" customFormat="false" ht="14.25" hidden="false" customHeight="false" outlineLevel="0" collapsed="false">
      <c r="A69" s="113" t="n">
        <v>64</v>
      </c>
      <c r="B69" s="113" t="s">
        <v>503</v>
      </c>
      <c r="C69" s="113" t="s">
        <v>504</v>
      </c>
      <c r="D69" s="0" t="str">
        <f aca="false">_xlfn.CONCAT(UPPER(TRIM(B69))," ",TRIM(C69))</f>
        <v>HEYDE Marie-Aimée</v>
      </c>
      <c r="E69" s="114" t="n">
        <f aca="false">SUM(F69:AA69)</f>
        <v>591</v>
      </c>
      <c r="F69" s="0" t="n">
        <v>26</v>
      </c>
      <c r="G69" s="0" t="n">
        <v>26</v>
      </c>
      <c r="H69" s="0" t="n">
        <v>27</v>
      </c>
      <c r="I69" s="0" t="n">
        <v>32</v>
      </c>
      <c r="J69" s="0" t="n">
        <v>32</v>
      </c>
      <c r="K69" s="0" t="n">
        <v>42</v>
      </c>
      <c r="L69" s="0" t="n">
        <v>72</v>
      </c>
      <c r="M69" s="0" t="n">
        <v>31</v>
      </c>
      <c r="N69" s="0" t="n">
        <v>45</v>
      </c>
      <c r="O69" s="0" t="n">
        <v>32</v>
      </c>
      <c r="P69" s="0" t="n">
        <v>28</v>
      </c>
      <c r="Q69" s="0" t="n">
        <v>57</v>
      </c>
      <c r="R69" s="0" t="n">
        <v>16</v>
      </c>
      <c r="S69" s="0" t="n">
        <v>27</v>
      </c>
      <c r="T69" s="0" t="n">
        <v>21</v>
      </c>
      <c r="U69" s="0" t="n">
        <v>21</v>
      </c>
      <c r="V69" s="0" t="n">
        <v>30</v>
      </c>
      <c r="W69" s="0" t="n">
        <v>0</v>
      </c>
      <c r="X69" s="0" t="n">
        <v>26</v>
      </c>
      <c r="Y69" s="0" t="n">
        <v>0</v>
      </c>
    </row>
    <row r="70" customFormat="false" ht="14.25" hidden="false" customHeight="false" outlineLevel="0" collapsed="false">
      <c r="A70" s="113" t="n">
        <v>65</v>
      </c>
      <c r="B70" s="0" t="s">
        <v>294</v>
      </c>
      <c r="C70" s="0" t="s">
        <v>295</v>
      </c>
      <c r="D70" s="0" t="str">
        <f aca="false">_xlfn.CONCAT(UPPER(TRIM(B70))," ",TRIM(C70))</f>
        <v>PELTIER Renelde</v>
      </c>
      <c r="E70" s="114" t="n">
        <f aca="false">SUM(F70:AA70)</f>
        <v>410</v>
      </c>
      <c r="F70" s="0" t="n">
        <v>24</v>
      </c>
      <c r="G70" s="0" t="n">
        <v>14</v>
      </c>
      <c r="H70" s="0" t="n">
        <v>0</v>
      </c>
      <c r="I70" s="0" t="n">
        <v>28</v>
      </c>
      <c r="J70" s="0" t="n">
        <v>28</v>
      </c>
      <c r="K70" s="0" t="n">
        <v>16</v>
      </c>
      <c r="L70" s="0" t="n">
        <v>30</v>
      </c>
      <c r="M70" s="0" t="n">
        <v>31</v>
      </c>
      <c r="N70" s="0" t="n">
        <v>45</v>
      </c>
      <c r="O70" s="0" t="n">
        <v>32</v>
      </c>
      <c r="P70" s="0" t="n">
        <v>23</v>
      </c>
      <c r="Q70" s="0" t="n">
        <v>21</v>
      </c>
      <c r="R70" s="0" t="n">
        <v>17</v>
      </c>
      <c r="S70" s="0" t="n">
        <v>16</v>
      </c>
      <c r="T70" s="0" t="n">
        <v>12</v>
      </c>
      <c r="U70" s="0" t="n">
        <v>20</v>
      </c>
      <c r="V70" s="0" t="n">
        <v>21</v>
      </c>
      <c r="W70" s="0" t="n">
        <v>14</v>
      </c>
      <c r="X70" s="0" t="n">
        <v>14</v>
      </c>
      <c r="Y70" s="0" t="n">
        <v>4</v>
      </c>
    </row>
    <row r="71" customFormat="false" ht="14.25" hidden="false" customHeight="false" outlineLevel="0" collapsed="false">
      <c r="A71" s="113" t="n">
        <v>66</v>
      </c>
      <c r="B71" s="113" t="s">
        <v>296</v>
      </c>
      <c r="C71" s="113" t="s">
        <v>297</v>
      </c>
      <c r="D71" s="0" t="str">
        <f aca="false">_xlfn.CONCAT(UPPER(TRIM(B71))," ",TRIM(C71))</f>
        <v>TOUSSAINT Nadine</v>
      </c>
      <c r="E71" s="114" t="n">
        <f aca="false">SUM(F71:AA71)</f>
        <v>772</v>
      </c>
      <c r="F71" s="0" t="n">
        <v>32</v>
      </c>
      <c r="G71" s="0" t="n">
        <v>26</v>
      </c>
      <c r="H71" s="0" t="n">
        <v>45</v>
      </c>
      <c r="I71" s="0" t="n">
        <v>42</v>
      </c>
      <c r="J71" s="0" t="n">
        <v>24</v>
      </c>
      <c r="K71" s="0" t="n">
        <v>42</v>
      </c>
      <c r="L71" s="0" t="n">
        <v>72</v>
      </c>
      <c r="M71" s="0" t="n">
        <v>52</v>
      </c>
      <c r="N71" s="0" t="n">
        <v>84</v>
      </c>
      <c r="O71" s="0" t="n">
        <v>30</v>
      </c>
      <c r="P71" s="0" t="n">
        <v>76</v>
      </c>
      <c r="Q71" s="0" t="n">
        <v>57</v>
      </c>
      <c r="R71" s="0" t="n">
        <v>28</v>
      </c>
      <c r="S71" s="0" t="n">
        <v>27</v>
      </c>
      <c r="T71" s="0" t="n">
        <v>30</v>
      </c>
      <c r="U71" s="0" t="n">
        <v>19</v>
      </c>
      <c r="V71" s="0" t="n">
        <v>32</v>
      </c>
      <c r="W71" s="0" t="n">
        <v>16</v>
      </c>
      <c r="X71" s="0" t="n">
        <v>26</v>
      </c>
      <c r="Y71" s="0" t="n">
        <v>12</v>
      </c>
    </row>
    <row r="72" customFormat="false" ht="14.25" hidden="false" customHeight="false" outlineLevel="0" collapsed="false">
      <c r="A72" s="113" t="n">
        <v>67</v>
      </c>
      <c r="B72" s="113" t="s">
        <v>301</v>
      </c>
      <c r="C72" s="113" t="s">
        <v>302</v>
      </c>
      <c r="D72" s="0" t="str">
        <f aca="false">_xlfn.CONCAT(UPPER(TRIM(B72))," ",TRIM(C72))</f>
        <v>PEETERS Robert</v>
      </c>
      <c r="E72" s="114" t="n">
        <f aca="false">SUM(F72:AA72)</f>
        <v>792</v>
      </c>
      <c r="F72" s="0" t="n">
        <v>26</v>
      </c>
      <c r="G72" s="0" t="n">
        <v>63</v>
      </c>
      <c r="H72" s="0" t="n">
        <v>47</v>
      </c>
      <c r="I72" s="0" t="n">
        <v>72</v>
      </c>
      <c r="J72" s="0" t="n">
        <v>36</v>
      </c>
      <c r="K72" s="0" t="n">
        <v>0</v>
      </c>
      <c r="L72" s="0" t="n">
        <v>72</v>
      </c>
      <c r="M72" s="0" t="n">
        <v>45</v>
      </c>
      <c r="N72" s="0" t="n">
        <v>45</v>
      </c>
      <c r="O72" s="0" t="n">
        <v>32</v>
      </c>
      <c r="P72" s="0" t="n">
        <v>76</v>
      </c>
      <c r="Q72" s="0" t="n">
        <v>57</v>
      </c>
      <c r="R72" s="0" t="n">
        <v>28</v>
      </c>
      <c r="S72" s="0" t="n">
        <v>0</v>
      </c>
      <c r="T72" s="0" t="n">
        <v>30</v>
      </c>
      <c r="U72" s="0" t="n">
        <v>24</v>
      </c>
      <c r="V72" s="0" t="n">
        <v>32</v>
      </c>
      <c r="W72" s="0" t="n">
        <v>19</v>
      </c>
      <c r="X72" s="0" t="n">
        <v>76</v>
      </c>
      <c r="Y72" s="0" t="n">
        <v>12</v>
      </c>
    </row>
    <row r="73" customFormat="false" ht="14.25" hidden="false" customHeight="false" outlineLevel="0" collapsed="false">
      <c r="A73" s="113" t="n">
        <v>68</v>
      </c>
      <c r="B73" s="0" t="s">
        <v>505</v>
      </c>
      <c r="C73" s="0" t="s">
        <v>204</v>
      </c>
      <c r="D73" s="0" t="str">
        <f aca="false">_xlfn.CONCAT(UPPER(TRIM(B73))," ",TRIM(C73))</f>
        <v>FLECHET Françoise</v>
      </c>
      <c r="E73" s="114" t="n">
        <f aca="false">SUM(F73:AA73)</f>
        <v>694</v>
      </c>
      <c r="F73" s="0" t="n">
        <v>26</v>
      </c>
      <c r="G73" s="0" t="n">
        <v>26</v>
      </c>
      <c r="H73" s="0" t="n">
        <v>50</v>
      </c>
      <c r="I73" s="0" t="n">
        <v>0</v>
      </c>
      <c r="J73" s="0" t="n">
        <v>33</v>
      </c>
      <c r="K73" s="0" t="n">
        <v>42</v>
      </c>
      <c r="L73" s="0" t="n">
        <v>65</v>
      </c>
      <c r="M73" s="0" t="n">
        <v>45</v>
      </c>
      <c r="N73" s="0" t="n">
        <v>49</v>
      </c>
      <c r="O73" s="0" t="n">
        <v>32</v>
      </c>
      <c r="P73" s="0" t="n">
        <v>31</v>
      </c>
      <c r="Q73" s="0" t="n">
        <v>57</v>
      </c>
      <c r="R73" s="0" t="n">
        <v>24</v>
      </c>
      <c r="S73" s="0" t="n">
        <v>24</v>
      </c>
      <c r="T73" s="0" t="n">
        <v>27</v>
      </c>
      <c r="U73" s="0" t="n">
        <v>24</v>
      </c>
      <c r="V73" s="0" t="n">
        <v>32</v>
      </c>
      <c r="W73" s="0" t="n">
        <v>19</v>
      </c>
      <c r="X73" s="0" t="n">
        <v>76</v>
      </c>
      <c r="Y73" s="0" t="n">
        <v>12</v>
      </c>
    </row>
    <row r="74" customFormat="false" ht="14.25" hidden="false" customHeight="false" outlineLevel="0" collapsed="false">
      <c r="A74" s="113" t="n">
        <v>69</v>
      </c>
      <c r="B74" s="0" t="s">
        <v>312</v>
      </c>
      <c r="C74" s="0" t="s">
        <v>313</v>
      </c>
      <c r="D74" s="0" t="str">
        <f aca="false">_xlfn.CONCAT(UPPER(TRIM(B74))," ",TRIM(C74))</f>
        <v>COOS Mieke</v>
      </c>
      <c r="E74" s="114" t="n">
        <f aca="false">SUM(F74:AA74)</f>
        <v>701</v>
      </c>
      <c r="F74" s="0" t="n">
        <v>32</v>
      </c>
      <c r="G74" s="0" t="n">
        <v>63</v>
      </c>
      <c r="H74" s="0" t="n">
        <v>39</v>
      </c>
      <c r="I74" s="0" t="n">
        <v>42</v>
      </c>
      <c r="J74" s="0" t="n">
        <v>33</v>
      </c>
      <c r="K74" s="0" t="n">
        <v>0</v>
      </c>
      <c r="L74" s="0" t="n">
        <v>72</v>
      </c>
      <c r="M74" s="0" t="n">
        <v>33</v>
      </c>
      <c r="N74" s="0" t="n">
        <v>45</v>
      </c>
      <c r="O74" s="0" t="n">
        <v>32</v>
      </c>
      <c r="P74" s="0" t="n">
        <v>76</v>
      </c>
      <c r="Q74" s="0" t="n">
        <v>57</v>
      </c>
      <c r="R74" s="0" t="n">
        <v>28</v>
      </c>
      <c r="S74" s="0" t="n">
        <v>27</v>
      </c>
      <c r="T74" s="0" t="n">
        <v>30</v>
      </c>
      <c r="U74" s="0" t="n">
        <v>19</v>
      </c>
      <c r="V74" s="0" t="n">
        <v>21</v>
      </c>
      <c r="W74" s="0" t="n">
        <v>16</v>
      </c>
      <c r="X74" s="0" t="n">
        <v>24</v>
      </c>
      <c r="Y74" s="0" t="n">
        <v>12</v>
      </c>
    </row>
    <row r="75" customFormat="false" ht="14.25" hidden="false" customHeight="false" outlineLevel="0" collapsed="false">
      <c r="A75" s="113" t="n">
        <v>70</v>
      </c>
      <c r="B75" s="0" t="s">
        <v>506</v>
      </c>
      <c r="C75" s="0" t="s">
        <v>256</v>
      </c>
      <c r="D75" s="0" t="str">
        <f aca="false">_xlfn.CONCAT(UPPER(TRIM(B75))," ",TRIM(C75))</f>
        <v>FABER Nicole</v>
      </c>
      <c r="E75" s="114" t="n">
        <f aca="false">SUM(F75:AA75)</f>
        <v>657</v>
      </c>
      <c r="F75" s="0" t="n">
        <v>32</v>
      </c>
      <c r="G75" s="0" t="n">
        <v>26</v>
      </c>
      <c r="H75" s="0" t="n">
        <v>50</v>
      </c>
      <c r="I75" s="0" t="n">
        <v>36</v>
      </c>
      <c r="J75" s="0" t="n">
        <v>32</v>
      </c>
      <c r="K75" s="0" t="n">
        <v>42</v>
      </c>
      <c r="L75" s="0" t="n">
        <v>72</v>
      </c>
      <c r="M75" s="0" t="n">
        <v>45</v>
      </c>
      <c r="N75" s="0" t="n">
        <v>45</v>
      </c>
      <c r="O75" s="0" t="n">
        <v>32</v>
      </c>
      <c r="P75" s="0" t="n">
        <v>34</v>
      </c>
      <c r="Q75" s="0" t="n">
        <v>57</v>
      </c>
      <c r="R75" s="0" t="n">
        <v>26</v>
      </c>
      <c r="S75" s="0" t="n">
        <v>24</v>
      </c>
      <c r="T75" s="0" t="n">
        <v>15</v>
      </c>
      <c r="U75" s="0" t="n">
        <v>21</v>
      </c>
      <c r="V75" s="0" t="n">
        <v>26</v>
      </c>
      <c r="W75" s="0" t="n">
        <v>19</v>
      </c>
      <c r="X75" s="0" t="n">
        <v>14</v>
      </c>
      <c r="Y75" s="0" t="n">
        <v>9</v>
      </c>
    </row>
    <row r="76" customFormat="false" ht="14.25" hidden="false" customHeight="false" outlineLevel="0" collapsed="false">
      <c r="A76" s="113" t="n">
        <v>71</v>
      </c>
      <c r="B76" s="0" t="s">
        <v>303</v>
      </c>
      <c r="C76" s="0" t="s">
        <v>304</v>
      </c>
      <c r="D76" s="0" t="str">
        <f aca="false">_xlfn.CONCAT(UPPER(TRIM(B76))," ",TRIM(C76))</f>
        <v>JUCHEM Joan</v>
      </c>
      <c r="E76" s="114" t="n">
        <f aca="false">SUM(F76:AA76)</f>
        <v>760</v>
      </c>
      <c r="F76" s="0" t="n">
        <v>26</v>
      </c>
      <c r="G76" s="0" t="n">
        <v>26</v>
      </c>
      <c r="H76" s="0" t="n">
        <v>50</v>
      </c>
      <c r="I76" s="0" t="n">
        <v>47</v>
      </c>
      <c r="J76" s="0" t="n">
        <v>29</v>
      </c>
      <c r="K76" s="0" t="n">
        <v>42</v>
      </c>
      <c r="L76" s="0" t="n">
        <v>72</v>
      </c>
      <c r="M76" s="0" t="n">
        <v>43</v>
      </c>
      <c r="N76" s="0" t="n">
        <v>45</v>
      </c>
      <c r="O76" s="0" t="n">
        <v>20</v>
      </c>
      <c r="P76" s="0" t="n">
        <v>76</v>
      </c>
      <c r="Q76" s="0" t="n">
        <v>57</v>
      </c>
      <c r="R76" s="0" t="n">
        <v>24</v>
      </c>
      <c r="S76" s="0" t="n">
        <v>24</v>
      </c>
      <c r="T76" s="0" t="n">
        <v>30</v>
      </c>
      <c r="U76" s="0" t="n">
        <v>24</v>
      </c>
      <c r="V76" s="0" t="n">
        <v>21</v>
      </c>
      <c r="W76" s="0" t="n">
        <v>16</v>
      </c>
      <c r="X76" s="0" t="n">
        <v>76</v>
      </c>
      <c r="Y76" s="0" t="n">
        <v>12</v>
      </c>
    </row>
    <row r="77" customFormat="false" ht="14.25" hidden="false" customHeight="false" outlineLevel="0" collapsed="false">
      <c r="A77" s="113" t="n">
        <v>72</v>
      </c>
      <c r="B77" s="0" t="s">
        <v>305</v>
      </c>
      <c r="C77" s="0" t="s">
        <v>306</v>
      </c>
      <c r="D77" s="0" t="str">
        <f aca="false">_xlfn.CONCAT(UPPER(TRIM(B77))," ",TRIM(C77))</f>
        <v>KRAI Catherine</v>
      </c>
      <c r="E77" s="114" t="n">
        <f aca="false">SUM(F77:AA77)</f>
        <v>873</v>
      </c>
      <c r="F77" s="0" t="n">
        <v>32</v>
      </c>
      <c r="G77" s="0" t="n">
        <v>63</v>
      </c>
      <c r="H77" s="0" t="n">
        <v>50</v>
      </c>
      <c r="I77" s="0" t="n">
        <v>51</v>
      </c>
      <c r="J77" s="0" t="n">
        <v>34</v>
      </c>
      <c r="K77" s="0" t="n">
        <v>42</v>
      </c>
      <c r="L77" s="0" t="n">
        <v>72</v>
      </c>
      <c r="M77" s="0" t="n">
        <v>52</v>
      </c>
      <c r="N77" s="0" t="n">
        <v>45</v>
      </c>
      <c r="O77" s="0" t="n">
        <v>45</v>
      </c>
      <c r="P77" s="0" t="n">
        <v>76</v>
      </c>
      <c r="Q77" s="0" t="n">
        <v>57</v>
      </c>
      <c r="R77" s="0" t="n">
        <v>28</v>
      </c>
      <c r="S77" s="0" t="n">
        <v>27</v>
      </c>
      <c r="T77" s="0" t="n">
        <v>30</v>
      </c>
      <c r="U77" s="0" t="n">
        <v>24</v>
      </c>
      <c r="V77" s="0" t="n">
        <v>38</v>
      </c>
      <c r="W77" s="0" t="n">
        <v>19</v>
      </c>
      <c r="X77" s="0" t="n">
        <v>76</v>
      </c>
      <c r="Y77" s="0" t="n">
        <v>12</v>
      </c>
    </row>
    <row r="78" customFormat="false" ht="14.25" hidden="false" customHeight="false" outlineLevel="0" collapsed="false">
      <c r="A78" s="113" t="n">
        <v>73</v>
      </c>
      <c r="B78" s="113" t="s">
        <v>307</v>
      </c>
      <c r="C78" s="113" t="s">
        <v>308</v>
      </c>
      <c r="D78" s="0" t="str">
        <f aca="false">_xlfn.CONCAT(UPPER(TRIM(B78))," ",TRIM(C78))</f>
        <v>HOUMENOU Steve</v>
      </c>
      <c r="E78" s="114" t="n">
        <f aca="false">SUM(F78:AA78)</f>
        <v>931</v>
      </c>
      <c r="F78" s="0" t="n">
        <v>32</v>
      </c>
      <c r="G78" s="0" t="n">
        <v>63</v>
      </c>
      <c r="H78" s="0" t="n">
        <v>50</v>
      </c>
      <c r="I78" s="0" t="n">
        <v>72</v>
      </c>
      <c r="J78" s="0" t="n">
        <v>65</v>
      </c>
      <c r="K78" s="0" t="n">
        <v>42</v>
      </c>
      <c r="L78" s="0" t="n">
        <v>72</v>
      </c>
      <c r="M78" s="0" t="n">
        <v>45</v>
      </c>
      <c r="N78" s="0" t="n">
        <v>50</v>
      </c>
      <c r="O78" s="0" t="n">
        <v>45</v>
      </c>
      <c r="P78" s="0" t="n">
        <v>76</v>
      </c>
      <c r="Q78" s="0" t="n">
        <v>57</v>
      </c>
      <c r="R78" s="0" t="n">
        <v>28</v>
      </c>
      <c r="S78" s="0" t="n">
        <v>27</v>
      </c>
      <c r="T78" s="0" t="n">
        <v>39</v>
      </c>
      <c r="U78" s="0" t="n">
        <v>24</v>
      </c>
      <c r="V78" s="0" t="n">
        <v>38</v>
      </c>
      <c r="W78" s="0" t="n">
        <v>18</v>
      </c>
      <c r="X78" s="0" t="n">
        <v>76</v>
      </c>
      <c r="Y78" s="0" t="n">
        <v>12</v>
      </c>
    </row>
    <row r="79" customFormat="false" ht="14.25" hidden="false" customHeight="false" outlineLevel="0" collapsed="false">
      <c r="A79" s="113" t="n">
        <v>74</v>
      </c>
      <c r="B79" s="0" t="s">
        <v>507</v>
      </c>
      <c r="C79" s="0" t="s">
        <v>234</v>
      </c>
      <c r="D79" s="0" t="str">
        <f aca="false">_xlfn.CONCAT(UPPER(TRIM(B79))," ",TRIM(C79))</f>
        <v>POZNANSKI Michel</v>
      </c>
      <c r="E79" s="114" t="n">
        <f aca="false">SUM(F79:AA79)</f>
        <v>674</v>
      </c>
      <c r="F79" s="0" t="n">
        <v>32</v>
      </c>
      <c r="G79" s="0" t="n">
        <v>26</v>
      </c>
      <c r="H79" s="0" t="n">
        <v>50</v>
      </c>
      <c r="I79" s="0" t="n">
        <v>0</v>
      </c>
      <c r="J79" s="0" t="n">
        <v>38</v>
      </c>
      <c r="K79" s="0" t="n">
        <v>42</v>
      </c>
      <c r="L79" s="0" t="n">
        <v>72</v>
      </c>
      <c r="M79" s="0" t="n">
        <v>42</v>
      </c>
      <c r="N79" s="0" t="n">
        <v>31</v>
      </c>
      <c r="O79" s="0" t="n">
        <v>32</v>
      </c>
      <c r="P79" s="0" t="n">
        <v>76</v>
      </c>
      <c r="Q79" s="0" t="n">
        <v>57</v>
      </c>
      <c r="R79" s="0" t="n">
        <v>26</v>
      </c>
      <c r="S79" s="0" t="n">
        <v>27</v>
      </c>
      <c r="T79" s="0" t="n">
        <v>30</v>
      </c>
      <c r="U79" s="0" t="n">
        <v>18</v>
      </c>
      <c r="V79" s="0" t="n">
        <v>21</v>
      </c>
      <c r="W79" s="0" t="n">
        <v>16</v>
      </c>
      <c r="X79" s="0" t="n">
        <v>26</v>
      </c>
      <c r="Y79" s="0" t="n">
        <v>12</v>
      </c>
    </row>
    <row r="80" customFormat="false" ht="14.25" hidden="false" customHeight="false" outlineLevel="0" collapsed="false">
      <c r="A80" s="113" t="n">
        <v>75</v>
      </c>
      <c r="B80" s="113" t="s">
        <v>309</v>
      </c>
      <c r="C80" s="113" t="s">
        <v>267</v>
      </c>
      <c r="D80" s="0" t="str">
        <f aca="false">_xlfn.CONCAT(UPPER(TRIM(B80))," ",TRIM(C80))</f>
        <v>ROSSI Martine</v>
      </c>
      <c r="E80" s="114" t="n">
        <f aca="false">SUM(F80:AA80)</f>
        <v>762</v>
      </c>
      <c r="F80" s="0" t="n">
        <v>24</v>
      </c>
      <c r="G80" s="0" t="n">
        <v>26</v>
      </c>
      <c r="H80" s="0" t="n">
        <v>39</v>
      </c>
      <c r="I80" s="0" t="n">
        <v>40</v>
      </c>
      <c r="J80" s="0" t="n">
        <v>36</v>
      </c>
      <c r="K80" s="0" t="n">
        <v>42</v>
      </c>
      <c r="L80" s="0" t="n">
        <v>72</v>
      </c>
      <c r="M80" s="0" t="n">
        <v>54</v>
      </c>
      <c r="N80" s="0" t="n">
        <v>30</v>
      </c>
      <c r="O80" s="0" t="n">
        <v>36</v>
      </c>
      <c r="P80" s="0" t="n">
        <v>76</v>
      </c>
      <c r="Q80" s="0" t="n">
        <v>57</v>
      </c>
      <c r="R80" s="0" t="n">
        <v>21</v>
      </c>
      <c r="S80" s="0" t="n">
        <v>27</v>
      </c>
      <c r="T80" s="0" t="n">
        <v>30</v>
      </c>
      <c r="U80" s="0" t="n">
        <v>24</v>
      </c>
      <c r="V80" s="0" t="n">
        <v>21</v>
      </c>
      <c r="W80" s="0" t="n">
        <v>19</v>
      </c>
      <c r="X80" s="0" t="n">
        <v>76</v>
      </c>
      <c r="Y80" s="0" t="n">
        <v>12</v>
      </c>
    </row>
    <row r="81" customFormat="false" ht="14.25" hidden="false" customHeight="false" outlineLevel="0" collapsed="false">
      <c r="A81" s="113" t="n">
        <v>76</v>
      </c>
      <c r="B81" s="0" t="s">
        <v>310</v>
      </c>
      <c r="C81" s="0" t="s">
        <v>311</v>
      </c>
      <c r="D81" s="0" t="str">
        <f aca="false">_xlfn.CONCAT(UPPER(TRIM(B81))," ",TRIM(C81))</f>
        <v>LAZERGES Dominique</v>
      </c>
      <c r="E81" s="114" t="n">
        <f aca="false">SUM(F81:AA81)</f>
        <v>687</v>
      </c>
      <c r="F81" s="0" t="n">
        <v>30</v>
      </c>
      <c r="G81" s="0" t="n">
        <v>26</v>
      </c>
      <c r="H81" s="0" t="n">
        <v>47</v>
      </c>
      <c r="I81" s="0" t="n">
        <v>72</v>
      </c>
      <c r="J81" s="0" t="n">
        <v>32</v>
      </c>
      <c r="K81" s="0" t="n">
        <v>0</v>
      </c>
      <c r="L81" s="0" t="n">
        <v>72</v>
      </c>
      <c r="M81" s="0" t="n">
        <v>43</v>
      </c>
      <c r="N81" s="0" t="n">
        <v>45</v>
      </c>
      <c r="O81" s="0" t="n">
        <v>36</v>
      </c>
      <c r="P81" s="0" t="n">
        <v>76</v>
      </c>
      <c r="Q81" s="0" t="n">
        <v>57</v>
      </c>
      <c r="R81" s="0" t="n">
        <v>28</v>
      </c>
      <c r="S81" s="0" t="n">
        <v>0</v>
      </c>
      <c r="T81" s="0" t="n">
        <v>30</v>
      </c>
      <c r="U81" s="0" t="n">
        <v>24</v>
      </c>
      <c r="V81" s="0" t="n">
        <v>32</v>
      </c>
      <c r="W81" s="0" t="n">
        <v>0</v>
      </c>
      <c r="X81" s="0" t="n">
        <v>26</v>
      </c>
      <c r="Y81" s="0" t="n">
        <v>11</v>
      </c>
    </row>
    <row r="82" customFormat="false" ht="14.25" hidden="false" customHeight="false" outlineLevel="0" collapsed="false">
      <c r="A82" s="113" t="n">
        <v>77</v>
      </c>
      <c r="B82" s="113" t="s">
        <v>315</v>
      </c>
      <c r="C82" s="113" t="s">
        <v>316</v>
      </c>
      <c r="D82" s="0" t="str">
        <f aca="false">_xlfn.CONCAT(UPPER(TRIM(B82))," ",TRIM(C82))</f>
        <v>ETIENNE Marie-Claire</v>
      </c>
      <c r="E82" s="114" t="n">
        <f aca="false">SUM(F82:AA82)</f>
        <v>751</v>
      </c>
      <c r="F82" s="0" t="n">
        <v>30</v>
      </c>
      <c r="G82" s="0" t="n">
        <v>63</v>
      </c>
      <c r="H82" s="0" t="n">
        <v>50</v>
      </c>
      <c r="I82" s="0" t="n">
        <v>34</v>
      </c>
      <c r="J82" s="0" t="n">
        <v>0</v>
      </c>
      <c r="K82" s="0" t="n">
        <v>42</v>
      </c>
      <c r="L82" s="0" t="n">
        <v>72</v>
      </c>
      <c r="M82" s="0" t="n">
        <v>52</v>
      </c>
      <c r="N82" s="0" t="n">
        <v>45</v>
      </c>
      <c r="O82" s="0" t="n">
        <v>32</v>
      </c>
      <c r="P82" s="0" t="n">
        <v>76</v>
      </c>
      <c r="Q82" s="0" t="n">
        <v>57</v>
      </c>
      <c r="R82" s="0" t="n">
        <v>28</v>
      </c>
      <c r="S82" s="0" t="n">
        <v>27</v>
      </c>
      <c r="T82" s="0" t="n">
        <v>30</v>
      </c>
      <c r="U82" s="0" t="n">
        <v>24</v>
      </c>
      <c r="V82" s="0" t="n">
        <v>32</v>
      </c>
      <c r="W82" s="0" t="n">
        <v>19</v>
      </c>
      <c r="X82" s="0" t="n">
        <v>26</v>
      </c>
      <c r="Y82" s="0" t="n">
        <v>12</v>
      </c>
    </row>
    <row r="83" customFormat="false" ht="14.25" hidden="false" customHeight="false" outlineLevel="0" collapsed="false">
      <c r="A83" s="113" t="n">
        <v>78</v>
      </c>
      <c r="B83" s="0" t="s">
        <v>508</v>
      </c>
      <c r="C83" s="0" t="s">
        <v>318</v>
      </c>
      <c r="D83" s="0" t="str">
        <f aca="false">_xlfn.CONCAT(UPPER(TRIM(B83))," ",TRIM(C83))</f>
        <v>DEVOS Cathy</v>
      </c>
      <c r="E83" s="114" t="n">
        <f aca="false">SUM(F83:AA83)</f>
        <v>590</v>
      </c>
      <c r="F83" s="0" t="n">
        <v>32</v>
      </c>
      <c r="G83" s="0" t="n">
        <v>14</v>
      </c>
      <c r="H83" s="0" t="n">
        <v>45</v>
      </c>
      <c r="I83" s="0" t="n">
        <v>40</v>
      </c>
      <c r="J83" s="0" t="n">
        <v>28</v>
      </c>
      <c r="K83" s="0" t="n">
        <v>42</v>
      </c>
      <c r="L83" s="0" t="n">
        <v>72</v>
      </c>
      <c r="M83" s="0" t="n">
        <v>43</v>
      </c>
      <c r="N83" s="0" t="n">
        <v>30</v>
      </c>
      <c r="O83" s="0" t="n">
        <v>30</v>
      </c>
      <c r="P83" s="0" t="n">
        <v>23</v>
      </c>
      <c r="Q83" s="0" t="n">
        <v>57</v>
      </c>
      <c r="R83" s="0" t="n">
        <v>17</v>
      </c>
      <c r="S83" s="0" t="n">
        <v>0</v>
      </c>
      <c r="T83" s="0" t="n">
        <v>21</v>
      </c>
      <c r="U83" s="0" t="n">
        <v>18</v>
      </c>
      <c r="V83" s="0" t="n">
        <v>21</v>
      </c>
      <c r="W83" s="0" t="n">
        <v>19</v>
      </c>
      <c r="X83" s="0" t="n">
        <v>26</v>
      </c>
      <c r="Y83" s="0" t="n">
        <v>12</v>
      </c>
    </row>
    <row r="84" customFormat="false" ht="14.25" hidden="false" customHeight="false" outlineLevel="0" collapsed="false">
      <c r="A84" s="113" t="n">
        <v>79</v>
      </c>
      <c r="B84" s="0" t="s">
        <v>301</v>
      </c>
      <c r="C84" s="0" t="s">
        <v>319</v>
      </c>
      <c r="D84" s="0" t="str">
        <f aca="false">_xlfn.CONCAT(UPPER(TRIM(B84))," ",TRIM(C84))</f>
        <v>PEETERS Simonne</v>
      </c>
      <c r="E84" s="114" t="n">
        <f aca="false">SUM(F84:AA84)</f>
        <v>723</v>
      </c>
      <c r="F84" s="0" t="n">
        <v>24</v>
      </c>
      <c r="G84" s="0" t="n">
        <v>26</v>
      </c>
      <c r="H84" s="0" t="n">
        <v>50</v>
      </c>
      <c r="I84" s="0" t="n">
        <v>37</v>
      </c>
      <c r="J84" s="0" t="n">
        <v>22</v>
      </c>
      <c r="K84" s="0" t="n">
        <v>26</v>
      </c>
      <c r="L84" s="0" t="n">
        <v>72</v>
      </c>
      <c r="M84" s="0" t="n">
        <v>42</v>
      </c>
      <c r="N84" s="0" t="n">
        <v>84</v>
      </c>
      <c r="O84" s="0" t="n">
        <v>36</v>
      </c>
      <c r="P84" s="0" t="n">
        <v>76</v>
      </c>
      <c r="Q84" s="0" t="n">
        <v>57</v>
      </c>
      <c r="R84" s="0" t="n">
        <v>24</v>
      </c>
      <c r="S84" s="0" t="n">
        <v>27</v>
      </c>
      <c r="T84" s="0" t="n">
        <v>23</v>
      </c>
      <c r="U84" s="0" t="n">
        <v>24</v>
      </c>
      <c r="V84" s="0" t="n">
        <v>19</v>
      </c>
      <c r="W84" s="0" t="n">
        <v>16</v>
      </c>
      <c r="X84" s="0" t="n">
        <v>26</v>
      </c>
      <c r="Y84" s="0" t="n">
        <v>12</v>
      </c>
    </row>
    <row r="85" customFormat="false" ht="14.25" hidden="false" customHeight="false" outlineLevel="0" collapsed="false">
      <c r="A85" s="113" t="n">
        <v>80</v>
      </c>
      <c r="B85" s="0" t="s">
        <v>221</v>
      </c>
      <c r="C85" s="0" t="s">
        <v>222</v>
      </c>
      <c r="D85" s="0" t="str">
        <f aca="false">_xlfn.CONCAT(UPPER(TRIM(B85))," ",TRIM(C85))</f>
        <v>KOEUNE Bernadette</v>
      </c>
      <c r="E85" s="114" t="n">
        <f aca="false">SUM(F85:AA85)</f>
        <v>667</v>
      </c>
      <c r="F85" s="0" t="n">
        <v>26</v>
      </c>
      <c r="G85" s="0" t="n">
        <v>26</v>
      </c>
      <c r="H85" s="0" t="n">
        <v>50</v>
      </c>
      <c r="I85" s="0" t="n">
        <v>34</v>
      </c>
      <c r="J85" s="0" t="n">
        <v>36</v>
      </c>
      <c r="K85" s="0" t="n">
        <v>42</v>
      </c>
      <c r="L85" s="0" t="n">
        <v>72</v>
      </c>
      <c r="M85" s="0" t="n">
        <v>45</v>
      </c>
      <c r="N85" s="0" t="n">
        <v>45</v>
      </c>
      <c r="O85" s="0" t="n">
        <v>36</v>
      </c>
      <c r="P85" s="0" t="n">
        <v>32</v>
      </c>
      <c r="Q85" s="0" t="n">
        <v>57</v>
      </c>
      <c r="R85" s="0" t="n">
        <v>24</v>
      </c>
      <c r="S85" s="0" t="n">
        <v>0</v>
      </c>
      <c r="T85" s="0" t="n">
        <v>30</v>
      </c>
      <c r="U85" s="0" t="n">
        <v>24</v>
      </c>
      <c r="V85" s="0" t="n">
        <v>32</v>
      </c>
      <c r="W85" s="0" t="n">
        <v>19</v>
      </c>
      <c r="X85" s="0" t="n">
        <v>26</v>
      </c>
      <c r="Y85" s="0" t="n">
        <v>11</v>
      </c>
    </row>
    <row r="86" customFormat="false" ht="14.25" hidden="false" customHeight="false" outlineLevel="0" collapsed="false">
      <c r="A86" s="113" t="n">
        <v>81</v>
      </c>
      <c r="B86" s="0" t="s">
        <v>213</v>
      </c>
      <c r="C86" s="0" t="s">
        <v>214</v>
      </c>
      <c r="D86" s="0" t="str">
        <f aca="false">_xlfn.CONCAT(UPPER(TRIM(B86))," ",TRIM(C86))</f>
        <v>ROSIERE Marie-Noelle</v>
      </c>
      <c r="E86" s="114" t="n">
        <f aca="false">SUM(F86:AA86)</f>
        <v>763</v>
      </c>
      <c r="F86" s="0" t="n">
        <v>32</v>
      </c>
      <c r="G86" s="0" t="n">
        <v>28</v>
      </c>
      <c r="H86" s="0" t="n">
        <v>50</v>
      </c>
      <c r="I86" s="0" t="n">
        <v>0</v>
      </c>
      <c r="J86" s="0" t="n">
        <v>33</v>
      </c>
      <c r="K86" s="0" t="n">
        <v>42</v>
      </c>
      <c r="L86" s="0" t="n">
        <v>72</v>
      </c>
      <c r="M86" s="0" t="n">
        <v>54</v>
      </c>
      <c r="N86" s="0" t="n">
        <v>45</v>
      </c>
      <c r="O86" s="0" t="n">
        <v>32</v>
      </c>
      <c r="P86" s="0" t="n">
        <v>72</v>
      </c>
      <c r="Q86" s="0" t="n">
        <v>57</v>
      </c>
      <c r="R86" s="0" t="n">
        <v>28</v>
      </c>
      <c r="S86" s="0" t="n">
        <v>27</v>
      </c>
      <c r="T86" s="0" t="n">
        <v>30</v>
      </c>
      <c r="U86" s="0" t="n">
        <v>24</v>
      </c>
      <c r="V86" s="0" t="n">
        <v>32</v>
      </c>
      <c r="W86" s="0" t="n">
        <v>17</v>
      </c>
      <c r="X86" s="0" t="n">
        <v>76</v>
      </c>
      <c r="Y86" s="0" t="n">
        <v>12</v>
      </c>
    </row>
    <row r="87" customFormat="false" ht="14.25" hidden="false" customHeight="false" outlineLevel="0" collapsed="false">
      <c r="A87" s="113" t="n">
        <v>82</v>
      </c>
      <c r="B87" s="0" t="s">
        <v>207</v>
      </c>
      <c r="C87" s="0" t="s">
        <v>208</v>
      </c>
      <c r="D87" s="0" t="str">
        <f aca="false">_xlfn.CONCAT(UPPER(TRIM(B87))," ",TRIM(C87))</f>
        <v>VAN CANTFORT Jacques</v>
      </c>
      <c r="E87" s="114" t="n">
        <f aca="false">SUM(F87:AA87)</f>
        <v>720</v>
      </c>
      <c r="F87" s="0" t="n">
        <v>30</v>
      </c>
      <c r="G87" s="0" t="n">
        <v>0</v>
      </c>
      <c r="H87" s="0" t="n">
        <v>47</v>
      </c>
      <c r="I87" s="0" t="n">
        <v>51</v>
      </c>
      <c r="J87" s="0" t="n">
        <v>32</v>
      </c>
      <c r="K87" s="0" t="n">
        <v>0</v>
      </c>
      <c r="L87" s="0" t="n">
        <v>72</v>
      </c>
      <c r="M87" s="0" t="n">
        <v>52</v>
      </c>
      <c r="N87" s="0" t="n">
        <v>49</v>
      </c>
      <c r="O87" s="0" t="n">
        <v>36</v>
      </c>
      <c r="P87" s="0" t="n">
        <v>76</v>
      </c>
      <c r="Q87" s="0" t="n">
        <v>57</v>
      </c>
      <c r="R87" s="0" t="n">
        <v>28</v>
      </c>
      <c r="S87" s="0" t="n">
        <v>0</v>
      </c>
      <c r="T87" s="0" t="n">
        <v>30</v>
      </c>
      <c r="U87" s="0" t="n">
        <v>21</v>
      </c>
      <c r="V87" s="0" t="n">
        <v>32</v>
      </c>
      <c r="W87" s="0" t="n">
        <v>19</v>
      </c>
      <c r="X87" s="0" t="n">
        <v>76</v>
      </c>
      <c r="Y87" s="0" t="n">
        <v>12</v>
      </c>
    </row>
    <row r="88" customFormat="false" ht="14.25" hidden="false" customHeight="false" outlineLevel="0" collapsed="false">
      <c r="A88" s="113" t="n">
        <v>83</v>
      </c>
      <c r="B88" s="0" t="s">
        <v>221</v>
      </c>
      <c r="C88" s="0" t="s">
        <v>302</v>
      </c>
      <c r="D88" s="0" t="str">
        <f aca="false">_xlfn.CONCAT(UPPER(TRIM(B88))," ",TRIM(C88))</f>
        <v>KOEUNE Robert</v>
      </c>
      <c r="E88" s="114" t="n">
        <f aca="false">SUM(F88:AA88)</f>
        <v>581</v>
      </c>
      <c r="F88" s="0" t="n">
        <v>32</v>
      </c>
      <c r="G88" s="0" t="n">
        <v>26</v>
      </c>
      <c r="H88" s="0" t="n">
        <v>32</v>
      </c>
      <c r="I88" s="0" t="n">
        <v>47</v>
      </c>
      <c r="J88" s="0" t="n">
        <v>26</v>
      </c>
      <c r="K88" s="0" t="n">
        <v>42</v>
      </c>
      <c r="L88" s="0" t="n">
        <v>65</v>
      </c>
      <c r="M88" s="0" t="n">
        <v>42</v>
      </c>
      <c r="N88" s="0" t="n">
        <v>28</v>
      </c>
      <c r="O88" s="0" t="n">
        <v>32</v>
      </c>
      <c r="P88" s="0" t="n">
        <v>28</v>
      </c>
      <c r="Q88" s="0" t="n">
        <v>57</v>
      </c>
      <c r="R88" s="0" t="n">
        <v>15</v>
      </c>
      <c r="S88" s="0" t="n">
        <v>27</v>
      </c>
      <c r="T88" s="0" t="n">
        <v>18</v>
      </c>
      <c r="U88" s="0" t="n">
        <v>16</v>
      </c>
      <c r="V88" s="0" t="n">
        <v>21</v>
      </c>
      <c r="W88" s="0" t="n">
        <v>16</v>
      </c>
      <c r="X88" s="0" t="n">
        <v>0</v>
      </c>
      <c r="Y88" s="0" t="n">
        <v>11</v>
      </c>
    </row>
    <row r="89" customFormat="false" ht="14.25" hidden="false" customHeight="false" outlineLevel="0" collapsed="false">
      <c r="A89" s="113" t="n">
        <v>84</v>
      </c>
      <c r="B89" s="0" t="s">
        <v>251</v>
      </c>
      <c r="C89" s="0" t="s">
        <v>252</v>
      </c>
      <c r="D89" s="0" t="str">
        <f aca="false">_xlfn.CONCAT(UPPER(TRIM(B89))," ",TRIM(C89))</f>
        <v>KAISER Jany</v>
      </c>
      <c r="E89" s="114" t="n">
        <f aca="false">SUM(F89:AA89)</f>
        <v>658</v>
      </c>
      <c r="F89" s="0" t="n">
        <v>32</v>
      </c>
      <c r="G89" s="0" t="n">
        <v>12</v>
      </c>
      <c r="H89" s="0" t="n">
        <v>45</v>
      </c>
      <c r="I89" s="0" t="n">
        <v>72</v>
      </c>
      <c r="J89" s="0" t="n">
        <v>36</v>
      </c>
      <c r="K89" s="0" t="n">
        <v>42</v>
      </c>
      <c r="L89" s="0" t="n">
        <v>72</v>
      </c>
      <c r="M89" s="0" t="n">
        <v>45</v>
      </c>
      <c r="N89" s="0" t="n">
        <v>45</v>
      </c>
      <c r="O89" s="0" t="n">
        <v>32</v>
      </c>
      <c r="P89" s="0" t="n">
        <v>0</v>
      </c>
      <c r="Q89" s="0" t="n">
        <v>57</v>
      </c>
      <c r="R89" s="0" t="n">
        <v>17</v>
      </c>
      <c r="S89" s="0" t="n">
        <v>27</v>
      </c>
      <c r="T89" s="0" t="n">
        <v>18</v>
      </c>
      <c r="U89" s="0" t="n">
        <v>20</v>
      </c>
      <c r="V89" s="0" t="n">
        <v>32</v>
      </c>
      <c r="W89" s="0" t="n">
        <v>16</v>
      </c>
      <c r="X89" s="0" t="n">
        <v>26</v>
      </c>
      <c r="Y89" s="0" t="n">
        <v>12</v>
      </c>
    </row>
    <row r="90" customFormat="false" ht="14.25" hidden="false" customHeight="false" outlineLevel="0" collapsed="false">
      <c r="A90" s="113" t="n">
        <v>85</v>
      </c>
      <c r="B90" s="0" t="s">
        <v>253</v>
      </c>
      <c r="C90" s="0" t="s">
        <v>254</v>
      </c>
      <c r="D90" s="0" t="str">
        <f aca="false">_xlfn.CONCAT(UPPER(TRIM(B90))," ",TRIM(C90))</f>
        <v>BAIWIR Léon</v>
      </c>
      <c r="E90" s="114" t="n">
        <f aca="false">SUM(F90:AA90)</f>
        <v>657</v>
      </c>
      <c r="F90" s="0" t="n">
        <v>32</v>
      </c>
      <c r="G90" s="0" t="n">
        <v>12</v>
      </c>
      <c r="H90" s="0" t="n">
        <v>45</v>
      </c>
      <c r="I90" s="0" t="n">
        <v>72</v>
      </c>
      <c r="J90" s="0" t="n">
        <v>36</v>
      </c>
      <c r="K90" s="0" t="n">
        <v>42</v>
      </c>
      <c r="L90" s="0" t="n">
        <v>72</v>
      </c>
      <c r="M90" s="0" t="n">
        <v>45</v>
      </c>
      <c r="N90" s="0" t="n">
        <v>45</v>
      </c>
      <c r="O90" s="0" t="n">
        <v>32</v>
      </c>
      <c r="P90" s="0" t="n">
        <v>0</v>
      </c>
      <c r="Q90" s="0" t="n">
        <v>57</v>
      </c>
      <c r="R90" s="0" t="n">
        <v>17</v>
      </c>
      <c r="S90" s="0" t="n">
        <v>27</v>
      </c>
      <c r="T90" s="0" t="n">
        <v>20</v>
      </c>
      <c r="U90" s="0" t="n">
        <v>20</v>
      </c>
      <c r="V90" s="0" t="n">
        <v>32</v>
      </c>
      <c r="W90" s="0" t="n">
        <v>16</v>
      </c>
      <c r="X90" s="0" t="n">
        <v>26</v>
      </c>
      <c r="Y90" s="0" t="n">
        <v>9</v>
      </c>
    </row>
    <row r="91" customFormat="false" ht="14.25" hidden="false" customHeight="false" outlineLevel="0" collapsed="false">
      <c r="A91" s="113" t="n">
        <v>86</v>
      </c>
      <c r="B91" s="0" t="s">
        <v>215</v>
      </c>
      <c r="C91" s="0" t="s">
        <v>216</v>
      </c>
      <c r="D91" s="0" t="str">
        <f aca="false">_xlfn.CONCAT(UPPER(TRIM(B91))," ",TRIM(C91))</f>
        <v>DUBOIS Lily</v>
      </c>
      <c r="E91" s="114" t="n">
        <f aca="false">SUM(F91:AA91)</f>
        <v>731</v>
      </c>
      <c r="F91" s="0" t="n">
        <v>32</v>
      </c>
      <c r="G91" s="0" t="n">
        <v>0</v>
      </c>
      <c r="H91" s="0" t="n">
        <v>50</v>
      </c>
      <c r="I91" s="0" t="n">
        <v>34</v>
      </c>
      <c r="J91" s="0" t="n">
        <v>33</v>
      </c>
      <c r="K91" s="0" t="n">
        <v>0</v>
      </c>
      <c r="L91" s="0" t="n">
        <v>70</v>
      </c>
      <c r="M91" s="0" t="n">
        <v>54</v>
      </c>
      <c r="N91" s="0" t="n">
        <v>45</v>
      </c>
      <c r="O91" s="0" t="n">
        <v>45</v>
      </c>
      <c r="P91" s="0" t="n">
        <v>76</v>
      </c>
      <c r="Q91" s="0" t="n">
        <v>57</v>
      </c>
      <c r="R91" s="0" t="n">
        <v>24</v>
      </c>
      <c r="S91" s="0" t="n">
        <v>27</v>
      </c>
      <c r="T91" s="0" t="n">
        <v>21</v>
      </c>
      <c r="U91" s="0" t="n">
        <v>24</v>
      </c>
      <c r="V91" s="0" t="n">
        <v>32</v>
      </c>
      <c r="W91" s="0" t="n">
        <v>19</v>
      </c>
      <c r="X91" s="0" t="n">
        <v>76</v>
      </c>
      <c r="Y91" s="0" t="n">
        <v>12</v>
      </c>
    </row>
    <row r="92" customFormat="false" ht="14.25" hidden="false" customHeight="false" outlineLevel="0" collapsed="false">
      <c r="A92" s="113" t="n">
        <v>87</v>
      </c>
      <c r="B92" s="0" t="s">
        <v>509</v>
      </c>
      <c r="C92" s="0" t="s">
        <v>510</v>
      </c>
      <c r="D92" s="0" t="str">
        <f aca="false">_xlfn.CONCAT(UPPER(TRIM(B92))," ",TRIM(C92))</f>
        <v>BOURCY Beatrice</v>
      </c>
      <c r="E92" s="114" t="n">
        <f aca="false">SUM(F92:AA92)</f>
        <v>267</v>
      </c>
      <c r="F92" s="0" t="n">
        <v>8</v>
      </c>
      <c r="G92" s="0" t="n">
        <v>11</v>
      </c>
      <c r="H92" s="0" t="n">
        <v>9</v>
      </c>
      <c r="I92" s="0" t="n">
        <v>15</v>
      </c>
      <c r="J92" s="0" t="n">
        <v>20</v>
      </c>
      <c r="K92" s="0" t="n">
        <v>0</v>
      </c>
      <c r="L92" s="0" t="n">
        <v>16</v>
      </c>
      <c r="M92" s="0" t="n">
        <v>9</v>
      </c>
      <c r="N92" s="0" t="n">
        <v>11</v>
      </c>
      <c r="O92" s="0" t="n">
        <v>14</v>
      </c>
      <c r="P92" s="0" t="n">
        <v>5</v>
      </c>
      <c r="Q92" s="0" t="n">
        <v>57</v>
      </c>
      <c r="R92" s="0" t="n">
        <v>6</v>
      </c>
      <c r="S92" s="0" t="n">
        <v>16</v>
      </c>
      <c r="T92" s="0" t="n">
        <v>12</v>
      </c>
      <c r="U92" s="0" t="n">
        <v>0</v>
      </c>
      <c r="V92" s="0" t="n">
        <v>21</v>
      </c>
      <c r="W92" s="0" t="n">
        <v>14</v>
      </c>
      <c r="X92" s="0" t="n">
        <v>14</v>
      </c>
      <c r="Y92" s="0" t="n">
        <v>9</v>
      </c>
    </row>
    <row r="93" customFormat="false" ht="14.25" hidden="false" customHeight="false" outlineLevel="0" collapsed="false">
      <c r="A93" s="113" t="n">
        <v>88</v>
      </c>
      <c r="B93" s="113" t="s">
        <v>511</v>
      </c>
      <c r="C93" s="113" t="s">
        <v>512</v>
      </c>
      <c r="D93" s="0" t="str">
        <f aca="false">_xlfn.CONCAT(UPPER(TRIM(B93))," ",TRIM(C93))</f>
        <v>CHAUDIER Paule</v>
      </c>
      <c r="E93" s="114" t="n">
        <f aca="false">SUM(F93:AA93)</f>
        <v>655</v>
      </c>
      <c r="F93" s="0" t="n">
        <v>26</v>
      </c>
      <c r="G93" s="0" t="n">
        <v>26</v>
      </c>
      <c r="H93" s="0" t="n">
        <v>39</v>
      </c>
      <c r="I93" s="0" t="n">
        <v>47</v>
      </c>
      <c r="J93" s="0" t="n">
        <v>32</v>
      </c>
      <c r="K93" s="0" t="n">
        <v>42</v>
      </c>
      <c r="L93" s="0" t="n">
        <v>72</v>
      </c>
      <c r="M93" s="0" t="n">
        <v>42</v>
      </c>
      <c r="N93" s="0" t="n">
        <v>49</v>
      </c>
      <c r="O93" s="0" t="n">
        <v>36</v>
      </c>
      <c r="P93" s="0" t="n">
        <v>0</v>
      </c>
      <c r="Q93" s="0" t="n">
        <v>57</v>
      </c>
      <c r="R93" s="0" t="n">
        <v>28</v>
      </c>
      <c r="S93" s="0" t="n">
        <v>27</v>
      </c>
      <c r="T93" s="0" t="n">
        <v>30</v>
      </c>
      <c r="U93" s="0" t="n">
        <v>24</v>
      </c>
      <c r="V93" s="0" t="n">
        <v>21</v>
      </c>
      <c r="W93" s="0" t="n">
        <v>19</v>
      </c>
      <c r="X93" s="0" t="n">
        <v>26</v>
      </c>
      <c r="Y93" s="0" t="n">
        <v>12</v>
      </c>
    </row>
    <row r="94" customFormat="false" ht="14.25" hidden="false" customHeight="false" outlineLevel="0" collapsed="false">
      <c r="A94" s="113" t="n">
        <v>89</v>
      </c>
      <c r="B94" s="0" t="s">
        <v>513</v>
      </c>
      <c r="C94" s="0" t="s">
        <v>291</v>
      </c>
      <c r="D94" s="0" t="str">
        <f aca="false">_xlfn.CONCAT(UPPER(TRIM(B94))," ",TRIM(C94))</f>
        <v>LEROY Jeannine</v>
      </c>
      <c r="E94" s="114" t="n">
        <f aca="false">SUM(F94:AA94)</f>
        <v>562</v>
      </c>
      <c r="F94" s="0" t="n">
        <v>26</v>
      </c>
      <c r="G94" s="0" t="n">
        <v>13</v>
      </c>
      <c r="H94" s="0" t="n">
        <v>26</v>
      </c>
      <c r="I94" s="0" t="n">
        <v>72</v>
      </c>
      <c r="J94" s="0" t="n">
        <v>28</v>
      </c>
      <c r="K94" s="0" t="n">
        <v>18</v>
      </c>
      <c r="L94" s="0" t="n">
        <v>30</v>
      </c>
      <c r="M94" s="0" t="n">
        <v>42</v>
      </c>
      <c r="N94" s="0" t="n">
        <v>45</v>
      </c>
      <c r="O94" s="0" t="n">
        <v>0</v>
      </c>
      <c r="P94" s="0" t="n">
        <v>32</v>
      </c>
      <c r="Q94" s="0" t="n">
        <v>57</v>
      </c>
      <c r="R94" s="0" t="n">
        <v>20</v>
      </c>
      <c r="S94" s="0" t="n">
        <v>24</v>
      </c>
      <c r="T94" s="0" t="n">
        <v>30</v>
      </c>
      <c r="U94" s="0" t="n">
        <v>24</v>
      </c>
      <c r="V94" s="0" t="n">
        <v>21</v>
      </c>
      <c r="W94" s="0" t="n">
        <v>16</v>
      </c>
      <c r="X94" s="0" t="n">
        <v>26</v>
      </c>
      <c r="Y94" s="0" t="n">
        <v>12</v>
      </c>
    </row>
    <row r="95" customFormat="false" ht="14.25" hidden="false" customHeight="false" outlineLevel="0" collapsed="false">
      <c r="A95" s="113" t="n">
        <v>90</v>
      </c>
      <c r="B95" s="0" t="s">
        <v>514</v>
      </c>
      <c r="C95" s="0" t="s">
        <v>261</v>
      </c>
      <c r="D95" s="0" t="str">
        <f aca="false">_xlfn.CONCAT(UPPER(TRIM(B95))," ",TRIM(C95))</f>
        <v>PIRENNE Danielle</v>
      </c>
      <c r="E95" s="114" t="n">
        <f aca="false">SUM(F95:AA95)</f>
        <v>672</v>
      </c>
      <c r="F95" s="0" t="n">
        <v>24</v>
      </c>
      <c r="G95" s="0" t="n">
        <v>14</v>
      </c>
      <c r="H95" s="0" t="n">
        <v>50</v>
      </c>
      <c r="I95" s="0" t="n">
        <v>72</v>
      </c>
      <c r="J95" s="0" t="n">
        <v>36</v>
      </c>
      <c r="K95" s="0" t="n">
        <v>42</v>
      </c>
      <c r="L95" s="0" t="n">
        <v>72</v>
      </c>
      <c r="M95" s="0" t="n">
        <v>43</v>
      </c>
      <c r="N95" s="0" t="n">
        <v>45</v>
      </c>
      <c r="O95" s="0" t="n">
        <v>30</v>
      </c>
      <c r="P95" s="0" t="n">
        <v>28</v>
      </c>
      <c r="Q95" s="0" t="n">
        <v>57</v>
      </c>
      <c r="R95" s="0" t="n">
        <v>17</v>
      </c>
      <c r="S95" s="0" t="n">
        <v>14</v>
      </c>
      <c r="T95" s="0" t="n">
        <v>27</v>
      </c>
      <c r="U95" s="0" t="n">
        <v>24</v>
      </c>
      <c r="V95" s="0" t="n">
        <v>32</v>
      </c>
      <c r="W95" s="0" t="n">
        <v>19</v>
      </c>
      <c r="X95" s="0" t="n">
        <v>18</v>
      </c>
      <c r="Y95" s="0" t="n">
        <v>8</v>
      </c>
    </row>
    <row r="96" customFormat="false" ht="14.25" hidden="false" customHeight="false" outlineLevel="0" collapsed="false">
      <c r="A96" s="113" t="n">
        <v>91</v>
      </c>
      <c r="B96" s="0" t="s">
        <v>390</v>
      </c>
      <c r="C96" s="0" t="s">
        <v>391</v>
      </c>
      <c r="D96" s="0" t="str">
        <f aca="false">_xlfn.CONCAT(UPPER(TRIM(B96))," ",TRIM(C96))</f>
        <v>JACQUEMIN Luc</v>
      </c>
      <c r="E96" s="114" t="n">
        <f aca="false">SUM(F96:AA96)</f>
        <v>896</v>
      </c>
      <c r="F96" s="0" t="n">
        <v>32</v>
      </c>
      <c r="G96" s="0" t="n">
        <v>63</v>
      </c>
      <c r="H96" s="0" t="n">
        <v>47</v>
      </c>
      <c r="I96" s="0" t="n">
        <v>51</v>
      </c>
      <c r="J96" s="0" t="n">
        <v>65</v>
      </c>
      <c r="K96" s="0" t="n">
        <v>42</v>
      </c>
      <c r="L96" s="0" t="n">
        <v>72</v>
      </c>
      <c r="M96" s="0" t="n">
        <v>42</v>
      </c>
      <c r="N96" s="0" t="n">
        <v>49</v>
      </c>
      <c r="O96" s="0" t="n">
        <v>45</v>
      </c>
      <c r="P96" s="0" t="n">
        <v>76</v>
      </c>
      <c r="Q96" s="0" t="n">
        <v>57</v>
      </c>
      <c r="R96" s="0" t="n">
        <v>28</v>
      </c>
      <c r="S96" s="0" t="n">
        <v>27</v>
      </c>
      <c r="T96" s="0" t="n">
        <v>39</v>
      </c>
      <c r="U96" s="0" t="n">
        <v>24</v>
      </c>
      <c r="V96" s="0" t="n">
        <v>32</v>
      </c>
      <c r="W96" s="0" t="n">
        <v>17</v>
      </c>
      <c r="X96" s="0" t="n">
        <v>76</v>
      </c>
      <c r="Y96" s="0" t="n">
        <v>12</v>
      </c>
    </row>
    <row r="97" customFormat="false" ht="14.25" hidden="false" customHeight="false" outlineLevel="0" collapsed="false">
      <c r="A97" s="113" t="n">
        <v>92</v>
      </c>
      <c r="B97" s="0" t="s">
        <v>374</v>
      </c>
      <c r="C97" s="0" t="s">
        <v>515</v>
      </c>
      <c r="D97" s="0" t="str">
        <f aca="false">_xlfn.CONCAT(UPPER(TRIM(B97))," ",TRIM(C97))</f>
        <v>THIRIFAYS Marthe</v>
      </c>
      <c r="E97" s="114" t="n">
        <f aca="false">SUM(F97:AA97)</f>
        <v>502</v>
      </c>
      <c r="F97" s="0" t="n">
        <v>24</v>
      </c>
      <c r="G97" s="0" t="n">
        <v>14</v>
      </c>
      <c r="H97" s="0" t="n">
        <v>37</v>
      </c>
      <c r="I97" s="0" t="n">
        <v>72</v>
      </c>
      <c r="J97" s="0" t="n">
        <v>32</v>
      </c>
      <c r="K97" s="0" t="n">
        <v>0</v>
      </c>
      <c r="L97" s="0" t="n">
        <v>14</v>
      </c>
      <c r="M97" s="0" t="n">
        <v>31</v>
      </c>
      <c r="N97" s="0" t="n">
        <v>28</v>
      </c>
      <c r="O97" s="0" t="n">
        <v>30</v>
      </c>
      <c r="P97" s="0" t="n">
        <v>23</v>
      </c>
      <c r="Q97" s="0" t="n">
        <v>57</v>
      </c>
      <c r="R97" s="0" t="n">
        <v>17</v>
      </c>
      <c r="S97" s="0" t="n">
        <v>17</v>
      </c>
      <c r="T97" s="0" t="n">
        <v>18</v>
      </c>
      <c r="U97" s="0" t="n">
        <v>24</v>
      </c>
      <c r="V97" s="0" t="n">
        <v>21</v>
      </c>
      <c r="W97" s="0" t="n">
        <v>16</v>
      </c>
      <c r="X97" s="0" t="n">
        <v>16</v>
      </c>
      <c r="Y97" s="0" t="n">
        <v>11</v>
      </c>
    </row>
    <row r="98" customFormat="false" ht="14.25" hidden="false" customHeight="false" outlineLevel="0" collapsed="false">
      <c r="A98" s="113" t="n">
        <v>93</v>
      </c>
      <c r="B98" s="0" t="s">
        <v>387</v>
      </c>
      <c r="C98" s="0" t="s">
        <v>388</v>
      </c>
      <c r="D98" s="0" t="str">
        <f aca="false">_xlfn.CONCAT(UPPER(TRIM(B98))," ",TRIM(C98))</f>
        <v>TINANT Michel</v>
      </c>
      <c r="E98" s="114" t="n">
        <f aca="false">SUM(F98:AA98)</f>
        <v>636</v>
      </c>
      <c r="F98" s="0" t="n">
        <v>30</v>
      </c>
      <c r="G98" s="0" t="n">
        <v>26</v>
      </c>
      <c r="H98" s="0" t="n">
        <v>47</v>
      </c>
      <c r="I98" s="0" t="n">
        <v>51</v>
      </c>
      <c r="J98" s="0" t="n">
        <v>0</v>
      </c>
      <c r="K98" s="0" t="n">
        <v>42</v>
      </c>
      <c r="L98" s="0" t="n">
        <v>72</v>
      </c>
      <c r="M98" s="0" t="n">
        <v>45</v>
      </c>
      <c r="N98" s="0" t="n">
        <v>45</v>
      </c>
      <c r="O98" s="0" t="n">
        <v>32</v>
      </c>
      <c r="P98" s="0" t="n">
        <v>0</v>
      </c>
      <c r="Q98" s="0" t="n">
        <v>57</v>
      </c>
      <c r="R98" s="0" t="n">
        <v>24</v>
      </c>
      <c r="S98" s="0" t="n">
        <v>27</v>
      </c>
      <c r="T98" s="0" t="n">
        <v>30</v>
      </c>
      <c r="U98" s="0" t="n">
        <v>21</v>
      </c>
      <c r="V98" s="0" t="n">
        <v>32</v>
      </c>
      <c r="W98" s="0" t="n">
        <v>19</v>
      </c>
      <c r="X98" s="0" t="n">
        <v>24</v>
      </c>
      <c r="Y98" s="0" t="n">
        <v>12</v>
      </c>
    </row>
    <row r="99" customFormat="false" ht="14.25" hidden="false" customHeight="false" outlineLevel="0" collapsed="false">
      <c r="A99" s="113" t="n">
        <v>94</v>
      </c>
      <c r="B99" s="0" t="s">
        <v>381</v>
      </c>
      <c r="C99" s="0" t="s">
        <v>382</v>
      </c>
      <c r="D99" s="0" t="str">
        <f aca="false">_xlfn.CONCAT(UPPER(TRIM(B99))," ",TRIM(C99))</f>
        <v>MUKANTAGARA Mimona</v>
      </c>
      <c r="E99" s="114" t="n">
        <f aca="false">SUM(F99:AA99)</f>
        <v>693</v>
      </c>
      <c r="F99" s="0" t="n">
        <v>24</v>
      </c>
      <c r="G99" s="0" t="n">
        <v>26</v>
      </c>
      <c r="H99" s="0" t="n">
        <v>45</v>
      </c>
      <c r="I99" s="0" t="n">
        <v>28</v>
      </c>
      <c r="J99" s="0" t="n">
        <v>0</v>
      </c>
      <c r="K99" s="0" t="n">
        <v>42</v>
      </c>
      <c r="L99" s="0" t="n">
        <v>72</v>
      </c>
      <c r="M99" s="0" t="n">
        <v>42</v>
      </c>
      <c r="N99" s="0" t="n">
        <v>45</v>
      </c>
      <c r="O99" s="0" t="n">
        <v>30</v>
      </c>
      <c r="P99" s="0" t="n">
        <v>76</v>
      </c>
      <c r="Q99" s="0" t="n">
        <v>57</v>
      </c>
      <c r="R99" s="0" t="n">
        <v>17</v>
      </c>
      <c r="S99" s="0" t="n">
        <v>27</v>
      </c>
      <c r="T99" s="0" t="n">
        <v>18</v>
      </c>
      <c r="U99" s="0" t="n">
        <v>16</v>
      </c>
      <c r="V99" s="0" t="n">
        <v>21</v>
      </c>
      <c r="W99" s="0" t="n">
        <v>19</v>
      </c>
      <c r="X99" s="0" t="n">
        <v>76</v>
      </c>
      <c r="Y99" s="0" t="n">
        <v>12</v>
      </c>
    </row>
    <row r="100" customFormat="false" ht="14.25" hidden="false" customHeight="false" outlineLevel="0" collapsed="false">
      <c r="A100" s="113" t="n">
        <v>95</v>
      </c>
      <c r="B100" s="113" t="s">
        <v>516</v>
      </c>
      <c r="C100" s="113" t="s">
        <v>517</v>
      </c>
      <c r="D100" s="0" t="str">
        <f aca="false">_xlfn.CONCAT(UPPER(TRIM(B100))," ",TRIM(C100))</f>
        <v>FREITAG Henriette</v>
      </c>
      <c r="E100" s="114" t="n">
        <f aca="false">SUM(F100:AA100)</f>
        <v>511</v>
      </c>
      <c r="F100" s="0" t="n">
        <v>26</v>
      </c>
      <c r="G100" s="0" t="n">
        <v>14</v>
      </c>
      <c r="H100" s="0" t="n">
        <v>47</v>
      </c>
      <c r="I100" s="0" t="n">
        <v>39</v>
      </c>
      <c r="J100" s="0" t="n">
        <v>24</v>
      </c>
      <c r="K100" s="0" t="n">
        <v>42</v>
      </c>
      <c r="L100" s="0" t="n">
        <v>18</v>
      </c>
      <c r="M100" s="0" t="n">
        <v>43</v>
      </c>
      <c r="N100" s="0" t="n">
        <v>45</v>
      </c>
      <c r="O100" s="0" t="n">
        <v>13</v>
      </c>
      <c r="P100" s="0" t="n">
        <v>17</v>
      </c>
      <c r="Q100" s="0" t="n">
        <v>0</v>
      </c>
      <c r="R100" s="0" t="n">
        <v>21</v>
      </c>
      <c r="S100" s="0" t="n">
        <v>27</v>
      </c>
      <c r="T100" s="0" t="n">
        <v>30</v>
      </c>
      <c r="U100" s="0" t="n">
        <v>24</v>
      </c>
      <c r="V100" s="0" t="n">
        <v>29</v>
      </c>
      <c r="W100" s="0" t="n">
        <v>18</v>
      </c>
      <c r="X100" s="0" t="n">
        <v>22</v>
      </c>
      <c r="Y100" s="0" t="n">
        <v>12</v>
      </c>
    </row>
    <row r="101" customFormat="false" ht="14.25" hidden="false" customHeight="false" outlineLevel="0" collapsed="false">
      <c r="A101" s="113" t="n">
        <v>96</v>
      </c>
      <c r="B101" s="0" t="s">
        <v>379</v>
      </c>
      <c r="C101" s="0" t="s">
        <v>380</v>
      </c>
      <c r="D101" s="0" t="str">
        <f aca="false">_xlfn.CONCAT(UPPER(TRIM(B101))," ",TRIM(C101))</f>
        <v>ROSSIGNON René</v>
      </c>
      <c r="E101" s="114" t="n">
        <f aca="false">SUM(F101:AA101)</f>
        <v>376</v>
      </c>
      <c r="F101" s="0" t="n">
        <v>14</v>
      </c>
      <c r="G101" s="0" t="n">
        <v>11</v>
      </c>
      <c r="H101" s="0" t="n">
        <v>26</v>
      </c>
      <c r="I101" s="0" t="n">
        <v>36</v>
      </c>
      <c r="J101" s="0" t="n">
        <v>16</v>
      </c>
      <c r="K101" s="0" t="n">
        <v>20</v>
      </c>
      <c r="L101" s="0" t="n">
        <v>14</v>
      </c>
      <c r="M101" s="0" t="n">
        <v>31</v>
      </c>
      <c r="N101" s="0" t="n">
        <v>28</v>
      </c>
      <c r="O101" s="0" t="n">
        <v>14</v>
      </c>
      <c r="P101" s="0" t="n">
        <v>18</v>
      </c>
      <c r="Q101" s="0" t="n">
        <v>57</v>
      </c>
      <c r="R101" s="0" t="n">
        <v>16</v>
      </c>
      <c r="S101" s="0" t="n">
        <v>18</v>
      </c>
      <c r="T101" s="0" t="n">
        <v>7</v>
      </c>
      <c r="U101" s="0" t="n">
        <v>13</v>
      </c>
      <c r="V101" s="0" t="n">
        <v>12</v>
      </c>
      <c r="W101" s="0" t="n">
        <v>14</v>
      </c>
      <c r="X101" s="0" t="n">
        <v>0</v>
      </c>
      <c r="Y101" s="0" t="n">
        <v>11</v>
      </c>
    </row>
    <row r="102" customFormat="false" ht="14.25" hidden="false" customHeight="false" outlineLevel="0" collapsed="false">
      <c r="A102" s="113" t="n">
        <v>97</v>
      </c>
      <c r="B102" s="0" t="s">
        <v>377</v>
      </c>
      <c r="C102" s="0" t="s">
        <v>378</v>
      </c>
      <c r="D102" s="0" t="str">
        <f aca="false">_xlfn.CONCAT(UPPER(TRIM(B102))," ",TRIM(C102))</f>
        <v>PIRSON Anne-Christine</v>
      </c>
      <c r="E102" s="114" t="n">
        <f aca="false">SUM(F102:AA102)</f>
        <v>838</v>
      </c>
      <c r="F102" s="0" t="n">
        <v>32</v>
      </c>
      <c r="G102" s="0" t="n">
        <v>63</v>
      </c>
      <c r="H102" s="0" t="n">
        <v>39</v>
      </c>
      <c r="I102" s="0" t="n">
        <v>70</v>
      </c>
      <c r="J102" s="0" t="n">
        <v>65</v>
      </c>
      <c r="K102" s="0" t="n">
        <v>42</v>
      </c>
      <c r="L102" s="0" t="n">
        <v>72</v>
      </c>
      <c r="M102" s="0" t="n">
        <v>45</v>
      </c>
      <c r="N102" s="0" t="n">
        <v>31</v>
      </c>
      <c r="O102" s="0" t="n">
        <v>32</v>
      </c>
      <c r="P102" s="0" t="n">
        <v>76</v>
      </c>
      <c r="Q102" s="0" t="n">
        <v>57</v>
      </c>
      <c r="R102" s="0" t="n">
        <v>28</v>
      </c>
      <c r="S102" s="0" t="n">
        <v>27</v>
      </c>
      <c r="T102" s="0" t="n">
        <v>30</v>
      </c>
      <c r="U102" s="0" t="n">
        <v>24</v>
      </c>
      <c r="V102" s="0" t="n">
        <v>0</v>
      </c>
      <c r="W102" s="0" t="n">
        <v>17</v>
      </c>
      <c r="X102" s="0" t="n">
        <v>76</v>
      </c>
      <c r="Y102" s="0" t="n">
        <v>12</v>
      </c>
    </row>
    <row r="103" customFormat="false" ht="14.25" hidden="false" customHeight="false" outlineLevel="0" collapsed="false">
      <c r="A103" s="113" t="n">
        <v>98</v>
      </c>
      <c r="B103" s="0" t="s">
        <v>383</v>
      </c>
      <c r="C103" s="0" t="s">
        <v>351</v>
      </c>
      <c r="D103" s="0" t="str">
        <f aca="false">_xlfn.CONCAT(UPPER(TRIM(B103))," ",TRIM(C103))</f>
        <v>LEDUC Béatrice</v>
      </c>
      <c r="E103" s="114" t="n">
        <f aca="false">SUM(F103:AA103)</f>
        <v>655</v>
      </c>
      <c r="F103" s="0" t="n">
        <v>32</v>
      </c>
      <c r="G103" s="0" t="n">
        <v>26</v>
      </c>
      <c r="H103" s="0" t="n">
        <v>37</v>
      </c>
      <c r="I103" s="0" t="n">
        <v>40</v>
      </c>
      <c r="J103" s="0" t="n">
        <v>32</v>
      </c>
      <c r="K103" s="0" t="n">
        <v>30</v>
      </c>
      <c r="L103" s="0" t="n">
        <v>72</v>
      </c>
      <c r="M103" s="0" t="n">
        <v>52</v>
      </c>
      <c r="N103" s="0" t="n">
        <v>45</v>
      </c>
      <c r="O103" s="0" t="n">
        <v>0</v>
      </c>
      <c r="P103" s="0" t="n">
        <v>76</v>
      </c>
      <c r="Q103" s="0" t="n">
        <v>57</v>
      </c>
      <c r="R103" s="0" t="n">
        <v>20</v>
      </c>
      <c r="S103" s="0" t="n">
        <v>0</v>
      </c>
      <c r="T103" s="0" t="n">
        <v>30</v>
      </c>
      <c r="U103" s="0" t="n">
        <v>20</v>
      </c>
      <c r="V103" s="0" t="n">
        <v>32</v>
      </c>
      <c r="W103" s="0" t="n">
        <v>16</v>
      </c>
      <c r="X103" s="0" t="n">
        <v>26</v>
      </c>
      <c r="Y103" s="0" t="n">
        <v>12</v>
      </c>
    </row>
    <row r="104" customFormat="false" ht="14.25" hidden="false" customHeight="false" outlineLevel="0" collapsed="false">
      <c r="A104" s="113" t="n">
        <v>99</v>
      </c>
      <c r="B104" s="113" t="s">
        <v>384</v>
      </c>
      <c r="C104" s="113" t="s">
        <v>385</v>
      </c>
      <c r="D104" s="0" t="str">
        <f aca="false">_xlfn.CONCAT(UPPER(TRIM(B104))," ",TRIM(C104))</f>
        <v>GOFFIN Veena</v>
      </c>
      <c r="E104" s="114" t="n">
        <f aca="false">SUM(F104:AA104)</f>
        <v>730</v>
      </c>
      <c r="F104" s="0" t="n">
        <v>0</v>
      </c>
      <c r="G104" s="0" t="n">
        <v>26</v>
      </c>
      <c r="H104" s="0" t="n">
        <v>47</v>
      </c>
      <c r="I104" s="0" t="n">
        <v>47</v>
      </c>
      <c r="J104" s="0" t="n">
        <v>29</v>
      </c>
      <c r="K104" s="0" t="n">
        <v>30</v>
      </c>
      <c r="L104" s="0" t="n">
        <v>72</v>
      </c>
      <c r="M104" s="0" t="n">
        <v>42</v>
      </c>
      <c r="N104" s="0" t="n">
        <v>45</v>
      </c>
      <c r="O104" s="0" t="n">
        <v>32</v>
      </c>
      <c r="P104" s="0" t="n">
        <v>76</v>
      </c>
      <c r="Q104" s="0" t="n">
        <v>57</v>
      </c>
      <c r="R104" s="0" t="n">
        <v>28</v>
      </c>
      <c r="S104" s="0" t="n">
        <v>27</v>
      </c>
      <c r="T104" s="0" t="n">
        <v>30</v>
      </c>
      <c r="U104" s="0" t="n">
        <v>16</v>
      </c>
      <c r="V104" s="0" t="n">
        <v>21</v>
      </c>
      <c r="W104" s="0" t="n">
        <v>17</v>
      </c>
      <c r="X104" s="0" t="n">
        <v>76</v>
      </c>
      <c r="Y104" s="0" t="n">
        <v>12</v>
      </c>
    </row>
    <row r="105" customFormat="false" ht="14.25" hidden="false" customHeight="false" outlineLevel="0" collapsed="false">
      <c r="A105" s="113" t="n">
        <v>100</v>
      </c>
      <c r="B105" s="113" t="s">
        <v>386</v>
      </c>
      <c r="C105" s="113" t="s">
        <v>218</v>
      </c>
      <c r="D105" s="0" t="str">
        <f aca="false">_xlfn.CONCAT(UPPER(TRIM(B105))," ",TRIM(C105))</f>
        <v>MALJEAN Anne</v>
      </c>
      <c r="E105" s="114" t="n">
        <f aca="false">SUM(F105:AA105)</f>
        <v>837</v>
      </c>
      <c r="F105" s="0" t="n">
        <v>0</v>
      </c>
      <c r="G105" s="0" t="n">
        <v>63</v>
      </c>
      <c r="H105" s="0" t="n">
        <v>47</v>
      </c>
      <c r="I105" s="0" t="n">
        <v>72</v>
      </c>
      <c r="J105" s="0" t="n">
        <v>65</v>
      </c>
      <c r="K105" s="0" t="n">
        <v>42</v>
      </c>
      <c r="L105" s="0" t="n">
        <v>72</v>
      </c>
      <c r="M105" s="0" t="n">
        <v>42</v>
      </c>
      <c r="N105" s="0" t="n">
        <v>45</v>
      </c>
      <c r="O105" s="0" t="n">
        <v>30</v>
      </c>
      <c r="P105" s="0" t="n">
        <v>76</v>
      </c>
      <c r="Q105" s="0" t="n">
        <v>57</v>
      </c>
      <c r="R105" s="0" t="n">
        <v>0</v>
      </c>
      <c r="S105" s="0" t="n">
        <v>27</v>
      </c>
      <c r="T105" s="0" t="n">
        <v>39</v>
      </c>
      <c r="U105" s="0" t="n">
        <v>21</v>
      </c>
      <c r="V105" s="0" t="n">
        <v>32</v>
      </c>
      <c r="W105" s="0" t="n">
        <v>19</v>
      </c>
      <c r="X105" s="0" t="n">
        <v>76</v>
      </c>
      <c r="Y105" s="0" t="n">
        <v>12</v>
      </c>
    </row>
    <row r="106" customFormat="false" ht="14.25" hidden="false" customHeight="false" outlineLevel="0" collapsed="false">
      <c r="A106" s="113" t="n">
        <v>101</v>
      </c>
      <c r="B106" s="0" t="s">
        <v>518</v>
      </c>
      <c r="C106" s="0" t="s">
        <v>208</v>
      </c>
      <c r="D106" s="0" t="str">
        <f aca="false">_xlfn.CONCAT(UPPER(TRIM(B106))," ",TRIM(C106))</f>
        <v>FRANSSEN Jacques</v>
      </c>
      <c r="E106" s="114" t="n">
        <f aca="false">SUM(F106:AA106)</f>
        <v>923</v>
      </c>
      <c r="F106" s="0" t="n">
        <v>32</v>
      </c>
      <c r="G106" s="0" t="n">
        <v>63</v>
      </c>
      <c r="H106" s="0" t="n">
        <v>50</v>
      </c>
      <c r="I106" s="0" t="n">
        <v>72</v>
      </c>
      <c r="J106" s="0" t="n">
        <v>36</v>
      </c>
      <c r="K106" s="0" t="n">
        <v>42</v>
      </c>
      <c r="L106" s="0" t="n">
        <v>72</v>
      </c>
      <c r="M106" s="0" t="n">
        <v>54</v>
      </c>
      <c r="N106" s="0" t="n">
        <v>84</v>
      </c>
      <c r="O106" s="0" t="n">
        <v>45</v>
      </c>
      <c r="P106" s="0" t="n">
        <v>74</v>
      </c>
      <c r="Q106" s="0" t="n">
        <v>57</v>
      </c>
      <c r="R106" s="0" t="n">
        <v>22</v>
      </c>
      <c r="S106" s="0" t="n">
        <v>27</v>
      </c>
      <c r="T106" s="0" t="n">
        <v>30</v>
      </c>
      <c r="U106" s="0" t="n">
        <v>24</v>
      </c>
      <c r="V106" s="0" t="n">
        <v>32</v>
      </c>
      <c r="W106" s="0" t="n">
        <v>19</v>
      </c>
      <c r="X106" s="0" t="n">
        <v>76</v>
      </c>
      <c r="Y106" s="0" t="n">
        <v>12</v>
      </c>
    </row>
    <row r="107" customFormat="false" ht="14.25" hidden="false" customHeight="false" outlineLevel="0" collapsed="false">
      <c r="A107" s="113" t="n">
        <v>102</v>
      </c>
      <c r="D107" s="0" t="str">
        <f aca="false">_xlfn.CONCAT(UPPER(TRIM(B107))," ",TRIM(C107))</f>
        <v> </v>
      </c>
      <c r="E107" s="114" t="n">
        <f aca="false">SUM(F107:AA107)</f>
        <v>0</v>
      </c>
    </row>
    <row r="108" customFormat="false" ht="14.25" hidden="false" customHeight="false" outlineLevel="0" collapsed="false">
      <c r="A108" s="113" t="n">
        <v>103</v>
      </c>
      <c r="D108" s="0" t="str">
        <f aca="false">_xlfn.CONCAT(UPPER(TRIM(B108))," ",TRIM(C108))</f>
        <v> </v>
      </c>
      <c r="E108" s="114" t="n">
        <f aca="false">SUM(F108:AA108)</f>
        <v>0</v>
      </c>
    </row>
    <row r="109" customFormat="false" ht="14.25" hidden="false" customHeight="false" outlineLevel="0" collapsed="false">
      <c r="A109" s="113" t="n">
        <v>104</v>
      </c>
      <c r="D109" s="0" t="str">
        <f aca="false">_xlfn.CONCAT(UPPER(TRIM(B109))," ",TRIM(C109))</f>
        <v> </v>
      </c>
      <c r="E109" s="114" t="n">
        <f aca="false">SUM(F109:AA109)</f>
        <v>0</v>
      </c>
    </row>
    <row r="110" customFormat="false" ht="14.25" hidden="false" customHeight="false" outlineLevel="0" collapsed="false">
      <c r="A110" s="113" t="n">
        <v>105</v>
      </c>
      <c r="D110" s="0" t="str">
        <f aca="false">_xlfn.CONCAT(UPPER(TRIM(B110))," ",TRIM(C110))</f>
        <v> </v>
      </c>
      <c r="E110" s="114" t="n">
        <f aca="false">SUM(F110:AA110)</f>
        <v>0</v>
      </c>
    </row>
    <row r="111" customFormat="false" ht="14.25" hidden="false" customHeight="false" outlineLevel="0" collapsed="false">
      <c r="A111" s="113" t="n">
        <v>106</v>
      </c>
      <c r="D111" s="0" t="str">
        <f aca="false">_xlfn.CONCAT(UPPER(TRIM(B111))," ",TRIM(C111))</f>
        <v> </v>
      </c>
      <c r="E111" s="114" t="n">
        <f aca="false">SUM(F111:AA111)</f>
        <v>0</v>
      </c>
    </row>
    <row r="112" customFormat="false" ht="14.25" hidden="false" customHeight="false" outlineLevel="0" collapsed="false">
      <c r="A112" s="113" t="n">
        <v>107</v>
      </c>
      <c r="D112" s="0" t="str">
        <f aca="false">_xlfn.CONCAT(UPPER(TRIM(B112))," ",TRIM(C112))</f>
        <v> </v>
      </c>
      <c r="E112" s="114" t="n">
        <f aca="false">SUM(F112:AA112)</f>
        <v>0</v>
      </c>
    </row>
    <row r="113" customFormat="false" ht="14.25" hidden="false" customHeight="false" outlineLevel="0" collapsed="false">
      <c r="A113" s="113" t="n">
        <v>108</v>
      </c>
      <c r="D113" s="0" t="str">
        <f aca="false">_xlfn.CONCAT(UPPER(TRIM(B113))," ",TRIM(C113))</f>
        <v> </v>
      </c>
      <c r="E113" s="114" t="n">
        <f aca="false">SUM(F113:AA113)</f>
        <v>0</v>
      </c>
    </row>
    <row r="114" customFormat="false" ht="14.25" hidden="false" customHeight="false" outlineLevel="0" collapsed="false">
      <c r="A114" s="113" t="n">
        <v>109</v>
      </c>
      <c r="B114" s="113"/>
      <c r="C114" s="113"/>
      <c r="D114" s="0" t="str">
        <f aca="false">_xlfn.CONCAT(UPPER(TRIM(B114))," ",TRIM(C114))</f>
        <v> </v>
      </c>
      <c r="E114" s="114" t="n">
        <f aca="false">SUM(F114:AA114)</f>
        <v>0</v>
      </c>
    </row>
    <row r="115" customFormat="false" ht="14.25" hidden="false" customHeight="false" outlineLevel="0" collapsed="false">
      <c r="A115" s="113" t="n">
        <v>110</v>
      </c>
      <c r="B115" s="113"/>
      <c r="C115" s="113"/>
      <c r="D115" s="0" t="str">
        <f aca="false">_xlfn.CONCAT(UPPER(TRIM(B115))," ",TRIM(C115))</f>
        <v> </v>
      </c>
      <c r="E115" s="114" t="n">
        <f aca="false">SUM(F115:AA115)</f>
        <v>0</v>
      </c>
    </row>
    <row r="116" customFormat="false" ht="14.25" hidden="false" customHeight="false" outlineLevel="0" collapsed="false">
      <c r="A116" s="113" t="n">
        <v>111</v>
      </c>
      <c r="B116" s="113"/>
      <c r="C116" s="113"/>
      <c r="D116" s="0" t="str">
        <f aca="false">_xlfn.CONCAT(UPPER(TRIM(B116))," ",TRIM(C116))</f>
        <v> </v>
      </c>
      <c r="E116" s="114" t="n">
        <f aca="false">SUM(F116:AA116)</f>
        <v>0</v>
      </c>
    </row>
    <row r="117" customFormat="false" ht="14.25" hidden="false" customHeight="false" outlineLevel="0" collapsed="false">
      <c r="A117" s="113" t="n">
        <v>112</v>
      </c>
      <c r="B117" s="113"/>
      <c r="C117" s="113"/>
      <c r="D117" s="0" t="str">
        <f aca="false">_xlfn.CONCAT(UPPER(TRIM(B117))," ",TRIM(C117))</f>
        <v> </v>
      </c>
      <c r="E117" s="114" t="n">
        <f aca="false">SUM(F117:AA117)</f>
        <v>0</v>
      </c>
    </row>
    <row r="118" customFormat="false" ht="14.25" hidden="false" customHeight="false" outlineLevel="0" collapsed="false">
      <c r="A118" s="113" t="n">
        <v>113</v>
      </c>
      <c r="B118" s="113"/>
      <c r="C118" s="113"/>
      <c r="D118" s="0" t="str">
        <f aca="false">_xlfn.CONCAT(UPPER(TRIM(B118))," ",TRIM(C118))</f>
        <v> </v>
      </c>
      <c r="E118" s="114" t="n">
        <f aca="false">SUM(F118:AA118)</f>
        <v>0</v>
      </c>
    </row>
    <row r="119" customFormat="false" ht="14.25" hidden="false" customHeight="false" outlineLevel="0" collapsed="false">
      <c r="A119" s="113" t="n">
        <v>114</v>
      </c>
      <c r="B119" s="113"/>
      <c r="C119" s="113"/>
      <c r="D119" s="0" t="str">
        <f aca="false">_xlfn.CONCAT(UPPER(TRIM(B119))," ",TRIM(C119))</f>
        <v> </v>
      </c>
      <c r="E119" s="114" t="n">
        <f aca="false">SUM(F119:AA119)</f>
        <v>0</v>
      </c>
    </row>
    <row r="120" customFormat="false" ht="14.25" hidden="false" customHeight="false" outlineLevel="0" collapsed="false">
      <c r="A120" s="113" t="n">
        <v>115</v>
      </c>
      <c r="B120" s="113"/>
      <c r="C120" s="113"/>
      <c r="D120" s="0" t="str">
        <f aca="false">_xlfn.CONCAT(UPPER(TRIM(B120))," ",TRIM(C120))</f>
        <v> </v>
      </c>
      <c r="E120" s="114" t="n">
        <f aca="false">SUM(F120:AA120)</f>
        <v>0</v>
      </c>
    </row>
    <row r="121" customFormat="false" ht="14.25" hidden="false" customHeight="false" outlineLevel="0" collapsed="false">
      <c r="A121" s="113" t="n">
        <v>116</v>
      </c>
      <c r="B121" s="113"/>
      <c r="C121" s="113"/>
      <c r="D121" s="0" t="str">
        <f aca="false">_xlfn.CONCAT(UPPER(TRIM(B121))," ",TRIM(C121))</f>
        <v> </v>
      </c>
      <c r="E121" s="114" t="n">
        <f aca="false">SUM(F121:AA121)</f>
        <v>0</v>
      </c>
    </row>
    <row r="122" customFormat="false" ht="14.25" hidden="false" customHeight="false" outlineLevel="0" collapsed="false">
      <c r="A122" s="113" t="n">
        <v>117</v>
      </c>
      <c r="B122" s="113"/>
      <c r="C122" s="113"/>
      <c r="D122" s="0" t="str">
        <f aca="false">_xlfn.CONCAT(UPPER(TRIM(B122))," ",TRIM(C122))</f>
        <v> </v>
      </c>
      <c r="E122" s="114" t="n">
        <f aca="false">SUM(F122:AA122)</f>
        <v>0</v>
      </c>
    </row>
    <row r="123" customFormat="false" ht="14.25" hidden="false" customHeight="false" outlineLevel="0" collapsed="false">
      <c r="A123" s="113" t="n">
        <v>118</v>
      </c>
      <c r="B123" s="113"/>
      <c r="C123" s="113"/>
      <c r="D123" s="0" t="str">
        <f aca="false">_xlfn.CONCAT(UPPER(TRIM(B123))," ",TRIM(C123))</f>
        <v> </v>
      </c>
      <c r="E123" s="114" t="n">
        <f aca="false">SUM(F123:AA123)</f>
        <v>0</v>
      </c>
    </row>
    <row r="124" customFormat="false" ht="14.25" hidden="false" customHeight="false" outlineLevel="0" collapsed="false">
      <c r="A124" s="113" t="n">
        <v>119</v>
      </c>
      <c r="B124" s="113"/>
      <c r="C124" s="113"/>
      <c r="D124" s="0" t="str">
        <f aca="false">_xlfn.CONCAT(UPPER(TRIM(B124))," ",TRIM(C124))</f>
        <v> </v>
      </c>
      <c r="E124" s="114" t="n">
        <f aca="false">SUM(F124:AA124)</f>
        <v>0</v>
      </c>
    </row>
    <row r="125" customFormat="false" ht="14.25" hidden="false" customHeight="false" outlineLevel="0" collapsed="false">
      <c r="A125" s="113" t="n">
        <v>120</v>
      </c>
      <c r="B125" s="113"/>
      <c r="C125" s="113"/>
      <c r="D125" s="0" t="str">
        <f aca="false">_xlfn.CONCAT(UPPER(TRIM(B125))," ",TRIM(C125))</f>
        <v> </v>
      </c>
      <c r="E125" s="114" t="n">
        <f aca="false">SUM(F125:AA125)</f>
        <v>0</v>
      </c>
    </row>
    <row r="130" customFormat="false" ht="14.25" hidden="false" customHeight="false" outlineLevel="0" collapsed="false">
      <c r="A130" s="115" t="s">
        <v>392</v>
      </c>
      <c r="B130" s="115"/>
    </row>
    <row r="131" customFormat="false" ht="14.25" hidden="false" customHeight="false" outlineLevel="0" collapsed="false">
      <c r="A131" s="0" t="n">
        <v>1</v>
      </c>
      <c r="B131" s="0" t="s">
        <v>519</v>
      </c>
      <c r="C131" s="0" t="s">
        <v>520</v>
      </c>
      <c r="D131" s="0" t="s">
        <v>521</v>
      </c>
      <c r="E131" s="0" t="n">
        <v>32</v>
      </c>
    </row>
    <row r="132" customFormat="false" ht="14.25" hidden="false" customHeight="false" outlineLevel="0" collapsed="false">
      <c r="A132" s="0" t="n">
        <v>2</v>
      </c>
      <c r="B132" s="0" t="s">
        <v>522</v>
      </c>
      <c r="C132" s="0" t="s">
        <v>523</v>
      </c>
      <c r="D132" s="0" t="s">
        <v>524</v>
      </c>
      <c r="E132" s="0" t="n">
        <v>64</v>
      </c>
    </row>
    <row r="133" customFormat="false" ht="14.25" hidden="false" customHeight="false" outlineLevel="0" collapsed="false">
      <c r="A133" s="0" t="n">
        <v>3</v>
      </c>
      <c r="B133" s="0" t="s">
        <v>525</v>
      </c>
      <c r="C133" s="0" t="s">
        <v>526</v>
      </c>
      <c r="D133" s="0" t="s">
        <v>527</v>
      </c>
      <c r="E133" s="0" t="n">
        <v>50</v>
      </c>
    </row>
    <row r="134" customFormat="false" ht="14.25" hidden="false" customHeight="false" outlineLevel="0" collapsed="false">
      <c r="A134" s="0" t="n">
        <v>4</v>
      </c>
      <c r="B134" s="0" t="s">
        <v>528</v>
      </c>
      <c r="C134" s="0" t="s">
        <v>529</v>
      </c>
      <c r="D134" s="0" t="s">
        <v>530</v>
      </c>
      <c r="E134" s="0" t="n">
        <v>72</v>
      </c>
    </row>
    <row r="135" customFormat="false" ht="14.25" hidden="false" customHeight="false" outlineLevel="0" collapsed="false">
      <c r="A135" s="0" t="n">
        <v>5</v>
      </c>
      <c r="B135" s="0" t="s">
        <v>531</v>
      </c>
      <c r="C135" s="0" t="s">
        <v>532</v>
      </c>
      <c r="D135" s="0" t="s">
        <v>533</v>
      </c>
      <c r="E135" s="0" t="n">
        <v>65</v>
      </c>
    </row>
    <row r="136" customFormat="false" ht="14.25" hidden="false" customHeight="false" outlineLevel="0" collapsed="false">
      <c r="A136" s="0" t="n">
        <v>6</v>
      </c>
      <c r="B136" s="0" t="s">
        <v>534</v>
      </c>
      <c r="C136" s="0" t="s">
        <v>535</v>
      </c>
      <c r="D136" s="0" t="s">
        <v>536</v>
      </c>
      <c r="E136" s="0" t="n">
        <v>42</v>
      </c>
    </row>
    <row r="137" customFormat="false" ht="14.25" hidden="false" customHeight="false" outlineLevel="0" collapsed="false">
      <c r="A137" s="0" t="n">
        <v>7</v>
      </c>
      <c r="B137" s="0" t="s">
        <v>537</v>
      </c>
      <c r="C137" s="0" t="s">
        <v>538</v>
      </c>
      <c r="D137" s="0" t="s">
        <v>539</v>
      </c>
      <c r="E137" s="0" t="n">
        <v>72</v>
      </c>
    </row>
    <row r="138" customFormat="false" ht="14.25" hidden="false" customHeight="false" outlineLevel="0" collapsed="false">
      <c r="A138" s="0" t="n">
        <v>8</v>
      </c>
      <c r="B138" s="0" t="s">
        <v>540</v>
      </c>
      <c r="C138" s="0" t="s">
        <v>541</v>
      </c>
      <c r="D138" s="0" t="s">
        <v>425</v>
      </c>
      <c r="E138" s="0" t="n">
        <v>54</v>
      </c>
    </row>
    <row r="139" customFormat="false" ht="14.25" hidden="false" customHeight="false" outlineLevel="0" collapsed="false">
      <c r="A139" s="0" t="n">
        <v>9</v>
      </c>
      <c r="B139" s="0" t="s">
        <v>542</v>
      </c>
      <c r="C139" s="0" t="s">
        <v>543</v>
      </c>
      <c r="D139" s="0" t="s">
        <v>544</v>
      </c>
      <c r="E139" s="0" t="n">
        <v>84</v>
      </c>
    </row>
    <row r="140" customFormat="false" ht="14.25" hidden="false" customHeight="false" outlineLevel="0" collapsed="false">
      <c r="A140" s="0" t="n">
        <v>10</v>
      </c>
      <c r="B140" s="0" t="s">
        <v>545</v>
      </c>
      <c r="C140" s="0" t="s">
        <v>546</v>
      </c>
      <c r="D140" s="0" t="s">
        <v>547</v>
      </c>
      <c r="E140" s="0" t="n">
        <v>45</v>
      </c>
    </row>
    <row r="141" customFormat="false" ht="14.25" hidden="false" customHeight="false" outlineLevel="0" collapsed="false">
      <c r="A141" s="0" t="n">
        <v>11</v>
      </c>
      <c r="B141" s="0" t="s">
        <v>548</v>
      </c>
      <c r="C141" s="0" t="s">
        <v>549</v>
      </c>
      <c r="D141" s="0" t="s">
        <v>550</v>
      </c>
      <c r="E141" s="0" t="n">
        <v>76</v>
      </c>
    </row>
    <row r="142" customFormat="false" ht="14.25" hidden="false" customHeight="false" outlineLevel="0" collapsed="false">
      <c r="A142" s="0" t="n">
        <v>12</v>
      </c>
      <c r="B142" s="0" t="s">
        <v>551</v>
      </c>
      <c r="C142" s="0" t="s">
        <v>552</v>
      </c>
      <c r="D142" s="0" t="s">
        <v>553</v>
      </c>
      <c r="E142" s="0" t="n">
        <v>57</v>
      </c>
    </row>
    <row r="143" customFormat="false" ht="14.25" hidden="false" customHeight="false" outlineLevel="0" collapsed="false">
      <c r="A143" s="0" t="n">
        <v>13</v>
      </c>
      <c r="B143" s="0" t="s">
        <v>554</v>
      </c>
      <c r="C143" s="0" t="s">
        <v>555</v>
      </c>
      <c r="D143" s="0" t="s">
        <v>556</v>
      </c>
      <c r="E143" s="0" t="n">
        <v>28</v>
      </c>
    </row>
    <row r="144" customFormat="false" ht="14.25" hidden="false" customHeight="false" outlineLevel="0" collapsed="false">
      <c r="A144" s="0" t="n">
        <v>14</v>
      </c>
      <c r="B144" s="0" t="s">
        <v>557</v>
      </c>
      <c r="C144" s="0" t="s">
        <v>558</v>
      </c>
      <c r="D144" s="0" t="s">
        <v>559</v>
      </c>
      <c r="E144" s="0" t="n">
        <v>27</v>
      </c>
    </row>
    <row r="145" customFormat="false" ht="14.25" hidden="false" customHeight="false" outlineLevel="0" collapsed="false">
      <c r="A145" s="0" t="n">
        <v>15</v>
      </c>
      <c r="B145" s="0" t="s">
        <v>560</v>
      </c>
      <c r="C145" s="0" t="s">
        <v>561</v>
      </c>
      <c r="D145" s="0" t="s">
        <v>562</v>
      </c>
      <c r="E145" s="0" t="n">
        <v>39</v>
      </c>
    </row>
    <row r="146" customFormat="false" ht="14.25" hidden="false" customHeight="false" outlineLevel="0" collapsed="false">
      <c r="A146" s="0" t="n">
        <v>16</v>
      </c>
      <c r="B146" s="0" t="s">
        <v>563</v>
      </c>
      <c r="C146" s="0" t="s">
        <v>564</v>
      </c>
      <c r="D146" s="0" t="s">
        <v>565</v>
      </c>
      <c r="E146" s="0" t="n">
        <v>28</v>
      </c>
    </row>
    <row r="147" customFormat="false" ht="14.25" hidden="false" customHeight="false" outlineLevel="0" collapsed="false">
      <c r="A147" s="0" t="n">
        <v>17</v>
      </c>
      <c r="B147" s="0" t="s">
        <v>566</v>
      </c>
      <c r="C147" s="0" t="s">
        <v>567</v>
      </c>
      <c r="D147" s="0" t="s">
        <v>568</v>
      </c>
      <c r="E147" s="0" t="n">
        <v>38</v>
      </c>
    </row>
    <row r="148" customFormat="false" ht="14.25" hidden="false" customHeight="false" outlineLevel="0" collapsed="false">
      <c r="A148" s="0" t="n">
        <v>18</v>
      </c>
      <c r="B148" s="0" t="s">
        <v>569</v>
      </c>
      <c r="C148" s="0" t="s">
        <v>570</v>
      </c>
      <c r="D148" s="0" t="s">
        <v>571</v>
      </c>
      <c r="E148" s="0" t="n">
        <v>19</v>
      </c>
    </row>
    <row r="149" customFormat="false" ht="14.25" hidden="false" customHeight="false" outlineLevel="0" collapsed="false">
      <c r="A149" s="0" t="n">
        <v>19</v>
      </c>
      <c r="B149" s="0" t="s">
        <v>572</v>
      </c>
      <c r="C149" s="0" t="s">
        <v>573</v>
      </c>
      <c r="D149" s="0" t="s">
        <v>574</v>
      </c>
      <c r="E149" s="0" t="n">
        <v>76</v>
      </c>
    </row>
    <row r="150" customFormat="false" ht="14.25" hidden="false" customHeight="false" outlineLevel="0" collapsed="false">
      <c r="A150" s="0" t="n">
        <v>20</v>
      </c>
      <c r="B150" s="0" t="s">
        <v>575</v>
      </c>
      <c r="C150" s="0" t="s">
        <v>576</v>
      </c>
      <c r="D150" s="0" t="s">
        <v>577</v>
      </c>
      <c r="E150" s="0" t="n">
        <v>12</v>
      </c>
    </row>
    <row r="151" customFormat="false" ht="14.25" hidden="false" customHeight="false" outlineLevel="0" collapsed="false">
      <c r="A151" s="0" t="n">
        <v>21</v>
      </c>
    </row>
    <row r="152" customFormat="false" ht="14.25" hidden="false" customHeight="false" outlineLevel="0" collapsed="false">
      <c r="A152" s="0" t="n">
        <v>22</v>
      </c>
    </row>
  </sheetData>
  <mergeCells count="2">
    <mergeCell ref="A1:C1"/>
    <mergeCell ref="A130:B130"/>
  </mergeCells>
  <conditionalFormatting sqref="F6:AA125">
    <cfRule type="expression" priority="2" aboveAverage="0" equalAverage="0" bottom="0" percent="0" rank="0" text="" dxfId="13">
      <formula>IF(F6=F$2,COUNTIF(F$6:F$125,F6)=1)</formula>
    </cfRule>
    <cfRule type="expression" priority="3" aboveAverage="0" equalAverage="0" bottom="0" percent="0" rank="0" text="" dxfId="14">
      <formula>IF(F6&gt;0,F6=F$2)</formula>
    </cfRule>
  </conditionalFormatting>
  <conditionalFormatting sqref="F4:AA4">
    <cfRule type="cellIs" priority="4" operator="equal" aboveAverage="0" equalAverage="0" bottom="0" percent="0" rank="0" text="" dxfId="15">
      <formula>1</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200"/>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171875" defaultRowHeight="14.25" zeroHeight="false" outlineLevelRow="0" outlineLevelCol="0"/>
  <cols>
    <col collapsed="false" customWidth="true" hidden="false" outlineLevel="0" max="1" min="1" style="4" width="14.44"/>
    <col collapsed="false" customWidth="true" hidden="false" outlineLevel="0" max="2" min="2" style="4" width="23.89"/>
    <col collapsed="false" customWidth="true" hidden="false" outlineLevel="0" max="3" min="3" style="78" width="7.88"/>
    <col collapsed="false" customWidth="true" hidden="false" outlineLevel="0" max="4" min="4" style="78" width="5.88"/>
    <col collapsed="false" customWidth="true" hidden="false" outlineLevel="0" max="5" min="5" style="78" width="7.88"/>
    <col collapsed="false" customWidth="true" hidden="false" outlineLevel="0" max="6" min="6" style="78" width="8.22"/>
    <col collapsed="false" customWidth="true" hidden="false" outlineLevel="0" max="7" min="7" style="4" width="7.34"/>
    <col collapsed="false" customWidth="true" hidden="true" outlineLevel="0" max="8" min="8" style="78" width="7.88"/>
    <col collapsed="false" customWidth="true" hidden="true" outlineLevel="0" max="9" min="9" style="78" width="6.88"/>
    <col collapsed="false" customWidth="true" hidden="true" outlineLevel="0" max="10" min="10" style="78" width="4.55"/>
    <col collapsed="false" customWidth="true" hidden="false" outlineLevel="0" max="11" min="11" style="78" width="6.55"/>
    <col collapsed="false" customWidth="true" hidden="false" outlineLevel="0" max="12" min="12" style="4" width="8.88"/>
    <col collapsed="false" customWidth="true" hidden="true" outlineLevel="0" max="13" min="13" style="4" width="7.66"/>
    <col collapsed="false" customWidth="true" hidden="false" outlineLevel="0" max="15" min="14" style="4" width="7.66"/>
    <col collapsed="false" customWidth="true" hidden="true" outlineLevel="0" max="16" min="16" style="4" width="7.66"/>
    <col collapsed="false" customWidth="true" hidden="false" outlineLevel="0" max="27" min="17" style="4" width="7.66"/>
    <col collapsed="false" customWidth="true" hidden="true" outlineLevel="0" max="28" min="28" style="4" width="7.66"/>
    <col collapsed="false" customWidth="true" hidden="false" outlineLevel="0" max="29" min="29" style="4" width="33.11"/>
    <col collapsed="false" customWidth="true" hidden="false" outlineLevel="0" max="30" min="30" style="4" width="28.11"/>
    <col collapsed="false" customWidth="false" hidden="false" outlineLevel="0" max="1023" min="31" style="4" width="9.11"/>
  </cols>
  <sheetData>
    <row r="1" customFormat="false" ht="59.25" hidden="false" customHeight="true" outlineLevel="0" collapsed="false">
      <c r="A1" s="79" t="str">
        <f aca="true">_xlfn.CONCAT(Contacts!H1,"  - ",RIGHT(CELL("filename"),SUM(LEN(CELL("filename")),-FIND("'#",CELL("filename")),-2)))</f>
        <v>CHALLENGE SUD 10  - Tour 3</v>
      </c>
      <c r="B1" s="79"/>
      <c r="C1" s="79" t="n">
        <f aca="false">Cumul!O1</f>
        <v>65</v>
      </c>
      <c r="E1" s="4"/>
      <c r="F1" s="80" t="s">
        <v>44</v>
      </c>
      <c r="G1" s="81" t="n">
        <v>910</v>
      </c>
      <c r="H1" s="82"/>
      <c r="I1" s="82"/>
      <c r="J1" s="82"/>
      <c r="K1" s="82"/>
      <c r="L1" s="83" t="s">
        <v>10</v>
      </c>
      <c r="M1" s="84" t="s">
        <v>23</v>
      </c>
      <c r="N1" s="84" t="s">
        <v>14</v>
      </c>
      <c r="O1" s="84" t="s">
        <v>16</v>
      </c>
      <c r="P1" s="84" t="s">
        <v>24</v>
      </c>
      <c r="Q1" s="84" t="s">
        <v>18</v>
      </c>
      <c r="R1" s="84" t="s">
        <v>12</v>
      </c>
      <c r="S1" s="84" t="s">
        <v>22</v>
      </c>
      <c r="T1" s="84" t="s">
        <v>19</v>
      </c>
      <c r="U1" s="84" t="s">
        <v>45</v>
      </c>
      <c r="V1" s="84" t="s">
        <v>20</v>
      </c>
      <c r="W1" s="84" t="s">
        <v>21</v>
      </c>
      <c r="X1" s="84" t="s">
        <v>15</v>
      </c>
      <c r="Y1" s="84" t="s">
        <v>11</v>
      </c>
      <c r="Z1" s="84" t="s">
        <v>17</v>
      </c>
      <c r="AA1" s="84" t="s">
        <v>13</v>
      </c>
      <c r="AB1" s="84" t="s">
        <v>46</v>
      </c>
    </row>
    <row r="2" customFormat="false" ht="18" hidden="true" customHeight="true" outlineLevel="0" collapsed="false">
      <c r="B2" s="85"/>
      <c r="C2" s="86"/>
      <c r="D2" s="86"/>
      <c r="E2" s="86"/>
      <c r="F2" s="86"/>
      <c r="H2" s="87" t="s">
        <v>47</v>
      </c>
      <c r="I2" s="88" t="s">
        <v>48</v>
      </c>
      <c r="J2" s="88" t="s">
        <v>49</v>
      </c>
      <c r="K2" s="88" t="s">
        <v>50</v>
      </c>
      <c r="L2" s="83"/>
      <c r="M2" s="86" t="s">
        <v>29</v>
      </c>
      <c r="N2" s="86" t="s">
        <v>30</v>
      </c>
      <c r="O2" s="86" t="s">
        <v>31</v>
      </c>
      <c r="P2" s="82" t="s">
        <v>51</v>
      </c>
      <c r="Q2" s="82" t="s">
        <v>32</v>
      </c>
      <c r="R2" s="82" t="s">
        <v>33</v>
      </c>
      <c r="S2" s="82" t="s">
        <v>34</v>
      </c>
      <c r="T2" s="82" t="s">
        <v>35</v>
      </c>
      <c r="U2" s="82" t="s">
        <v>36</v>
      </c>
      <c r="V2" s="82" t="s">
        <v>37</v>
      </c>
      <c r="W2" s="82" t="s">
        <v>38</v>
      </c>
      <c r="X2" s="82" t="s">
        <v>39</v>
      </c>
      <c r="Y2" s="78" t="s">
        <v>40</v>
      </c>
      <c r="Z2" s="78" t="s">
        <v>41</v>
      </c>
      <c r="AA2" s="82" t="s">
        <v>42</v>
      </c>
      <c r="AB2" s="82" t="s">
        <v>52</v>
      </c>
    </row>
    <row r="3" customFormat="false" ht="14.25" hidden="false" customHeight="false" outlineLevel="0" collapsed="false">
      <c r="A3" s="89" t="s">
        <v>53</v>
      </c>
      <c r="B3" s="90" t="s">
        <v>447</v>
      </c>
      <c r="C3" s="91" t="s">
        <v>55</v>
      </c>
      <c r="D3" s="91" t="s">
        <v>56</v>
      </c>
      <c r="E3" s="91" t="s">
        <v>1</v>
      </c>
      <c r="F3" s="91" t="s">
        <v>57</v>
      </c>
      <c r="G3" s="92" t="s">
        <v>58</v>
      </c>
      <c r="H3" s="92"/>
      <c r="I3" s="92"/>
      <c r="J3" s="92"/>
      <c r="K3" s="93" t="s">
        <v>59</v>
      </c>
      <c r="L3" s="94" t="s">
        <v>60</v>
      </c>
      <c r="M3" s="95" t="n">
        <f aca="false">SUM(M4:M153)</f>
        <v>0</v>
      </c>
      <c r="N3" s="95" t="n">
        <f aca="false">SUM(N4:N153)</f>
        <v>171</v>
      </c>
      <c r="O3" s="95" t="n">
        <f aca="false">SUM(O4:O153)</f>
        <v>210.5</v>
      </c>
      <c r="P3" s="95" t="n">
        <f aca="false">SUM(P4:P153)</f>
        <v>0</v>
      </c>
      <c r="Q3" s="95" t="n">
        <f aca="false">SUM(Q4:Q153)</f>
        <v>158</v>
      </c>
      <c r="R3" s="95" t="n">
        <f aca="false">SUM(R4:R153)</f>
        <v>256.5</v>
      </c>
      <c r="S3" s="95" t="n">
        <f aca="false">SUM(S4:S153)</f>
        <v>21</v>
      </c>
      <c r="T3" s="95" t="n">
        <f aca="false">SUM(T4:T153)</f>
        <v>128.5</v>
      </c>
      <c r="U3" s="95" t="n">
        <f aca="false">SUM(U4:U153)</f>
        <v>310</v>
      </c>
      <c r="V3" s="95" t="n">
        <f aca="false">SUM(V4:V153)</f>
        <v>161</v>
      </c>
      <c r="W3" s="95" t="n">
        <f aca="false">SUM(W4:W153)</f>
        <v>50</v>
      </c>
      <c r="X3" s="95" t="n">
        <f aca="false">SUM(X4:X153)</f>
        <v>124</v>
      </c>
      <c r="Y3" s="95" t="n">
        <f aca="false">SUM(Y4:Y153)</f>
        <v>177</v>
      </c>
      <c r="Z3" s="95" t="n">
        <f aca="false">SUM(Z4:Z153)</f>
        <v>200</v>
      </c>
      <c r="AA3" s="95" t="n">
        <f aca="false">SUM(AA4:AA153)</f>
        <v>177.5</v>
      </c>
      <c r="AB3" s="95" t="n">
        <f aca="false">SUM(AB4:AB153)</f>
        <v>0</v>
      </c>
    </row>
    <row r="4" customFormat="false" ht="14.25" hidden="false" customHeight="false" outlineLevel="0" collapsed="false">
      <c r="A4" s="82" t="n">
        <f aca="false">IF(G4&lt;&gt;0,IF(COUNTIF(G$4:G$200,G4)&lt;&gt;1,RANK(G4,G$4:G$200)&amp;"°",RANK(G4,G$4:G$200)),"")</f>
        <v>1</v>
      </c>
      <c r="B4" s="100" t="s">
        <v>448</v>
      </c>
      <c r="C4" s="86" t="str">
        <f aca="false">IFERROR(VLOOKUP($B4,TabJoueurs,2,0),"")</f>
        <v>3A</v>
      </c>
      <c r="D4" s="86" t="str">
        <f aca="false">IFERROR(VLOOKUP($B4,TabJoueurs,3,0),"")</f>
        <v>V</v>
      </c>
      <c r="E4" s="86" t="str">
        <f aca="false">IFERROR(VLOOKUP($B4,TabJoueurs,4,0),"")</f>
        <v>FLO</v>
      </c>
      <c r="F4" s="86" t="n">
        <f aca="false">IFERROR(VLOOKUP($B4,TabJoueurs,7,0),"")</f>
        <v>0</v>
      </c>
      <c r="G4" s="82" t="n">
        <v>873</v>
      </c>
      <c r="H4" s="82" t="n">
        <f aca="false">COUNTIF(E$4:E4,E4)</f>
        <v>1</v>
      </c>
      <c r="I4" s="82" t="n">
        <f aca="false">IFERROR(IF(H4&lt;6,I3+1,I3),0)</f>
        <v>1</v>
      </c>
      <c r="J4" s="82" t="n">
        <f aca="false">IF(G4&gt;0,IF(H4&lt;6,PtsMax3-I4+1,""),"")</f>
        <v>65</v>
      </c>
      <c r="K4" s="97" t="n">
        <f aca="false">MAX(M4:AB4)</f>
        <v>65</v>
      </c>
      <c r="L4" s="98" t="n">
        <f aca="false">IFERROR(G4/G$1,"")</f>
        <v>0.959340659340659</v>
      </c>
      <c r="M4" s="99"/>
      <c r="N4" s="86" t="str">
        <f aca="false">IF(N$2=$E4,$J4,"")</f>
        <v/>
      </c>
      <c r="O4" s="99" t="str">
        <f aca="false">IF(O$2=$E4,$J4,"")</f>
        <v/>
      </c>
      <c r="P4" s="86" t="str">
        <f aca="false">IF(P$2=$E4,$J4,"")</f>
        <v/>
      </c>
      <c r="Q4" s="86" t="str">
        <f aca="false">IF(Q$2=$E4,$J4,"")</f>
        <v/>
      </c>
      <c r="R4" s="99" t="str">
        <f aca="false">IF(R$2=$E4,$J4,"")</f>
        <v/>
      </c>
      <c r="S4" s="86" t="str">
        <f aca="false">IF(S$2=$E4,$J4,"")</f>
        <v/>
      </c>
      <c r="T4" s="99" t="str">
        <f aca="false">IF(T$2=$E4,$J4,"")</f>
        <v/>
      </c>
      <c r="U4" s="86" t="n">
        <f aca="false">IF(U$2=$E4,$J4,"")</f>
        <v>65</v>
      </c>
      <c r="V4" s="99" t="str">
        <f aca="false">IF(V$2=$E4,$J4,"")</f>
        <v/>
      </c>
      <c r="W4" s="86" t="str">
        <f aca="false">IF(W$2=$E4,$J4,"")</f>
        <v/>
      </c>
      <c r="X4" s="99" t="str">
        <f aca="false">IF(X$2=$E4,$J4,"")</f>
        <v/>
      </c>
      <c r="Y4" s="86" t="str">
        <f aca="false">IF(Y$2=$E4,$J4,"")</f>
        <v/>
      </c>
      <c r="Z4" s="99" t="str">
        <f aca="false">IF(Z$2=$E4,$J4,"")</f>
        <v/>
      </c>
      <c r="AA4" s="86" t="str">
        <f aca="false">IF(AA$2=$E4,$J4,"")</f>
        <v/>
      </c>
      <c r="AB4" s="99" t="str">
        <f aca="false">IF(AB$2=$E4,$J4,"")</f>
        <v/>
      </c>
      <c r="AC4" s="101" t="s">
        <v>10</v>
      </c>
      <c r="AD4" s="83"/>
      <c r="AE4" s="83"/>
      <c r="AF4" s="83"/>
    </row>
    <row r="5" customFormat="false" ht="14.25" hidden="false" customHeight="false" outlineLevel="0" collapsed="false">
      <c r="A5" s="82" t="n">
        <f aca="false">IF(G5&lt;&gt;0,IF(COUNTIF(G$4:G$200,G5)&lt;&gt;1,RANK(G5,G$4:G$200)&amp;"°",RANK(G5,G$4:G$200)),"")</f>
        <v>2</v>
      </c>
      <c r="B5" s="1" t="s">
        <v>61</v>
      </c>
      <c r="C5" s="86" t="str">
        <f aca="false">IFERROR(VLOOKUP($B5,TabJoueurs,2,0),"")</f>
        <v>4D</v>
      </c>
      <c r="D5" s="86" t="str">
        <f aca="false">IFERROR(VLOOKUP($B5,TabJoueurs,3,0),"")</f>
        <v>V</v>
      </c>
      <c r="E5" s="86" t="str">
        <f aca="false">IFERROR(VLOOKUP($B5,TabJoueurs,4,0),"")</f>
        <v>FLO</v>
      </c>
      <c r="F5" s="86" t="n">
        <f aca="false">IFERROR(VLOOKUP($B5,TabJoueurs,7,0),"")</f>
        <v>0</v>
      </c>
      <c r="G5" s="82" t="n">
        <v>872</v>
      </c>
      <c r="H5" s="82" t="n">
        <f aca="false">COUNTIF(E$4:E5,E5)</f>
        <v>2</v>
      </c>
      <c r="I5" s="82" t="n">
        <f aca="false">IFERROR(IF(H5&lt;6,I4+1,I4),0)</f>
        <v>2</v>
      </c>
      <c r="J5" s="82" t="n">
        <f aca="false">IF(G5&gt;0,IF(H5&lt;6,PtsMax3-I5+1,""),"")</f>
        <v>64</v>
      </c>
      <c r="K5" s="97" t="n">
        <f aca="false">MAX(M5:AB5)</f>
        <v>64</v>
      </c>
      <c r="L5" s="98" t="n">
        <f aca="false">IFERROR(G5/G$1,"")</f>
        <v>0.958241758241758</v>
      </c>
      <c r="M5" s="99"/>
      <c r="N5" s="86" t="str">
        <f aca="false">IF(N$2=$E5,$J5,"")</f>
        <v/>
      </c>
      <c r="O5" s="99" t="str">
        <f aca="false">IF(O$2=$E5,$J5,"")</f>
        <v/>
      </c>
      <c r="P5" s="86" t="str">
        <f aca="false">IF(P$2=$E5,$J5,"")</f>
        <v/>
      </c>
      <c r="Q5" s="86" t="str">
        <f aca="false">IF(Q$2=$E5,$J5,"")</f>
        <v/>
      </c>
      <c r="R5" s="99" t="str">
        <f aca="false">IF(R$2=$E5,$J5,"")</f>
        <v/>
      </c>
      <c r="S5" s="86" t="str">
        <f aca="false">IF(S$2=$E5,$J5,"")</f>
        <v/>
      </c>
      <c r="T5" s="99" t="str">
        <f aca="false">IF(T$2=$E5,$J5,"")</f>
        <v/>
      </c>
      <c r="U5" s="86" t="n">
        <f aca="false">IF(U$2=$E5,$J5,"")</f>
        <v>64</v>
      </c>
      <c r="V5" s="99" t="str">
        <f aca="false">IF(V$2=$E5,$J5,"")</f>
        <v/>
      </c>
      <c r="W5" s="86" t="str">
        <f aca="false">IF(W$2=$E5,$J5,"")</f>
        <v/>
      </c>
      <c r="X5" s="99" t="str">
        <f aca="false">IF(X$2=$E5,$J5,"")</f>
        <v/>
      </c>
      <c r="Y5" s="86" t="str">
        <f aca="false">IF(Y$2=$E5,$J5,"")</f>
        <v/>
      </c>
      <c r="Z5" s="99" t="str">
        <f aca="false">IF(Z$2=$E5,$J5,"")</f>
        <v/>
      </c>
      <c r="AA5" s="86" t="str">
        <f aca="false">IF(AA$2=$E5,$J5,"")</f>
        <v/>
      </c>
      <c r="AB5" s="99" t="str">
        <f aca="false">IF(AB$2=$E5,$J5,"")</f>
        <v/>
      </c>
      <c r="AC5" s="101" t="s">
        <v>10</v>
      </c>
      <c r="AD5" s="83"/>
      <c r="AE5" s="83"/>
      <c r="AF5" s="83"/>
    </row>
    <row r="6" customFormat="false" ht="14.25" hidden="false" customHeight="false" outlineLevel="0" collapsed="false">
      <c r="A6" s="82" t="n">
        <f aca="false">IF(G6&lt;&gt;0,IF(COUNTIF(G$4:G$200,G6)&lt;&gt;1,RANK(G6,G$4:G$200)&amp;"°",RANK(G6,G$4:G$200)),"")</f>
        <v>3</v>
      </c>
      <c r="B6" s="100" t="s">
        <v>63</v>
      </c>
      <c r="C6" s="86" t="str">
        <f aca="false">IFERROR(VLOOKUP($B6,TabJoueurs,2,0),"")</f>
        <v>4C</v>
      </c>
      <c r="D6" s="86" t="str">
        <f aca="false">IFERROR(VLOOKUP($B6,TabJoueurs,3,0),"")</f>
        <v>S</v>
      </c>
      <c r="E6" s="86" t="str">
        <f aca="false">IFERROR(VLOOKUP($B6,TabJoueurs,4,0),"")</f>
        <v>LUX</v>
      </c>
      <c r="F6" s="86" t="n">
        <f aca="false">IFERROR(VLOOKUP($B6,TabJoueurs,7,0),"")</f>
        <v>0</v>
      </c>
      <c r="G6" s="82" t="n">
        <v>846</v>
      </c>
      <c r="H6" s="82" t="n">
        <f aca="false">COUNTIF(E$4:E6,E6)</f>
        <v>1</v>
      </c>
      <c r="I6" s="82" t="n">
        <f aca="false">IFERROR(IF(H6&lt;6,I5+1,I5),0)</f>
        <v>3</v>
      </c>
      <c r="J6" s="82" t="n">
        <f aca="false">IF(G6&gt;0,IF(H6&lt;6,PtsMax3-I6+1,""),"")</f>
        <v>63</v>
      </c>
      <c r="K6" s="97" t="n">
        <f aca="false">MAX(M6:AB6)</f>
        <v>63</v>
      </c>
      <c r="L6" s="98" t="n">
        <f aca="false">IFERROR(G6/G$1,"")</f>
        <v>0.92967032967033</v>
      </c>
      <c r="M6" s="99"/>
      <c r="N6" s="86" t="str">
        <f aca="false">IF(N$2=$E6,$J6,"")</f>
        <v/>
      </c>
      <c r="O6" s="99" t="str">
        <f aca="false">IF(O$2=$E6,$J6,"")</f>
        <v/>
      </c>
      <c r="P6" s="86" t="str">
        <f aca="false">IF(P$2=$E6,$J6,"")</f>
        <v/>
      </c>
      <c r="Q6" s="86" t="str">
        <f aca="false">IF(Q$2=$E6,$J6,"")</f>
        <v/>
      </c>
      <c r="R6" s="99" t="str">
        <f aca="false">IF(R$2=$E6,$J6,"")</f>
        <v/>
      </c>
      <c r="S6" s="86" t="str">
        <f aca="false">IF(S$2=$E6,$J6,"")</f>
        <v/>
      </c>
      <c r="T6" s="99" t="str">
        <f aca="false">IF(T$2=$E6,$J6,"")</f>
        <v/>
      </c>
      <c r="U6" s="86" t="str">
        <f aca="false">IF(U$2=$E6,$J6,"")</f>
        <v/>
      </c>
      <c r="V6" s="99" t="str">
        <f aca="false">IF(V$2=$E6,$J6,"")</f>
        <v/>
      </c>
      <c r="W6" s="86" t="str">
        <f aca="false">IF(W$2=$E6,$J6,"")</f>
        <v/>
      </c>
      <c r="X6" s="99" t="str">
        <f aca="false">IF(X$2=$E6,$J6,"")</f>
        <v/>
      </c>
      <c r="Y6" s="86" t="n">
        <f aca="false">IF(Y$2=$E6,$J6,"")</f>
        <v>63</v>
      </c>
      <c r="Z6" s="99" t="str">
        <f aca="false">IF(Z$2=$E6,$J6,"")</f>
        <v/>
      </c>
      <c r="AA6" s="86" t="str">
        <f aca="false">IF(AA$2=$E6,$J6,"")</f>
        <v/>
      </c>
      <c r="AB6" s="99" t="str">
        <f aca="false">IF(AB$2=$E6,$J6,"")</f>
        <v/>
      </c>
      <c r="AC6" s="101" t="s">
        <v>10</v>
      </c>
      <c r="AD6" s="83"/>
      <c r="AE6" s="83"/>
      <c r="AF6" s="83"/>
    </row>
    <row r="7" customFormat="false" ht="14.25" hidden="false" customHeight="false" outlineLevel="0" collapsed="false">
      <c r="A7" s="82" t="n">
        <f aca="false">IF(G7&lt;&gt;0,IF(COUNTIF(G$4:G$200,G7)&lt;&gt;1,RANK(G7,G$4:G$200)&amp;"°",RANK(G7,G$4:G$200)),"")</f>
        <v>4</v>
      </c>
      <c r="B7" s="100" t="s">
        <v>453</v>
      </c>
      <c r="C7" s="86" t="str">
        <f aca="false">IFERROR(VLOOKUP($B7,TabJoueurs,2,0),"")</f>
        <v>4D</v>
      </c>
      <c r="D7" s="86" t="str">
        <f aca="false">IFERROR(VLOOKUP($B7,TabJoueurs,3,0),"")</f>
        <v>S</v>
      </c>
      <c r="E7" s="86" t="str">
        <f aca="false">IFERROR(VLOOKUP($B7,TabJoueurs,4,0),"")</f>
        <v>FLO</v>
      </c>
      <c r="F7" s="86" t="n">
        <f aca="false">IFERROR(VLOOKUP($B7,TabJoueurs,7,0),"")</f>
        <v>0</v>
      </c>
      <c r="G7" s="82" t="n">
        <v>843</v>
      </c>
      <c r="H7" s="82" t="n">
        <f aca="false">COUNTIF(E$4:E7,E7)</f>
        <v>3</v>
      </c>
      <c r="I7" s="82" t="n">
        <f aca="false">IFERROR(IF(H7&lt;6,I6+1,I6),0)</f>
        <v>4</v>
      </c>
      <c r="J7" s="82" t="n">
        <f aca="false">IF(G7&gt;0,IF(H7&lt;6,PtsMax3-I7+1,""),"")</f>
        <v>62</v>
      </c>
      <c r="K7" s="97" t="n">
        <f aca="false">MAX(M7:AB7)</f>
        <v>62</v>
      </c>
      <c r="L7" s="98" t="n">
        <f aca="false">IFERROR(G7/G$1,"")</f>
        <v>0.926373626373626</v>
      </c>
      <c r="M7" s="99"/>
      <c r="N7" s="86" t="str">
        <f aca="false">IF(N$2=$E7,$J7,"")</f>
        <v/>
      </c>
      <c r="O7" s="99" t="str">
        <f aca="false">IF(O$2=$E7,$J7,"")</f>
        <v/>
      </c>
      <c r="P7" s="86" t="str">
        <f aca="false">IF(P$2=$E7,$J7,"")</f>
        <v/>
      </c>
      <c r="Q7" s="86" t="str">
        <f aca="false">IF(Q$2=$E7,$J7,"")</f>
        <v/>
      </c>
      <c r="R7" s="99" t="str">
        <f aca="false">IF(R$2=$E7,$J7,"")</f>
        <v/>
      </c>
      <c r="S7" s="86" t="str">
        <f aca="false">IF(S$2=$E7,$J7,"")</f>
        <v/>
      </c>
      <c r="T7" s="99" t="str">
        <f aca="false">IF(T$2=$E7,$J7,"")</f>
        <v/>
      </c>
      <c r="U7" s="86" t="n">
        <f aca="false">IF(U$2=$E7,$J7,"")</f>
        <v>62</v>
      </c>
      <c r="V7" s="99" t="str">
        <f aca="false">IF(V$2=$E7,$J7,"")</f>
        <v/>
      </c>
      <c r="W7" s="86" t="str">
        <f aca="false">IF(W$2=$E7,$J7,"")</f>
        <v/>
      </c>
      <c r="X7" s="99" t="str">
        <f aca="false">IF(X$2=$E7,$J7,"")</f>
        <v/>
      </c>
      <c r="Y7" s="86" t="str">
        <f aca="false">IF(Y$2=$E7,$J7,"")</f>
        <v/>
      </c>
      <c r="Z7" s="99" t="str">
        <f aca="false">IF(Z$2=$E7,$J7,"")</f>
        <v/>
      </c>
      <c r="AA7" s="86" t="str">
        <f aca="false">IF(AA$2=$E7,$J7,"")</f>
        <v/>
      </c>
      <c r="AB7" s="99" t="str">
        <f aca="false">IF(AB$2=$E7,$J7,"")</f>
        <v/>
      </c>
      <c r="AC7" s="101" t="s">
        <v>10</v>
      </c>
      <c r="AD7" s="83"/>
      <c r="AE7" s="83"/>
      <c r="AF7" s="83"/>
    </row>
    <row r="8" customFormat="false" ht="14.25" hidden="false" customHeight="false" outlineLevel="0" collapsed="false">
      <c r="A8" s="82" t="n">
        <f aca="false">IF(G8&lt;&gt;0,IF(COUNTIF(G$4:G$200,G8)&lt;&gt;1,RANK(G8,G$4:G$200)&amp;"°",RANK(G8,G$4:G$200)),"")</f>
        <v>5</v>
      </c>
      <c r="B8" s="100" t="s">
        <v>450</v>
      </c>
      <c r="C8" s="86" t="n">
        <f aca="false">IFERROR(VLOOKUP($B8,TabJoueurs,2,0),"")</f>
        <v>7</v>
      </c>
      <c r="D8" s="86" t="str">
        <f aca="false">IFERROR(VLOOKUP($B8,TabJoueurs,3,0),"")</f>
        <v>S</v>
      </c>
      <c r="E8" s="86" t="str">
        <f aca="false">IFERROR(VLOOKUP($B8,TabJoueurs,4,0),"")</f>
        <v>CHY</v>
      </c>
      <c r="F8" s="86" t="n">
        <f aca="false">IFERROR(VLOOKUP($B8,TabJoueurs,7,0),"")</f>
        <v>0</v>
      </c>
      <c r="G8" s="82" t="n">
        <v>842</v>
      </c>
      <c r="H8" s="82" t="n">
        <f aca="false">COUNTIF(E$4:E8,E8)</f>
        <v>1</v>
      </c>
      <c r="I8" s="82" t="n">
        <f aca="false">IFERROR(IF(H8&lt;6,I7+1,I7),0)</f>
        <v>5</v>
      </c>
      <c r="J8" s="82" t="n">
        <f aca="false">IF(G8&gt;0,IF(H8&lt;6,PtsMax3-I8+1,""),"")</f>
        <v>61</v>
      </c>
      <c r="K8" s="97" t="n">
        <f aca="false">MAX(M8:AB8)</f>
        <v>61</v>
      </c>
      <c r="L8" s="98" t="n">
        <f aca="false">IFERROR(G8/G$1,"")</f>
        <v>0.925274725274725</v>
      </c>
      <c r="M8" s="99"/>
      <c r="N8" s="86" t="str">
        <f aca="false">IF(N$2=$E8,$J8,"")</f>
        <v/>
      </c>
      <c r="O8" s="99" t="str">
        <f aca="false">IF(O$2=$E8,$J8,"")</f>
        <v/>
      </c>
      <c r="P8" s="86" t="str">
        <f aca="false">IF(P$2=$E8,$J8,"")</f>
        <v/>
      </c>
      <c r="Q8" s="86" t="n">
        <f aca="false">IF(Q$2=$E8,$J8,"")</f>
        <v>61</v>
      </c>
      <c r="R8" s="99" t="str">
        <f aca="false">IF(R$2=$E8,$J8,"")</f>
        <v/>
      </c>
      <c r="S8" s="86" t="str">
        <f aca="false">IF(S$2=$E8,$J8,"")</f>
        <v/>
      </c>
      <c r="T8" s="99" t="str">
        <f aca="false">IF(T$2=$E8,$J8,"")</f>
        <v/>
      </c>
      <c r="U8" s="86" t="str">
        <f aca="false">IF(U$2=$E8,$J8,"")</f>
        <v/>
      </c>
      <c r="V8" s="99" t="str">
        <f aca="false">IF(V$2=$E8,$J8,"")</f>
        <v/>
      </c>
      <c r="W8" s="86" t="str">
        <f aca="false">IF(W$2=$E8,$J8,"")</f>
        <v/>
      </c>
      <c r="X8" s="99" t="str">
        <f aca="false">IF(X$2=$E8,$J8,"")</f>
        <v/>
      </c>
      <c r="Y8" s="86" t="str">
        <f aca="false">IF(Y$2=$E8,$J8,"")</f>
        <v/>
      </c>
      <c r="Z8" s="99" t="str">
        <f aca="false">IF(Z$2=$E8,$J8,"")</f>
        <v/>
      </c>
      <c r="AA8" s="86" t="str">
        <f aca="false">IF(AA$2=$E8,$J8,"")</f>
        <v/>
      </c>
      <c r="AB8" s="99" t="str">
        <f aca="false">IF(AB$2=$E8,$J8,"")</f>
        <v/>
      </c>
      <c r="AC8" s="101" t="s">
        <v>10</v>
      </c>
      <c r="AD8" s="83"/>
      <c r="AE8" s="83"/>
      <c r="AF8" s="83"/>
    </row>
    <row r="9" customFormat="false" ht="14.25" hidden="false" customHeight="false" outlineLevel="0" collapsed="false">
      <c r="A9" s="82" t="str">
        <f aca="false">IF(G9&lt;&gt;0,IF(COUNTIF(G$4:G$200,G9)&lt;&gt;1,RANK(G9,G$4:G$200)&amp;"°",RANK(G9,G$4:G$200)),"")</f>
        <v>6°</v>
      </c>
      <c r="B9" s="100" t="s">
        <v>87</v>
      </c>
      <c r="C9" s="86" t="str">
        <f aca="false">IFERROR(VLOOKUP($B9,TabJoueurs,2,0),"")</f>
        <v>5A</v>
      </c>
      <c r="D9" s="86" t="str">
        <f aca="false">IFERROR(VLOOKUP($B9,TabJoueurs,3,0),"")</f>
        <v>S</v>
      </c>
      <c r="E9" s="86" t="str">
        <f aca="false">IFERROR(VLOOKUP($B9,TabJoueurs,4,0),"")</f>
        <v>FLO</v>
      </c>
      <c r="F9" s="86" t="n">
        <f aca="false">IFERROR(VLOOKUP($B9,TabJoueurs,7,0),"")</f>
        <v>0</v>
      </c>
      <c r="G9" s="82" t="n">
        <v>839</v>
      </c>
      <c r="H9" s="82" t="n">
        <f aca="false">COUNTIF(E$4:E9,E9)</f>
        <v>4</v>
      </c>
      <c r="I9" s="82" t="n">
        <f aca="false">IFERROR(IF(H9&lt;6,I8+1,I8),0)</f>
        <v>6</v>
      </c>
      <c r="J9" s="82" t="n">
        <f aca="false">IF(G9&gt;0,IF(H9&lt;6,PtsMax3-I9+1,""),"")</f>
        <v>60</v>
      </c>
      <c r="K9" s="97" t="n">
        <f aca="false">MAX(M9:AB9)</f>
        <v>59.5</v>
      </c>
      <c r="L9" s="98" t="n">
        <f aca="false">IFERROR(G9/G$1,"")</f>
        <v>0.921978021978022</v>
      </c>
      <c r="M9" s="99"/>
      <c r="N9" s="86" t="str">
        <f aca="false">IF(N$2=$E9,$J9,"")</f>
        <v/>
      </c>
      <c r="O9" s="99" t="str">
        <f aca="false">IF(O$2=$E9,$J9,"")</f>
        <v/>
      </c>
      <c r="P9" s="86" t="str">
        <f aca="false">IF(P$2=$E9,$J9,"")</f>
        <v/>
      </c>
      <c r="Q9" s="86" t="str">
        <f aca="false">IF(Q$2=$E9,$J9,"")</f>
        <v/>
      </c>
      <c r="R9" s="99" t="str">
        <f aca="false">IF(R$2=$E9,$J9,"")</f>
        <v/>
      </c>
      <c r="S9" s="86" t="str">
        <f aca="false">IF(S$2=$E9,$J9,"")</f>
        <v/>
      </c>
      <c r="T9" s="99" t="str">
        <f aca="false">IF(T$2=$E9,$J9,"")</f>
        <v/>
      </c>
      <c r="U9" s="86" t="n">
        <v>59.5</v>
      </c>
      <c r="V9" s="99" t="str">
        <f aca="false">IF(V$2=$E9,$J9,"")</f>
        <v/>
      </c>
      <c r="W9" s="86" t="str">
        <f aca="false">IF(W$2=$E9,$J9,"")</f>
        <v/>
      </c>
      <c r="X9" s="99" t="str">
        <f aca="false">IF(X$2=$E9,$J9,"")</f>
        <v/>
      </c>
      <c r="Y9" s="86" t="str">
        <f aca="false">IF(Y$2=$E9,$J9,"")</f>
        <v/>
      </c>
      <c r="Z9" s="99" t="str">
        <f aca="false">IF(Z$2=$E9,$J9,"")</f>
        <v/>
      </c>
      <c r="AA9" s="86" t="str">
        <f aca="false">IF(AA$2=$E9,$J9,"")</f>
        <v/>
      </c>
      <c r="AB9" s="99" t="str">
        <f aca="false">IF(AB$2=$E9,$J9,"")</f>
        <v/>
      </c>
      <c r="AC9" s="101" t="s">
        <v>10</v>
      </c>
      <c r="AD9" s="83"/>
      <c r="AE9" s="83"/>
      <c r="AF9" s="83"/>
    </row>
    <row r="10" customFormat="false" ht="14.25" hidden="false" customHeight="false" outlineLevel="0" collapsed="false">
      <c r="A10" s="82" t="str">
        <f aca="false">IF(G10&lt;&gt;0,IF(COUNTIF(G$4:G$200,G10)&lt;&gt;1,RANK(G10,G$4:G$200)&amp;"°",RANK(G10,G$4:G$200)),"")</f>
        <v>6°</v>
      </c>
      <c r="B10" s="100" t="s">
        <v>67</v>
      </c>
      <c r="C10" s="86" t="str">
        <f aca="false">IFERROR(VLOOKUP($B10,TabJoueurs,2,0),"")</f>
        <v>6A</v>
      </c>
      <c r="D10" s="86" t="str">
        <f aca="false">IFERROR(VLOOKUP($B10,TabJoueurs,3,0),"")</f>
        <v>C</v>
      </c>
      <c r="E10" s="86" t="str">
        <f aca="false">IFERROR(VLOOKUP($B10,TabJoueurs,4,0),"")</f>
        <v>FLO</v>
      </c>
      <c r="F10" s="86" t="n">
        <f aca="false">IFERROR(VLOOKUP($B10,TabJoueurs,7,0),"")</f>
        <v>0</v>
      </c>
      <c r="G10" s="82" t="n">
        <v>839</v>
      </c>
      <c r="H10" s="82" t="n">
        <f aca="false">COUNTIF(E$4:E10,E10)</f>
        <v>5</v>
      </c>
      <c r="I10" s="82" t="n">
        <f aca="false">IFERROR(IF(H10&lt;6,I9+1,I9),0)</f>
        <v>7</v>
      </c>
      <c r="J10" s="82" t="n">
        <f aca="false">IF(G10&gt;0,IF(H10&lt;6,PtsMax3-I10+1,""),"")</f>
        <v>59</v>
      </c>
      <c r="K10" s="97" t="n">
        <f aca="false">MAX(M10:AB10)</f>
        <v>59.5</v>
      </c>
      <c r="L10" s="98" t="n">
        <f aca="false">IFERROR(G10/G$1,"")</f>
        <v>0.921978021978022</v>
      </c>
      <c r="M10" s="99"/>
      <c r="N10" s="86" t="str">
        <f aca="false">IF(N$2=$E10,$J10,"")</f>
        <v/>
      </c>
      <c r="O10" s="99" t="str">
        <f aca="false">IF(O$2=$E10,$J10,"")</f>
        <v/>
      </c>
      <c r="P10" s="86" t="str">
        <f aca="false">IF(P$2=$E10,$J10,"")</f>
        <v/>
      </c>
      <c r="Q10" s="86" t="str">
        <f aca="false">IF(Q$2=$E10,$J10,"")</f>
        <v/>
      </c>
      <c r="R10" s="99" t="str">
        <f aca="false">IF(R$2=$E10,$J10,"")</f>
        <v/>
      </c>
      <c r="S10" s="86" t="str">
        <f aca="false">IF(S$2=$E10,$J10,"")</f>
        <v/>
      </c>
      <c r="T10" s="99" t="str">
        <f aca="false">IF(T$2=$E10,$J10,"")</f>
        <v/>
      </c>
      <c r="U10" s="86" t="n">
        <v>59.5</v>
      </c>
      <c r="V10" s="99" t="str">
        <f aca="false">IF(V$2=$E10,$J10,"")</f>
        <v/>
      </c>
      <c r="W10" s="86" t="str">
        <f aca="false">IF(W$2=$E10,$J10,"")</f>
        <v/>
      </c>
      <c r="X10" s="99" t="str">
        <f aca="false">IF(X$2=$E10,$J10,"")</f>
        <v/>
      </c>
      <c r="Y10" s="86" t="str">
        <f aca="false">IF(Y$2=$E10,$J10,"")</f>
        <v/>
      </c>
      <c r="Z10" s="99" t="str">
        <f aca="false">IF(Z$2=$E10,$J10,"")</f>
        <v/>
      </c>
      <c r="AA10" s="86" t="str">
        <f aca="false">IF(AA$2=$E10,$J10,"")</f>
        <v/>
      </c>
      <c r="AB10" s="99" t="str">
        <f aca="false">IF(AB$2=$E10,$J10,"")</f>
        <v/>
      </c>
      <c r="AC10" s="101" t="s">
        <v>10</v>
      </c>
      <c r="AD10" s="83"/>
      <c r="AE10" s="83"/>
      <c r="AF10" s="83"/>
    </row>
    <row r="11" customFormat="false" ht="14.25" hidden="false" customHeight="false" outlineLevel="0" collapsed="false">
      <c r="A11" s="82" t="n">
        <f aca="false">IF(G11&lt;&gt;0,IF(COUNTIF(G$4:G$200,G11)&lt;&gt;1,RANK(G11,G$4:G$200)&amp;"°",RANK(G11,G$4:G$200)),"")</f>
        <v>8</v>
      </c>
      <c r="B11" s="100" t="s">
        <v>80</v>
      </c>
      <c r="C11" s="86" t="str">
        <f aca="false">IFERROR(VLOOKUP($B11,TabJoueurs,2,0),"")</f>
        <v>5A</v>
      </c>
      <c r="D11" s="86" t="str">
        <f aca="false">IFERROR(VLOOKUP($B11,TabJoueurs,3,0),"")</f>
        <v>V</v>
      </c>
      <c r="E11" s="86" t="str">
        <f aca="false">IFERROR(VLOOKUP($B11,TabJoueurs,4,0),"")</f>
        <v>CNA</v>
      </c>
      <c r="F11" s="86" t="n">
        <f aca="false">IFERROR(VLOOKUP($B11,TabJoueurs,7,0),"")</f>
        <v>0</v>
      </c>
      <c r="G11" s="82" t="n">
        <v>831</v>
      </c>
      <c r="H11" s="82" t="n">
        <f aca="false">COUNTIF(E$4:E11,E11)</f>
        <v>1</v>
      </c>
      <c r="I11" s="82" t="n">
        <f aca="false">IFERROR(IF(H11&lt;6,I10+1,I10),0)</f>
        <v>8</v>
      </c>
      <c r="J11" s="82" t="n">
        <f aca="false">IF(G11&gt;0,IF(H11&lt;6,PtsMax3-I11+1,""),"")</f>
        <v>58</v>
      </c>
      <c r="K11" s="97" t="n">
        <f aca="false">MAX(M11:AB11)</f>
        <v>58</v>
      </c>
      <c r="L11" s="98" t="n">
        <f aca="false">IFERROR(G11/G$1,"")</f>
        <v>0.913186813186813</v>
      </c>
      <c r="M11" s="99"/>
      <c r="N11" s="86" t="str">
        <f aca="false">IF(N$2=$E11,$J11,"")</f>
        <v/>
      </c>
      <c r="O11" s="99" t="str">
        <f aca="false">IF(O$2=$E11,$J11,"")</f>
        <v/>
      </c>
      <c r="P11" s="86" t="str">
        <f aca="false">IF(P$2=$E11,$J11,"")</f>
        <v/>
      </c>
      <c r="Q11" s="86" t="str">
        <f aca="false">IF(Q$2=$E11,$J11,"")</f>
        <v/>
      </c>
      <c r="R11" s="99" t="n">
        <f aca="false">IF(R$2=$E11,$J11,"")</f>
        <v>58</v>
      </c>
      <c r="S11" s="86" t="str">
        <f aca="false">IF(S$2=$E11,$J11,"")</f>
        <v/>
      </c>
      <c r="T11" s="99" t="str">
        <f aca="false">IF(T$2=$E11,$J11,"")</f>
        <v/>
      </c>
      <c r="U11" s="86" t="str">
        <f aca="false">IF(U$2=$E11,$J11,"")</f>
        <v/>
      </c>
      <c r="V11" s="99" t="str">
        <f aca="false">IF(V$2=$E11,$J11,"")</f>
        <v/>
      </c>
      <c r="W11" s="86" t="str">
        <f aca="false">IF(W$2=$E11,$J11,"")</f>
        <v/>
      </c>
      <c r="X11" s="99" t="str">
        <f aca="false">IF(X$2=$E11,$J11,"")</f>
        <v/>
      </c>
      <c r="Y11" s="86" t="str">
        <f aca="false">IF(Y$2=$E11,$J11,"")</f>
        <v/>
      </c>
      <c r="Z11" s="99" t="str">
        <f aca="false">IF(Z$2=$E11,$J11,"")</f>
        <v/>
      </c>
      <c r="AA11" s="86" t="str">
        <f aca="false">IF(AA$2=$E11,$J11,"")</f>
        <v/>
      </c>
      <c r="AB11" s="99" t="str">
        <f aca="false">IF(AB$2=$E11,$J11,"")</f>
        <v/>
      </c>
      <c r="AC11" s="101" t="s">
        <v>10</v>
      </c>
      <c r="AD11" s="83"/>
      <c r="AE11" s="83"/>
      <c r="AF11" s="83"/>
    </row>
    <row r="12" customFormat="false" ht="14.25" hidden="false" customHeight="false" outlineLevel="0" collapsed="false">
      <c r="A12" s="82" t="n">
        <f aca="false">IF(G12&lt;&gt;0,IF(COUNTIF(G$4:G$200,G12)&lt;&gt;1,RANK(G12,G$4:G$200)&amp;"°",RANK(G12,G$4:G$200)),"")</f>
        <v>9</v>
      </c>
      <c r="B12" s="100" t="s">
        <v>62</v>
      </c>
      <c r="C12" s="86" t="str">
        <f aca="false">IFERROR(VLOOKUP($B12,TabJoueurs,2,0),"")</f>
        <v>4B</v>
      </c>
      <c r="D12" s="86" t="str">
        <f aca="false">IFERROR(VLOOKUP($B12,TabJoueurs,3,0),"")</f>
        <v>S</v>
      </c>
      <c r="E12" s="86" t="str">
        <f aca="false">IFERROR(VLOOKUP($B12,TabJoueurs,4,0),"")</f>
        <v>CNA</v>
      </c>
      <c r="F12" s="86" t="n">
        <f aca="false">IFERROR(VLOOKUP($B12,TabJoueurs,7,0),"")</f>
        <v>0</v>
      </c>
      <c r="G12" s="82" t="n">
        <v>827</v>
      </c>
      <c r="H12" s="82" t="n">
        <f aca="false">COUNTIF(E$4:E12,E12)</f>
        <v>2</v>
      </c>
      <c r="I12" s="82" t="n">
        <f aca="false">IFERROR(IF(H12&lt;6,I11+1,I11),0)</f>
        <v>9</v>
      </c>
      <c r="J12" s="82" t="n">
        <f aca="false">IF(G12&gt;0,IF(H12&lt;6,PtsMax3-I12+1,""),"")</f>
        <v>57</v>
      </c>
      <c r="K12" s="97" t="n">
        <f aca="false">MAX(M12:AB12)</f>
        <v>57</v>
      </c>
      <c r="L12" s="98" t="n">
        <f aca="false">IFERROR(G12/G$1,"")</f>
        <v>0.908791208791209</v>
      </c>
      <c r="M12" s="99"/>
      <c r="N12" s="86" t="str">
        <f aca="false">IF(N$2=$E12,$J12,"")</f>
        <v/>
      </c>
      <c r="O12" s="99" t="str">
        <f aca="false">IF(O$2=$E12,$J12,"")</f>
        <v/>
      </c>
      <c r="P12" s="86" t="str">
        <f aca="false">IF(P$2=$E12,$J12,"")</f>
        <v/>
      </c>
      <c r="Q12" s="86" t="str">
        <f aca="false">IF(Q$2=$E12,$J12,"")</f>
        <v/>
      </c>
      <c r="R12" s="99" t="n">
        <f aca="false">IF(R$2=$E12,$J12,"")</f>
        <v>57</v>
      </c>
      <c r="S12" s="86" t="str">
        <f aca="false">IF(S$2=$E12,$J12,"")</f>
        <v/>
      </c>
      <c r="T12" s="99" t="str">
        <f aca="false">IF(T$2=$E12,$J12,"")</f>
        <v/>
      </c>
      <c r="U12" s="86" t="str">
        <f aca="false">IF(U$2=$E12,$J12,"")</f>
        <v/>
      </c>
      <c r="V12" s="99" t="str">
        <f aca="false">IF(V$2=$E12,$J12,"")</f>
        <v/>
      </c>
      <c r="W12" s="86" t="str">
        <f aca="false">IF(W$2=$E12,$J12,"")</f>
        <v/>
      </c>
      <c r="X12" s="99" t="str">
        <f aca="false">IF(X$2=$E12,$J12,"")</f>
        <v/>
      </c>
      <c r="Y12" s="86" t="str">
        <f aca="false">IF(Y$2=$E12,$J12,"")</f>
        <v/>
      </c>
      <c r="Z12" s="99" t="str">
        <f aca="false">IF(Z$2=$E12,$J12,"")</f>
        <v/>
      </c>
      <c r="AA12" s="86" t="str">
        <f aca="false">IF(AA$2=$E12,$J12,"")</f>
        <v/>
      </c>
      <c r="AB12" s="99" t="str">
        <f aca="false">IF(AB$2=$E12,$J12,"")</f>
        <v/>
      </c>
      <c r="AC12" s="101" t="s">
        <v>10</v>
      </c>
      <c r="AD12" s="83"/>
      <c r="AE12" s="83"/>
      <c r="AF12" s="83"/>
    </row>
    <row r="13" customFormat="false" ht="14.25" hidden="false" customHeight="false" outlineLevel="0" collapsed="false">
      <c r="A13" s="82" t="str">
        <f aca="false">IF(G13&lt;&gt;0,IF(COUNTIF(G$4:G$200,G13)&lt;&gt;1,RANK(G13,G$4:G$200)&amp;"°",RANK(G13,G$4:G$200)),"")</f>
        <v>10°</v>
      </c>
      <c r="B13" s="100" t="s">
        <v>112</v>
      </c>
      <c r="C13" s="86" t="str">
        <f aca="false">IFERROR(VLOOKUP($B13,TabJoueurs,2,0),"")</f>
        <v>5C</v>
      </c>
      <c r="D13" s="86" t="str">
        <f aca="false">IFERROR(VLOOKUP($B13,TabJoueurs,3,0),"")</f>
        <v>V</v>
      </c>
      <c r="E13" s="86" t="str">
        <f aca="false">IFERROR(VLOOKUP($B13,TabJoueurs,4,0),"")</f>
        <v>DZY</v>
      </c>
      <c r="F13" s="86" t="n">
        <f aca="false">IFERROR(VLOOKUP($B13,TabJoueurs,7,0),"")</f>
        <v>0</v>
      </c>
      <c r="G13" s="82" t="n">
        <v>800</v>
      </c>
      <c r="H13" s="82" t="n">
        <f aca="false">COUNTIF(E$4:E13,E13)</f>
        <v>1</v>
      </c>
      <c r="I13" s="82" t="n">
        <f aca="false">IFERROR(IF(H13&lt;6,I12+1,I12),0)</f>
        <v>10</v>
      </c>
      <c r="J13" s="82" t="n">
        <f aca="false">IF(G13&gt;0,IF(H13&lt;6,PtsMax3-I13+1,""),"")</f>
        <v>56</v>
      </c>
      <c r="K13" s="97" t="n">
        <f aca="false">MAX(M13:AB13)</f>
        <v>55.5</v>
      </c>
      <c r="L13" s="98" t="n">
        <f aca="false">IFERROR(G13/G$1,"")</f>
        <v>0.879120879120879</v>
      </c>
      <c r="M13" s="99"/>
      <c r="N13" s="86" t="str">
        <f aca="false">IF(N$2=$E13,$J13,"")</f>
        <v/>
      </c>
      <c r="O13" s="99" t="str">
        <f aca="false">IF(O$2=$E13,$J13,"")</f>
        <v/>
      </c>
      <c r="P13" s="86" t="str">
        <f aca="false">IF(P$2=$E13,$J13,"")</f>
        <v/>
      </c>
      <c r="Q13" s="86" t="str">
        <f aca="false">IF(Q$2=$E13,$J13,"")</f>
        <v/>
      </c>
      <c r="R13" s="99" t="str">
        <f aca="false">IF(R$2=$E13,$J13,"")</f>
        <v/>
      </c>
      <c r="S13" s="86" t="str">
        <f aca="false">IF(S$2=$E13,$J13,"")</f>
        <v/>
      </c>
      <c r="T13" s="99" t="n">
        <v>55.5</v>
      </c>
      <c r="U13" s="86" t="str">
        <f aca="false">IF(U$2=$E13,$J13,"")</f>
        <v/>
      </c>
      <c r="V13" s="99" t="str">
        <f aca="false">IF(V$2=$E13,$J13,"")</f>
        <v/>
      </c>
      <c r="W13" s="86" t="str">
        <f aca="false">IF(W$2=$E13,$J13,"")</f>
        <v/>
      </c>
      <c r="X13" s="99" t="str">
        <f aca="false">IF(X$2=$E13,$J13,"")</f>
        <v/>
      </c>
      <c r="Y13" s="86" t="str">
        <f aca="false">IF(Y$2=$E13,$J13,"")</f>
        <v/>
      </c>
      <c r="Z13" s="99" t="str">
        <f aca="false">IF(Z$2=$E13,$J13,"")</f>
        <v/>
      </c>
      <c r="AA13" s="86" t="str">
        <f aca="false">IF(AA$2=$E13,$J13,"")</f>
        <v/>
      </c>
      <c r="AB13" s="99" t="str">
        <f aca="false">IF(AB$2=$E13,$J13,"")</f>
        <v/>
      </c>
      <c r="AC13" s="101" t="s">
        <v>10</v>
      </c>
      <c r="AD13" s="83"/>
      <c r="AE13" s="83"/>
      <c r="AF13" s="83"/>
    </row>
    <row r="14" customFormat="false" ht="14.25" hidden="false" customHeight="false" outlineLevel="0" collapsed="false">
      <c r="A14" s="82" t="str">
        <f aca="false">IF(G14&lt;&gt;0,IF(COUNTIF(G$4:G$200,G14)&lt;&gt;1,RANK(G14,G$4:G$200)&amp;"°",RANK(G14,G$4:G$200)),"")</f>
        <v>10°</v>
      </c>
      <c r="B14" s="100" t="s">
        <v>111</v>
      </c>
      <c r="C14" s="86" t="str">
        <f aca="false">IFERROR(VLOOKUP($B14,TabJoueurs,2,0),"")</f>
        <v>5A</v>
      </c>
      <c r="D14" s="86" t="str">
        <f aca="false">IFERROR(VLOOKUP($B14,TabJoueurs,3,0),"")</f>
        <v>V</v>
      </c>
      <c r="E14" s="86" t="str">
        <f aca="false">IFERROR(VLOOKUP($B14,TabJoueurs,4,0),"")</f>
        <v>CNA</v>
      </c>
      <c r="F14" s="86" t="n">
        <f aca="false">IFERROR(VLOOKUP($B14,TabJoueurs,7,0),"")</f>
        <v>0</v>
      </c>
      <c r="G14" s="82" t="n">
        <v>800</v>
      </c>
      <c r="H14" s="82" t="n">
        <f aca="false">COUNTIF(E$4:E14,E14)</f>
        <v>3</v>
      </c>
      <c r="I14" s="82" t="n">
        <f aca="false">IFERROR(IF(H14&lt;6,I13+1,I13),0)</f>
        <v>11</v>
      </c>
      <c r="J14" s="82" t="n">
        <f aca="false">IF(G14&gt;0,IF(H14&lt;6,PtsMax3-I14+1,""),"")</f>
        <v>55</v>
      </c>
      <c r="K14" s="97" t="n">
        <f aca="false">MAX(M14:AB14)</f>
        <v>55.5</v>
      </c>
      <c r="L14" s="98" t="n">
        <f aca="false">IFERROR(G14/G$1,"")</f>
        <v>0.879120879120879</v>
      </c>
      <c r="M14" s="99"/>
      <c r="N14" s="86" t="str">
        <f aca="false">IF(N$2=$E14,$J14,"")</f>
        <v/>
      </c>
      <c r="O14" s="99" t="str">
        <f aca="false">IF(O$2=$E14,$J14,"")</f>
        <v/>
      </c>
      <c r="P14" s="86" t="str">
        <f aca="false">IF(P$2=$E14,$J14,"")</f>
        <v/>
      </c>
      <c r="Q14" s="86" t="str">
        <f aca="false">IF(Q$2=$E14,$J14,"")</f>
        <v/>
      </c>
      <c r="R14" s="99" t="n">
        <v>55.5</v>
      </c>
      <c r="S14" s="86" t="str">
        <f aca="false">IF(S$2=$E14,$J14,"")</f>
        <v/>
      </c>
      <c r="T14" s="99" t="str">
        <f aca="false">IF(T$2=$E14,$J14,"")</f>
        <v/>
      </c>
      <c r="U14" s="86" t="str">
        <f aca="false">IF(U$2=$E14,$J14,"")</f>
        <v/>
      </c>
      <c r="V14" s="99" t="str">
        <f aca="false">IF(V$2=$E14,$J14,"")</f>
        <v/>
      </c>
      <c r="W14" s="86" t="str">
        <f aca="false">IF(W$2=$E14,$J14,"")</f>
        <v/>
      </c>
      <c r="X14" s="99" t="str">
        <f aca="false">IF(X$2=$E14,$J14,"")</f>
        <v/>
      </c>
      <c r="Y14" s="86" t="str">
        <f aca="false">IF(Y$2=$E14,$J14,"")</f>
        <v/>
      </c>
      <c r="Z14" s="99" t="str">
        <f aca="false">IF(Z$2=$E14,$J14,"")</f>
        <v/>
      </c>
      <c r="AA14" s="86" t="str">
        <f aca="false">IF(AA$2=$E14,$J14,"")</f>
        <v/>
      </c>
      <c r="AB14" s="99" t="str">
        <f aca="false">IF(AB$2=$E14,$J14,"")</f>
        <v/>
      </c>
      <c r="AC14" s="101" t="s">
        <v>10</v>
      </c>
      <c r="AD14" s="83"/>
      <c r="AE14" s="83"/>
      <c r="AF14" s="83"/>
    </row>
    <row r="15" customFormat="false" ht="14.25" hidden="false" customHeight="false" outlineLevel="0" collapsed="false">
      <c r="A15" s="82" t="str">
        <f aca="false">IF(G15&lt;&gt;0,IF(COUNTIF(G$4:G$200,G15)&lt;&gt;1,RANK(G15,G$4:G$200)&amp;"°",RANK(G15,G$4:G$200)),"")</f>
        <v>12°</v>
      </c>
      <c r="B15" s="100" t="s">
        <v>96</v>
      </c>
      <c r="C15" s="86" t="str">
        <f aca="false">IFERROR(VLOOKUP($B15,TabJoueurs,2,0),"")</f>
        <v>5A</v>
      </c>
      <c r="D15" s="86" t="str">
        <f aca="false">IFERROR(VLOOKUP($B15,TabJoueurs,3,0),"")</f>
        <v>V</v>
      </c>
      <c r="E15" s="86" t="str">
        <f aca="false">IFERROR(VLOOKUP($B15,TabJoueurs,4,0),"")</f>
        <v>BAH</v>
      </c>
      <c r="F15" s="86" t="n">
        <f aca="false">IFERROR(VLOOKUP($B15,TabJoueurs,7,0),"")</f>
        <v>0</v>
      </c>
      <c r="G15" s="82" t="n">
        <v>798</v>
      </c>
      <c r="H15" s="82" t="n">
        <f aca="false">COUNTIF(E$4:E15,E15)</f>
        <v>1</v>
      </c>
      <c r="I15" s="82" t="n">
        <f aca="false">IFERROR(IF(H15&lt;6,I14+1,I14),0)</f>
        <v>12</v>
      </c>
      <c r="J15" s="82" t="n">
        <f aca="false">IF(G15&gt;0,IF(H15&lt;6,PtsMax3-I15+1,""),"")</f>
        <v>54</v>
      </c>
      <c r="K15" s="97" t="n">
        <f aca="false">MAX(M15:AB15)</f>
        <v>53.5</v>
      </c>
      <c r="L15" s="98" t="n">
        <f aca="false">IFERROR(G15/G$1,"")</f>
        <v>0.876923076923077</v>
      </c>
      <c r="M15" s="99"/>
      <c r="N15" s="86" t="str">
        <f aca="false">IF(N$2=$E15,$J15,"")</f>
        <v/>
      </c>
      <c r="O15" s="99" t="n">
        <v>53.5</v>
      </c>
      <c r="P15" s="86" t="str">
        <f aca="false">IF(P$2=$E15,$J15,"")</f>
        <v/>
      </c>
      <c r="Q15" s="86" t="str">
        <f aca="false">IF(Q$2=$E15,$J15,"")</f>
        <v/>
      </c>
      <c r="R15" s="99" t="str">
        <f aca="false">IF(R$2=$E15,$J15,"")</f>
        <v/>
      </c>
      <c r="S15" s="86" t="str">
        <f aca="false">IF(S$2=$E15,$J15,"")</f>
        <v/>
      </c>
      <c r="T15" s="99" t="str">
        <f aca="false">IF(T$2=$E15,$J15,"")</f>
        <v/>
      </c>
      <c r="U15" s="86" t="str">
        <f aca="false">IF(U$2=$E15,$J15,"")</f>
        <v/>
      </c>
      <c r="V15" s="99" t="str">
        <f aca="false">IF(V$2=$E15,$J15,"")</f>
        <v/>
      </c>
      <c r="W15" s="86" t="str">
        <f aca="false">IF(W$2=$E15,$J15,"")</f>
        <v/>
      </c>
      <c r="X15" s="99" t="str">
        <f aca="false">IF(X$2=$E15,$J15,"")</f>
        <v/>
      </c>
      <c r="Y15" s="86" t="str">
        <f aca="false">IF(Y$2=$E15,$J15,"")</f>
        <v/>
      </c>
      <c r="Z15" s="99" t="str">
        <f aca="false">IF(Z$2=$E15,$J15,"")</f>
        <v/>
      </c>
      <c r="AA15" s="86" t="str">
        <f aca="false">IF(AA$2=$E15,$J15,"")</f>
        <v/>
      </c>
      <c r="AB15" s="99" t="str">
        <f aca="false">IF(AB$2=$E15,$J15,"")</f>
        <v/>
      </c>
      <c r="AC15" s="101" t="s">
        <v>10</v>
      </c>
      <c r="AD15" s="83"/>
      <c r="AE15" s="83"/>
      <c r="AF15" s="83"/>
    </row>
    <row r="16" customFormat="false" ht="14.25" hidden="false" customHeight="false" outlineLevel="0" collapsed="false">
      <c r="A16" s="82" t="str">
        <f aca="false">IF(G16&lt;&gt;0,IF(COUNTIF(G$4:G$200,G16)&lt;&gt;1,RANK(G16,G$4:G$200)&amp;"°",RANK(G16,G$4:G$200)),"")</f>
        <v>12°</v>
      </c>
      <c r="B16" s="100" t="s">
        <v>64</v>
      </c>
      <c r="C16" s="86" t="str">
        <f aca="false">IFERROR(VLOOKUP($B16,TabJoueurs,2,0),"")</f>
        <v>4B</v>
      </c>
      <c r="D16" s="86" t="str">
        <f aca="false">IFERROR(VLOOKUP($B16,TabJoueurs,3,0),"")</f>
        <v>S</v>
      </c>
      <c r="E16" s="86" t="str">
        <f aca="false">IFERROR(VLOOKUP($B16,TabJoueurs,4,0),"")</f>
        <v>WAA</v>
      </c>
      <c r="F16" s="86" t="n">
        <f aca="false">IFERROR(VLOOKUP($B16,TabJoueurs,7,0),"")</f>
        <v>0</v>
      </c>
      <c r="G16" s="82" t="n">
        <v>798</v>
      </c>
      <c r="H16" s="82" t="n">
        <f aca="false">COUNTIF(E$4:E16,E16)</f>
        <v>1</v>
      </c>
      <c r="I16" s="82" t="n">
        <f aca="false">IFERROR(IF(H16&lt;6,I15+1,I15),0)</f>
        <v>13</v>
      </c>
      <c r="J16" s="82" t="n">
        <f aca="false">IF(G16&gt;0,IF(H16&lt;6,PtsMax3-I16+1,""),"")</f>
        <v>53</v>
      </c>
      <c r="K16" s="97" t="n">
        <f aca="false">MAX(M16:AB16)</f>
        <v>53.5</v>
      </c>
      <c r="L16" s="98" t="n">
        <f aca="false">IFERROR(G16/G$1,"")</f>
        <v>0.876923076923077</v>
      </c>
      <c r="M16" s="99"/>
      <c r="N16" s="86" t="str">
        <f aca="false">IF(N$2=$E16,$J16,"")</f>
        <v/>
      </c>
      <c r="O16" s="99" t="str">
        <f aca="false">IF(O$2=$E16,$J16,"")</f>
        <v/>
      </c>
      <c r="P16" s="86" t="str">
        <f aca="false">IF(P$2=$E16,$J16,"")</f>
        <v/>
      </c>
      <c r="Q16" s="86" t="str">
        <f aca="false">IF(Q$2=$E16,$J16,"")</f>
        <v/>
      </c>
      <c r="R16" s="99" t="str">
        <f aca="false">IF(R$2=$E16,$J16,"")</f>
        <v/>
      </c>
      <c r="S16" s="86" t="str">
        <f aca="false">IF(S$2=$E16,$J16,"")</f>
        <v/>
      </c>
      <c r="T16" s="99" t="str">
        <f aca="false">IF(T$2=$E16,$J16,"")</f>
        <v/>
      </c>
      <c r="U16" s="86" t="str">
        <f aca="false">IF(U$2=$E16,$J16,"")</f>
        <v/>
      </c>
      <c r="V16" s="99" t="str">
        <f aca="false">IF(V$2=$E16,$J16,"")</f>
        <v/>
      </c>
      <c r="W16" s="86" t="str">
        <f aca="false">IF(W$2=$E16,$J16,"")</f>
        <v/>
      </c>
      <c r="X16" s="99" t="str">
        <f aca="false">IF(X$2=$E16,$J16,"")</f>
        <v/>
      </c>
      <c r="Y16" s="86" t="str">
        <f aca="false">IF(Y$2=$E16,$J16,"")</f>
        <v/>
      </c>
      <c r="Z16" s="99" t="str">
        <f aca="false">IF(Z$2=$E16,$J16,"")</f>
        <v/>
      </c>
      <c r="AA16" s="86" t="n">
        <v>53.5</v>
      </c>
      <c r="AB16" s="99" t="str">
        <f aca="false">IF(AB$2=$E16,$J16,"")</f>
        <v/>
      </c>
      <c r="AC16" s="101" t="s">
        <v>10</v>
      </c>
      <c r="AD16" s="83"/>
      <c r="AE16" s="83"/>
      <c r="AF16" s="83"/>
    </row>
    <row r="17" customFormat="false" ht="14.25" hidden="false" customHeight="false" outlineLevel="0" collapsed="false">
      <c r="A17" s="82" t="n">
        <f aca="false">IF(G17&lt;&gt;0,IF(COUNTIF(G$4:G$200,G17)&lt;&gt;1,RANK(G17,G$4:G$200)&amp;"°",RANK(G17,G$4:G$200)),"")</f>
        <v>14</v>
      </c>
      <c r="B17" s="100" t="s">
        <v>70</v>
      </c>
      <c r="C17" s="86" t="str">
        <f aca="false">IFERROR(VLOOKUP($B17,TabJoueurs,2,0),"")</f>
        <v>5B</v>
      </c>
      <c r="D17" s="86" t="str">
        <f aca="false">IFERROR(VLOOKUP($B17,TabJoueurs,3,0),"")</f>
        <v>V</v>
      </c>
      <c r="E17" s="86" t="str">
        <f aca="false">IFERROR(VLOOKUP($B17,TabJoueurs,4,0),"")</f>
        <v>SLR</v>
      </c>
      <c r="F17" s="86" t="n">
        <f aca="false">IFERROR(VLOOKUP($B17,TabJoueurs,7,0),"")</f>
        <v>0</v>
      </c>
      <c r="G17" s="82" t="n">
        <v>797</v>
      </c>
      <c r="H17" s="82" t="n">
        <f aca="false">COUNTIF(E$4:E17,E17)</f>
        <v>1</v>
      </c>
      <c r="I17" s="82" t="n">
        <f aca="false">IFERROR(IF(H17&lt;6,I16+1,I16),0)</f>
        <v>14</v>
      </c>
      <c r="J17" s="82" t="n">
        <f aca="false">IF(G17&gt;0,IF(H17&lt;6,PtsMax3-I17+1,""),"")</f>
        <v>52</v>
      </c>
      <c r="K17" s="97" t="n">
        <f aca="false">MAX(M17:AB17)</f>
        <v>52</v>
      </c>
      <c r="L17" s="98" t="n">
        <f aca="false">IFERROR(G17/G$1,"")</f>
        <v>0.875824175824176</v>
      </c>
      <c r="M17" s="99"/>
      <c r="N17" s="86" t="str">
        <f aca="false">IF(N$2=$E17,$J17,"")</f>
        <v/>
      </c>
      <c r="O17" s="99" t="str">
        <f aca="false">IF(O$2=$E17,$J17,"")</f>
        <v/>
      </c>
      <c r="P17" s="86" t="str">
        <f aca="false">IF(P$2=$E17,$J17,"")</f>
        <v/>
      </c>
      <c r="Q17" s="86" t="str">
        <f aca="false">IF(Q$2=$E17,$J17,"")</f>
        <v/>
      </c>
      <c r="R17" s="99" t="str">
        <f aca="false">IF(R$2=$E17,$J17,"")</f>
        <v/>
      </c>
      <c r="S17" s="86" t="str">
        <f aca="false">IF(S$2=$E17,$J17,"")</f>
        <v/>
      </c>
      <c r="T17" s="99" t="str">
        <f aca="false">IF(T$2=$E17,$J17,"")</f>
        <v/>
      </c>
      <c r="U17" s="86" t="str">
        <f aca="false">IF(U$2=$E17,$J17,"")</f>
        <v/>
      </c>
      <c r="V17" s="99" t="str">
        <f aca="false">IF(V$2=$E17,$J17,"")</f>
        <v/>
      </c>
      <c r="W17" s="86" t="str">
        <f aca="false">IF(W$2=$E17,$J17,"")</f>
        <v/>
      </c>
      <c r="X17" s="99" t="str">
        <f aca="false">IF(X$2=$E17,$J17,"")</f>
        <v/>
      </c>
      <c r="Y17" s="86" t="str">
        <f aca="false">IF(Y$2=$E17,$J17,"")</f>
        <v/>
      </c>
      <c r="Z17" s="99" t="n">
        <f aca="false">IF(Z$2=$E17,$J17,"")</f>
        <v>52</v>
      </c>
      <c r="AA17" s="86" t="str">
        <f aca="false">IF(AA$2=$E17,$J17,"")</f>
        <v/>
      </c>
      <c r="AB17" s="99" t="str">
        <f aca="false">IF(AB$2=$E17,$J17,"")</f>
        <v/>
      </c>
      <c r="AC17" s="101" t="s">
        <v>10</v>
      </c>
      <c r="AD17" s="83"/>
      <c r="AE17" s="83"/>
      <c r="AF17" s="83"/>
    </row>
    <row r="18" customFormat="false" ht="14.25" hidden="false" customHeight="false" outlineLevel="0" collapsed="false">
      <c r="A18" s="82" t="n">
        <f aca="false">IF(G18&lt;&gt;0,IF(COUNTIF(G$4:G$200,G18)&lt;&gt;1,RANK(G18,G$4:G$200)&amp;"°",RANK(G18,G$4:G$200)),"")</f>
        <v>15</v>
      </c>
      <c r="B18" s="1" t="s">
        <v>85</v>
      </c>
      <c r="C18" s="86" t="str">
        <f aca="false">IFERROR(VLOOKUP($B18,TabJoueurs,2,0),"")</f>
        <v>5C</v>
      </c>
      <c r="D18" s="86" t="str">
        <f aca="false">IFERROR(VLOOKUP($B18,TabJoueurs,3,0),"")</f>
        <v>V</v>
      </c>
      <c r="E18" s="86" t="str">
        <f aca="false">IFERROR(VLOOKUP($B18,TabJoueurs,4,0),"")</f>
        <v>BAH</v>
      </c>
      <c r="F18" s="86" t="n">
        <f aca="false">IFERROR(VLOOKUP($B18,TabJoueurs,7,0),"")</f>
        <v>0</v>
      </c>
      <c r="G18" s="82" t="n">
        <v>780</v>
      </c>
      <c r="H18" s="82" t="n">
        <f aca="false">COUNTIF(E$4:E18,E18)</f>
        <v>2</v>
      </c>
      <c r="I18" s="82" t="n">
        <f aca="false">IFERROR(IF(H18&lt;6,I17+1,I17),0)</f>
        <v>15</v>
      </c>
      <c r="J18" s="82" t="n">
        <f aca="false">IF(G18&gt;0,IF(H18&lt;6,PtsMax3-I18+1,""),"")</f>
        <v>51</v>
      </c>
      <c r="K18" s="97" t="n">
        <f aca="false">MAX(M18:AB18)</f>
        <v>51</v>
      </c>
      <c r="L18" s="98" t="n">
        <f aca="false">IFERROR(G18/G$1,"")</f>
        <v>0.857142857142857</v>
      </c>
      <c r="M18" s="99"/>
      <c r="N18" s="86" t="str">
        <f aca="false">IF(N$2=$E18,$J18,"")</f>
        <v/>
      </c>
      <c r="O18" s="99" t="n">
        <f aca="false">IF(O$2=$E18,$J18,"")</f>
        <v>51</v>
      </c>
      <c r="P18" s="86" t="str">
        <f aca="false">IF(P$2=$E18,$J18,"")</f>
        <v/>
      </c>
      <c r="Q18" s="86" t="str">
        <f aca="false">IF(Q$2=$E18,$J18,"")</f>
        <v/>
      </c>
      <c r="R18" s="99" t="str">
        <f aca="false">IF(R$2=$E18,$J18,"")</f>
        <v/>
      </c>
      <c r="S18" s="86" t="str">
        <f aca="false">IF(S$2=$E18,$J18,"")</f>
        <v/>
      </c>
      <c r="T18" s="99" t="str">
        <f aca="false">IF(T$2=$E18,$J18,"")</f>
        <v/>
      </c>
      <c r="U18" s="86" t="str">
        <f aca="false">IF(U$2=$E18,$J18,"")</f>
        <v/>
      </c>
      <c r="V18" s="99" t="str">
        <f aca="false">IF(V$2=$E18,$J18,"")</f>
        <v/>
      </c>
      <c r="W18" s="86" t="str">
        <f aca="false">IF(W$2=$E18,$J18,"")</f>
        <v/>
      </c>
      <c r="X18" s="99" t="str">
        <f aca="false">IF(X$2=$E18,$J18,"")</f>
        <v/>
      </c>
      <c r="Y18" s="86" t="str">
        <f aca="false">IF(Y$2=$E18,$J18,"")</f>
        <v/>
      </c>
      <c r="Z18" s="99" t="str">
        <f aca="false">IF(Z$2=$E18,$J18,"")</f>
        <v/>
      </c>
      <c r="AA18" s="86" t="str">
        <f aca="false">IF(AA$2=$E18,$J18,"")</f>
        <v/>
      </c>
      <c r="AB18" s="99" t="str">
        <f aca="false">IF(AB$2=$E18,$J18,"")</f>
        <v/>
      </c>
      <c r="AC18" s="101" t="s">
        <v>10</v>
      </c>
      <c r="AD18" s="83"/>
      <c r="AE18" s="83"/>
      <c r="AF18" s="83"/>
    </row>
    <row r="19" customFormat="false" ht="14.25" hidden="false" customHeight="false" outlineLevel="0" collapsed="false">
      <c r="A19" s="82" t="n">
        <f aca="false">IF(G19&lt;&gt;0,IF(COUNTIF(G$4:G$200,G19)&lt;&gt;1,RANK(G19,G$4:G$200)&amp;"°",RANK(G19,G$4:G$200)),"")</f>
        <v>16</v>
      </c>
      <c r="B19" s="100" t="s">
        <v>119</v>
      </c>
      <c r="C19" s="86" t="str">
        <f aca="false">IFERROR(VLOOKUP($B19,TabJoueurs,2,0),"")</f>
        <v>5A</v>
      </c>
      <c r="D19" s="86" t="str">
        <f aca="false">IFERROR(VLOOKUP($B19,TabJoueurs,3,0),"")</f>
        <v>R</v>
      </c>
      <c r="E19" s="86" t="str">
        <f aca="false">IFERROR(VLOOKUP($B19,TabJoueurs,4,0),"")</f>
        <v>AYW</v>
      </c>
      <c r="F19" s="86" t="n">
        <f aca="false">IFERROR(VLOOKUP($B19,TabJoueurs,7,0),"")</f>
        <v>0</v>
      </c>
      <c r="G19" s="82" t="n">
        <v>777</v>
      </c>
      <c r="H19" s="82" t="n">
        <f aca="false">COUNTIF(E$4:E19,E19)</f>
        <v>1</v>
      </c>
      <c r="I19" s="82" t="n">
        <f aca="false">IFERROR(IF(H19&lt;6,I18+1,I18),0)</f>
        <v>16</v>
      </c>
      <c r="J19" s="82" t="n">
        <f aca="false">IF(G19&gt;0,IF(H19&lt;6,PtsMax3-I19+1,""),"")</f>
        <v>50</v>
      </c>
      <c r="K19" s="97" t="n">
        <f aca="false">MAX(M19:AB19)</f>
        <v>50</v>
      </c>
      <c r="L19" s="98" t="n">
        <f aca="false">IFERROR(G19/G$1,"")</f>
        <v>0.853846153846154</v>
      </c>
      <c r="M19" s="99"/>
      <c r="N19" s="86" t="n">
        <f aca="false">IF(N$2=$E19,$J19,"")</f>
        <v>50</v>
      </c>
      <c r="O19" s="99" t="str">
        <f aca="false">IF(O$2=$E19,$J19,"")</f>
        <v/>
      </c>
      <c r="P19" s="86" t="str">
        <f aca="false">IF(P$2=$E19,$J19,"")</f>
        <v/>
      </c>
      <c r="Q19" s="86" t="str">
        <f aca="false">IF(Q$2=$E19,$J19,"")</f>
        <v/>
      </c>
      <c r="R19" s="99" t="str">
        <f aca="false">IF(R$2=$E19,$J19,"")</f>
        <v/>
      </c>
      <c r="S19" s="86" t="str">
        <f aca="false">IF(S$2=$E19,$J19,"")</f>
        <v/>
      </c>
      <c r="T19" s="99" t="str">
        <f aca="false">IF(T$2=$E19,$J19,"")</f>
        <v/>
      </c>
      <c r="U19" s="86" t="str">
        <f aca="false">IF(U$2=$E19,$J19,"")</f>
        <v/>
      </c>
      <c r="V19" s="99" t="str">
        <f aca="false">IF(V$2=$E19,$J19,"")</f>
        <v/>
      </c>
      <c r="W19" s="86" t="str">
        <f aca="false">IF(W$2=$E19,$J19,"")</f>
        <v/>
      </c>
      <c r="X19" s="99" t="str">
        <f aca="false">IF(X$2=$E19,$J19,"")</f>
        <v/>
      </c>
      <c r="Y19" s="86" t="str">
        <f aca="false">IF(Y$2=$E19,$J19,"")</f>
        <v/>
      </c>
      <c r="Z19" s="99" t="str">
        <f aca="false">IF(Z$2=$E19,$J19,"")</f>
        <v/>
      </c>
      <c r="AA19" s="86" t="str">
        <f aca="false">IF(AA$2=$E19,$J19,"")</f>
        <v/>
      </c>
      <c r="AB19" s="99" t="str">
        <f aca="false">IF(AB$2=$E19,$J19,"")</f>
        <v/>
      </c>
      <c r="AC19" s="101" t="s">
        <v>10</v>
      </c>
      <c r="AD19" s="83"/>
      <c r="AE19" s="83"/>
      <c r="AF19" s="83"/>
    </row>
    <row r="20" customFormat="false" ht="14.25" hidden="false" customHeight="false" outlineLevel="0" collapsed="false">
      <c r="A20" s="82" t="n">
        <f aca="false">IF(G20&lt;&gt;0,IF(COUNTIF(G$4:G$200,G20)&lt;&gt;1,RANK(G20,G$4:G$200)&amp;"°",RANK(G20,G$4:G$200)),"")</f>
        <v>17</v>
      </c>
      <c r="B20" s="100" t="s">
        <v>452</v>
      </c>
      <c r="C20" s="86" t="str">
        <f aca="false">IFERROR(VLOOKUP($B20,TabJoueurs,2,0),"")</f>
        <v>4D</v>
      </c>
      <c r="D20" s="86" t="str">
        <f aca="false">IFERROR(VLOOKUP($B20,TabJoueurs,3,0),"")</f>
        <v>V</v>
      </c>
      <c r="E20" s="86" t="str">
        <f aca="false">IFERROR(VLOOKUP($B20,TabJoueurs,4,0),"")</f>
        <v>GED</v>
      </c>
      <c r="F20" s="86" t="n">
        <f aca="false">IFERROR(VLOOKUP($B20,TabJoueurs,7,0),"")</f>
        <v>0</v>
      </c>
      <c r="G20" s="82" t="n">
        <v>769</v>
      </c>
      <c r="H20" s="82" t="n">
        <f aca="false">COUNTIF(E$4:E20,E20)</f>
        <v>1</v>
      </c>
      <c r="I20" s="82" t="n">
        <f aca="false">IFERROR(IF(H20&lt;6,I19+1,I19),0)</f>
        <v>17</v>
      </c>
      <c r="J20" s="82" t="n">
        <f aca="false">IF(G20&gt;0,IF(H20&lt;6,PtsMax3-I20+1,""),"")</f>
        <v>49</v>
      </c>
      <c r="K20" s="97" t="n">
        <f aca="false">MAX(M20:AB20)</f>
        <v>49</v>
      </c>
      <c r="L20" s="98" t="n">
        <f aca="false">IFERROR(G20/G$1,"")</f>
        <v>0.845054945054945</v>
      </c>
      <c r="M20" s="99"/>
      <c r="N20" s="86" t="str">
        <f aca="false">IF(N$2=$E20,$J20,"")</f>
        <v/>
      </c>
      <c r="O20" s="99" t="str">
        <f aca="false">IF(O$2=$E20,$J20,"")</f>
        <v/>
      </c>
      <c r="P20" s="86" t="str">
        <f aca="false">IF(P$2=$E20,$J20,"")</f>
        <v/>
      </c>
      <c r="Q20" s="86" t="str">
        <f aca="false">IF(Q$2=$E20,$J20,"")</f>
        <v/>
      </c>
      <c r="R20" s="99" t="str">
        <f aca="false">IF(R$2=$E20,$J20,"")</f>
        <v/>
      </c>
      <c r="S20" s="86" t="str">
        <f aca="false">IF(S$2=$E20,$J20,"")</f>
        <v/>
      </c>
      <c r="T20" s="99" t="str">
        <f aca="false">IF(T$2=$E20,$J20,"")</f>
        <v/>
      </c>
      <c r="U20" s="86" t="str">
        <f aca="false">IF(U$2=$E20,$J20,"")</f>
        <v/>
      </c>
      <c r="V20" s="99" t="n">
        <f aca="false">IF(V$2=$E20,$J20,"")</f>
        <v>49</v>
      </c>
      <c r="W20" s="86" t="str">
        <f aca="false">IF(W$2=$E20,$J20,"")</f>
        <v/>
      </c>
      <c r="X20" s="99" t="str">
        <f aca="false">IF(X$2=$E20,$J20,"")</f>
        <v/>
      </c>
      <c r="Y20" s="86" t="str">
        <f aca="false">IF(Y$2=$E20,$J20,"")</f>
        <v/>
      </c>
      <c r="Z20" s="99" t="str">
        <f aca="false">IF(Z$2=$E20,$J20,"")</f>
        <v/>
      </c>
      <c r="AA20" s="86" t="str">
        <f aca="false">IF(AA$2=$E20,$J20,"")</f>
        <v/>
      </c>
      <c r="AB20" s="99" t="str">
        <f aca="false">IF(AB$2=$E20,$J20,"")</f>
        <v/>
      </c>
      <c r="AC20" s="101" t="s">
        <v>10</v>
      </c>
      <c r="AD20" s="83"/>
      <c r="AE20" s="83"/>
      <c r="AF20" s="83"/>
    </row>
    <row r="21" customFormat="false" ht="14.25" hidden="false" customHeight="false" outlineLevel="0" collapsed="false">
      <c r="A21" s="82" t="n">
        <f aca="false">IF(G21&lt;&gt;0,IF(COUNTIF(G$4:G$200,G21)&lt;&gt;1,RANK(G21,G$4:G$200)&amp;"°",RANK(G21,G$4:G$200)),"")</f>
        <v>18</v>
      </c>
      <c r="B21" s="100" t="s">
        <v>113</v>
      </c>
      <c r="C21" s="86" t="str">
        <f aca="false">IFERROR(VLOOKUP($B21,TabJoueurs,2,0),"")</f>
        <v>5C</v>
      </c>
      <c r="D21" s="86" t="str">
        <f aca="false">IFERROR(VLOOKUP($B21,TabJoueurs,3,0),"")</f>
        <v>R</v>
      </c>
      <c r="E21" s="86" t="str">
        <f aca="false">IFERROR(VLOOKUP($B21,TabJoueurs,4,0),"")</f>
        <v>AYW</v>
      </c>
      <c r="F21" s="86" t="n">
        <f aca="false">IFERROR(VLOOKUP($B21,TabJoueurs,7,0),"")</f>
        <v>0</v>
      </c>
      <c r="G21" s="82" t="n">
        <v>767</v>
      </c>
      <c r="H21" s="82" t="n">
        <f aca="false">COUNTIF(E$4:E21,E21)</f>
        <v>2</v>
      </c>
      <c r="I21" s="82" t="n">
        <f aca="false">IFERROR(IF(H21&lt;6,I20+1,I20),0)</f>
        <v>18</v>
      </c>
      <c r="J21" s="82" t="n">
        <f aca="false">IF(G21&gt;0,IF(H21&lt;6,PtsMax3-I21+1,""),"")</f>
        <v>48</v>
      </c>
      <c r="K21" s="97" t="n">
        <f aca="false">MAX(M21:AB21)</f>
        <v>48</v>
      </c>
      <c r="L21" s="98" t="n">
        <f aca="false">IFERROR(G21/G$1,"")</f>
        <v>0.842857142857143</v>
      </c>
      <c r="M21" s="99"/>
      <c r="N21" s="86" t="n">
        <f aca="false">IF(N$2=$E21,$J21,"")</f>
        <v>48</v>
      </c>
      <c r="O21" s="99" t="str">
        <f aca="false">IF(O$2=$E21,$J21,"")</f>
        <v/>
      </c>
      <c r="P21" s="86" t="str">
        <f aca="false">IF(P$2=$E21,$J21,"")</f>
        <v/>
      </c>
      <c r="Q21" s="86" t="str">
        <f aca="false">IF(Q$2=$E21,$J21,"")</f>
        <v/>
      </c>
      <c r="R21" s="99" t="str">
        <f aca="false">IF(R$2=$E21,$J21,"")</f>
        <v/>
      </c>
      <c r="S21" s="86" t="str">
        <f aca="false">IF(S$2=$E21,$J21,"")</f>
        <v/>
      </c>
      <c r="T21" s="99" t="str">
        <f aca="false">IF(T$2=$E21,$J21,"")</f>
        <v/>
      </c>
      <c r="U21" s="86" t="str">
        <f aca="false">IF(U$2=$E21,$J21,"")</f>
        <v/>
      </c>
      <c r="V21" s="99" t="str">
        <f aca="false">IF(V$2=$E21,$J21,"")</f>
        <v/>
      </c>
      <c r="W21" s="86" t="str">
        <f aca="false">IF(W$2=$E21,$J21,"")</f>
        <v/>
      </c>
      <c r="X21" s="99" t="str">
        <f aca="false">IF(X$2=$E21,$J21,"")</f>
        <v/>
      </c>
      <c r="Y21" s="86" t="str">
        <f aca="false">IF(Y$2=$E21,$J21,"")</f>
        <v/>
      </c>
      <c r="Z21" s="99" t="str">
        <f aca="false">IF(Z$2=$E21,$J21,"")</f>
        <v/>
      </c>
      <c r="AA21" s="86" t="str">
        <f aca="false">IF(AA$2=$E21,$J21,"")</f>
        <v/>
      </c>
      <c r="AB21" s="99" t="str">
        <f aca="false">IF(AB$2=$E21,$J21,"")</f>
        <v/>
      </c>
      <c r="AC21" s="101" t="s">
        <v>10</v>
      </c>
      <c r="AD21" s="83"/>
      <c r="AE21" s="83"/>
      <c r="AF21" s="83"/>
    </row>
    <row r="22" customFormat="false" ht="14.25" hidden="false" customHeight="false" outlineLevel="0" collapsed="false">
      <c r="A22" s="82" t="n">
        <f aca="false">IF(G22&lt;&gt;0,IF(COUNTIF(G$4:G$200,G22)&lt;&gt;1,RANK(G22,G$4:G$200)&amp;"°",RANK(G22,G$4:G$200)),"")</f>
        <v>19</v>
      </c>
      <c r="B22" s="100" t="s">
        <v>128</v>
      </c>
      <c r="C22" s="86" t="str">
        <f aca="false">IFERROR(VLOOKUP($B22,TabJoueurs,2,0),"")</f>
        <v>5C</v>
      </c>
      <c r="D22" s="86" t="str">
        <f aca="false">IFERROR(VLOOKUP($B22,TabJoueurs,3,0),"")</f>
        <v>S</v>
      </c>
      <c r="E22" s="86" t="str">
        <f aca="false">IFERROR(VLOOKUP($B22,TabJoueurs,4,0),"")</f>
        <v>CNA</v>
      </c>
      <c r="F22" s="86" t="n">
        <f aca="false">IFERROR(VLOOKUP($B22,TabJoueurs,7,0),"")</f>
        <v>0</v>
      </c>
      <c r="G22" s="82" t="n">
        <v>765</v>
      </c>
      <c r="H22" s="82" t="n">
        <f aca="false">COUNTIF(E$4:E22,E22)</f>
        <v>4</v>
      </c>
      <c r="I22" s="82" t="n">
        <f aca="false">IFERROR(IF(H22&lt;6,I21+1,I21),0)</f>
        <v>19</v>
      </c>
      <c r="J22" s="82" t="n">
        <f aca="false">IF(G22&gt;0,IF(H22&lt;6,PtsMax3-I22+1,""),"")</f>
        <v>47</v>
      </c>
      <c r="K22" s="97" t="n">
        <f aca="false">MAX(M22:AB22)</f>
        <v>47</v>
      </c>
      <c r="L22" s="98" t="n">
        <f aca="false">IFERROR(G22/G$1,"")</f>
        <v>0.840659340659341</v>
      </c>
      <c r="M22" s="99"/>
      <c r="N22" s="86" t="str">
        <f aca="false">IF(N$2=$E22,$J22,"")</f>
        <v/>
      </c>
      <c r="O22" s="99" t="str">
        <f aca="false">IF(O$2=$E22,$J22,"")</f>
        <v/>
      </c>
      <c r="P22" s="86" t="str">
        <f aca="false">IF(P$2=$E22,$J22,"")</f>
        <v/>
      </c>
      <c r="Q22" s="86" t="str">
        <f aca="false">IF(Q$2=$E22,$J22,"")</f>
        <v/>
      </c>
      <c r="R22" s="99" t="n">
        <f aca="false">IF(R$2=$E22,$J22,"")</f>
        <v>47</v>
      </c>
      <c r="S22" s="86" t="str">
        <f aca="false">IF(S$2=$E22,$J22,"")</f>
        <v/>
      </c>
      <c r="T22" s="99" t="str">
        <f aca="false">IF(T$2=$E22,$J22,"")</f>
        <v/>
      </c>
      <c r="U22" s="86" t="str">
        <f aca="false">IF(U$2=$E22,$J22,"")</f>
        <v/>
      </c>
      <c r="V22" s="99" t="str">
        <f aca="false">IF(V$2=$E22,$J22,"")</f>
        <v/>
      </c>
      <c r="W22" s="86" t="str">
        <f aca="false">IF(W$2=$E22,$J22,"")</f>
        <v/>
      </c>
      <c r="X22" s="99" t="str">
        <f aca="false">IF(X$2=$E22,$J22,"")</f>
        <v/>
      </c>
      <c r="Y22" s="86" t="str">
        <f aca="false">IF(Y$2=$E22,$J22,"")</f>
        <v/>
      </c>
      <c r="Z22" s="99" t="str">
        <f aca="false">IF(Z$2=$E22,$J22,"")</f>
        <v/>
      </c>
      <c r="AA22" s="86" t="str">
        <f aca="false">IF(AA$2=$E22,$J22,"")</f>
        <v/>
      </c>
      <c r="AB22" s="99" t="str">
        <f aca="false">IF(AB$2=$E22,$J22,"")</f>
        <v/>
      </c>
      <c r="AC22" s="101" t="s">
        <v>10</v>
      </c>
      <c r="AD22" s="83"/>
      <c r="AE22" s="83"/>
      <c r="AF22" s="83"/>
    </row>
    <row r="23" customFormat="false" ht="14.25" hidden="false" customHeight="false" outlineLevel="0" collapsed="false">
      <c r="A23" s="82" t="str">
        <f aca="false">IF(G23&lt;&gt;0,IF(COUNTIF(G$4:G$200,G23)&lt;&gt;1,RANK(G23,G$4:G$200)&amp;"°",RANK(G23,G$4:G$200)),"")</f>
        <v>20°</v>
      </c>
      <c r="B23" s="116" t="s">
        <v>105</v>
      </c>
      <c r="C23" s="86" t="str">
        <f aca="false">IFERROR(VLOOKUP($B23,TabJoueurs,2,0),"")</f>
        <v>6A</v>
      </c>
      <c r="D23" s="86" t="str">
        <f aca="false">IFERROR(VLOOKUP($B23,TabJoueurs,3,0),"")</f>
        <v>V</v>
      </c>
      <c r="E23" s="86" t="str">
        <f aca="false">IFERROR(VLOOKUP($B23,TabJoueurs,4,0),"")</f>
        <v>SLR</v>
      </c>
      <c r="F23" s="86" t="n">
        <f aca="false">IFERROR(VLOOKUP($B23,TabJoueurs,7,0),"")</f>
        <v>0</v>
      </c>
      <c r="G23" s="82" t="n">
        <v>763</v>
      </c>
      <c r="H23" s="82" t="n">
        <f aca="false">COUNTIF(E$4:E23,E23)</f>
        <v>2</v>
      </c>
      <c r="I23" s="82" t="n">
        <f aca="false">IFERROR(IF(H23&lt;6,I22+1,I22),0)</f>
        <v>20</v>
      </c>
      <c r="J23" s="82" t="n">
        <f aca="false">IF(G23&gt;0,IF(H23&lt;6,PtsMax3-I23+1,""),"")</f>
        <v>46</v>
      </c>
      <c r="K23" s="97" t="n">
        <f aca="false">MAX(M23:AB23)</f>
        <v>45.5</v>
      </c>
      <c r="L23" s="98" t="n">
        <f aca="false">IFERROR(G23/G$1,"")</f>
        <v>0.838461538461539</v>
      </c>
      <c r="M23" s="99"/>
      <c r="N23" s="86" t="str">
        <f aca="false">IF(N$2=$E23,$J23,"")</f>
        <v/>
      </c>
      <c r="O23" s="99" t="str">
        <f aca="false">IF(O$2=$E23,$J23,"")</f>
        <v/>
      </c>
      <c r="P23" s="86" t="str">
        <f aca="false">IF(P$2=$E23,$J23,"")</f>
        <v/>
      </c>
      <c r="Q23" s="86" t="str">
        <f aca="false">IF(Q$2=$E23,$J23,"")</f>
        <v/>
      </c>
      <c r="R23" s="99" t="str">
        <f aca="false">IF(R$2=$E23,$J23,"")</f>
        <v/>
      </c>
      <c r="S23" s="86" t="str">
        <f aca="false">IF(S$2=$E23,$J23,"")</f>
        <v/>
      </c>
      <c r="T23" s="99" t="str">
        <f aca="false">IF(T$2=$E23,$J23,"")</f>
        <v/>
      </c>
      <c r="U23" s="86" t="str">
        <f aca="false">IF(U$2=$E23,$J23,"")</f>
        <v/>
      </c>
      <c r="V23" s="99" t="str">
        <f aca="false">IF(V$2=$E23,$J23,"")</f>
        <v/>
      </c>
      <c r="W23" s="86" t="str">
        <f aca="false">IF(W$2=$E23,$J23,"")</f>
        <v/>
      </c>
      <c r="X23" s="99" t="str">
        <f aca="false">IF(X$2=$E23,$J23,"")</f>
        <v/>
      </c>
      <c r="Y23" s="86" t="str">
        <f aca="false">IF(Y$2=$E23,$J23,"")</f>
        <v/>
      </c>
      <c r="Z23" s="99" t="n">
        <v>45.5</v>
      </c>
      <c r="AA23" s="86" t="str">
        <f aca="false">IF(AA$2=$E23,$J23,"")</f>
        <v/>
      </c>
      <c r="AB23" s="99" t="str">
        <f aca="false">IF(AB$2=$E23,$J23,"")</f>
        <v/>
      </c>
      <c r="AC23" s="101" t="s">
        <v>10</v>
      </c>
      <c r="AD23" s="83"/>
      <c r="AE23" s="83"/>
      <c r="AF23" s="83"/>
    </row>
    <row r="24" customFormat="false" ht="14.25" hidden="false" customHeight="false" outlineLevel="0" collapsed="false">
      <c r="A24" s="82" t="str">
        <f aca="false">IF(G24&lt;&gt;0,IF(COUNTIF(G$4:G$200,G24)&lt;&gt;1,RANK(G24,G$4:G$200)&amp;"°",RANK(G24,G$4:G$200)),"")</f>
        <v>20°</v>
      </c>
      <c r="B24" s="1" t="s">
        <v>578</v>
      </c>
      <c r="C24" s="86" t="str">
        <f aca="false">IFERROR(VLOOKUP($B24,TabJoueurs,2,0),"")</f>
        <v>NC</v>
      </c>
      <c r="D24" s="86" t="str">
        <f aca="false">IFERROR(VLOOKUP($B24,TabJoueurs,3,0),"")</f>
        <v>S</v>
      </c>
      <c r="E24" s="86" t="str">
        <f aca="false">IFERROR(VLOOKUP($B24,TabJoueurs,4,0),"")</f>
        <v>SLR</v>
      </c>
      <c r="F24" s="86" t="n">
        <f aca="false">IFERROR(VLOOKUP($B24,TabJoueurs,7,0),"")</f>
        <v>0</v>
      </c>
      <c r="G24" s="82" t="n">
        <v>763</v>
      </c>
      <c r="H24" s="82" t="n">
        <f aca="false">COUNTIF(E$4:E24,E24)</f>
        <v>3</v>
      </c>
      <c r="I24" s="82" t="n">
        <f aca="false">IFERROR(IF(H24&lt;6,I23+1,I23),0)</f>
        <v>21</v>
      </c>
      <c r="J24" s="82" t="n">
        <f aca="false">IF(G24&gt;0,IF(H24&lt;6,PtsMax3-I24+1,""),"")</f>
        <v>45</v>
      </c>
      <c r="K24" s="97" t="n">
        <f aca="false">MAX(M24:AB24)</f>
        <v>45.5</v>
      </c>
      <c r="L24" s="98" t="n">
        <f aca="false">IFERROR(G24/G$1,"")</f>
        <v>0.838461538461539</v>
      </c>
      <c r="M24" s="99"/>
      <c r="N24" s="86" t="str">
        <f aca="false">IF(N$2=$E24,$J24,"")</f>
        <v/>
      </c>
      <c r="O24" s="99" t="str">
        <f aca="false">IF(O$2=$E24,$J24,"")</f>
        <v/>
      </c>
      <c r="P24" s="86" t="str">
        <f aca="false">IF(P$2=$E24,$J24,"")</f>
        <v/>
      </c>
      <c r="Q24" s="86" t="str">
        <f aca="false">IF(Q$2=$E24,$J24,"")</f>
        <v/>
      </c>
      <c r="R24" s="99" t="str">
        <f aca="false">IF(R$2=$E24,$J24,"")</f>
        <v/>
      </c>
      <c r="S24" s="86" t="str">
        <f aca="false">IF(S$2=$E24,$J24,"")</f>
        <v/>
      </c>
      <c r="T24" s="99" t="str">
        <f aca="false">IF(T$2=$E24,$J24,"")</f>
        <v/>
      </c>
      <c r="U24" s="86" t="str">
        <f aca="false">IF(U$2=$E24,$J24,"")</f>
        <v/>
      </c>
      <c r="V24" s="99" t="str">
        <f aca="false">IF(V$2=$E24,$J24,"")</f>
        <v/>
      </c>
      <c r="W24" s="86" t="str">
        <f aca="false">IF(W$2=$E24,$J24,"")</f>
        <v/>
      </c>
      <c r="X24" s="99" t="str">
        <f aca="false">IF(X$2=$E24,$J24,"")</f>
        <v/>
      </c>
      <c r="Y24" s="86" t="str">
        <f aca="false">IF(Y$2=$E24,$J24,"")</f>
        <v/>
      </c>
      <c r="Z24" s="99" t="n">
        <v>45.5</v>
      </c>
      <c r="AA24" s="86" t="str">
        <f aca="false">IF(AA$2=$E24,$J24,"")</f>
        <v/>
      </c>
      <c r="AB24" s="99" t="str">
        <f aca="false">IF(AB$2=$E24,$J24,"")</f>
        <v/>
      </c>
      <c r="AC24" s="101" t="s">
        <v>10</v>
      </c>
      <c r="AD24" s="83"/>
      <c r="AE24" s="83"/>
      <c r="AF24" s="83"/>
    </row>
    <row r="25" customFormat="false" ht="14.25" hidden="false" customHeight="false" outlineLevel="0" collapsed="false">
      <c r="A25" s="82" t="n">
        <f aca="false">IF(G25&lt;&gt;0,IF(COUNTIF(G$4:G$200,G25)&lt;&gt;1,RANK(G25,G$4:G$200)&amp;"°",RANK(G25,G$4:G$200)),"")</f>
        <v>22</v>
      </c>
      <c r="B25" s="100" t="s">
        <v>86</v>
      </c>
      <c r="C25" s="86" t="str">
        <f aca="false">IFERROR(VLOOKUP($B25,TabJoueurs,2,0),"")</f>
        <v>5A</v>
      </c>
      <c r="D25" s="86" t="str">
        <f aca="false">IFERROR(VLOOKUP($B25,TabJoueurs,3,0),"")</f>
        <v>D</v>
      </c>
      <c r="E25" s="86" t="str">
        <f aca="false">IFERROR(VLOOKUP($B25,TabJoueurs,4,0),"")</f>
        <v>DZY</v>
      </c>
      <c r="F25" s="86" t="n">
        <f aca="false">IFERROR(VLOOKUP($B25,TabJoueurs,7,0),"")</f>
        <v>0</v>
      </c>
      <c r="G25" s="82" t="n">
        <v>756</v>
      </c>
      <c r="H25" s="82" t="n">
        <f aca="false">COUNTIF(E$4:E25,E25)</f>
        <v>2</v>
      </c>
      <c r="I25" s="82" t="n">
        <f aca="false">IFERROR(IF(H25&lt;6,I24+1,I24),0)</f>
        <v>22</v>
      </c>
      <c r="J25" s="82" t="n">
        <f aca="false">IF(G25&gt;0,IF(H25&lt;6,PtsMax3-I25+1,""),"")</f>
        <v>44</v>
      </c>
      <c r="K25" s="97" t="n">
        <f aca="false">MAX(M25:AB25)</f>
        <v>44</v>
      </c>
      <c r="L25" s="98" t="n">
        <f aca="false">IFERROR(G25/G$1,"")</f>
        <v>0.830769230769231</v>
      </c>
      <c r="M25" s="99"/>
      <c r="N25" s="86" t="str">
        <f aca="false">IF(N$2=$E25,$J25,"")</f>
        <v/>
      </c>
      <c r="O25" s="99" t="str">
        <f aca="false">IF(O$2=$E25,$J25,"")</f>
        <v/>
      </c>
      <c r="P25" s="86" t="str">
        <f aca="false">IF(P$2=$E25,$J25,"")</f>
        <v/>
      </c>
      <c r="Q25" s="86" t="str">
        <f aca="false">IF(Q$2=$E25,$J25,"")</f>
        <v/>
      </c>
      <c r="R25" s="99" t="str">
        <f aca="false">IF(R$2=$E25,$J25,"")</f>
        <v/>
      </c>
      <c r="S25" s="86" t="str">
        <f aca="false">IF(S$2=$E25,$J25,"")</f>
        <v/>
      </c>
      <c r="T25" s="99" t="n">
        <f aca="false">IF(T$2=$E25,$J25,"")</f>
        <v>44</v>
      </c>
      <c r="U25" s="86" t="str">
        <f aca="false">IF(U$2=$E25,$J25,"")</f>
        <v/>
      </c>
      <c r="V25" s="99" t="str">
        <f aca="false">IF(V$2=$E25,$J25,"")</f>
        <v/>
      </c>
      <c r="W25" s="86" t="str">
        <f aca="false">IF(W$2=$E25,$J25,"")</f>
        <v/>
      </c>
      <c r="X25" s="99" t="str">
        <f aca="false">IF(X$2=$E25,$J25,"")</f>
        <v/>
      </c>
      <c r="Y25" s="86" t="str">
        <f aca="false">IF(Y$2=$E25,$J25,"")</f>
        <v/>
      </c>
      <c r="Z25" s="99" t="str">
        <f aca="false">IF(Z$2=$E25,$J25,"")</f>
        <v/>
      </c>
      <c r="AA25" s="86" t="str">
        <f aca="false">IF(AA$2=$E25,$J25,"")</f>
        <v/>
      </c>
      <c r="AB25" s="99" t="str">
        <f aca="false">IF(AB$2=$E25,$J25,"")</f>
        <v/>
      </c>
      <c r="AC25" s="101" t="s">
        <v>10</v>
      </c>
      <c r="AD25" s="83"/>
      <c r="AE25" s="83"/>
      <c r="AF25" s="83"/>
    </row>
    <row r="26" customFormat="false" ht="14.25" hidden="false" customHeight="false" outlineLevel="0" collapsed="false">
      <c r="A26" s="82" t="n">
        <f aca="false">IF(G26&lt;&gt;0,IF(COUNTIF(G$4:G$200,G26)&lt;&gt;1,RANK(G26,G$4:G$200)&amp;"°",RANK(G26,G$4:G$200)),"")</f>
        <v>23</v>
      </c>
      <c r="B26" s="100" t="s">
        <v>451</v>
      </c>
      <c r="C26" s="86" t="str">
        <f aca="false">IFERROR(VLOOKUP($B26,TabJoueurs,2,0),"")</f>
        <v>4B</v>
      </c>
      <c r="D26" s="86" t="str">
        <f aca="false">IFERROR(VLOOKUP($B26,TabJoueurs,3,0),"")</f>
        <v>S</v>
      </c>
      <c r="E26" s="86" t="str">
        <f aca="false">IFERROR(VLOOKUP($B26,TabJoueurs,4,0),"")</f>
        <v>WAA</v>
      </c>
      <c r="F26" s="86" t="n">
        <f aca="false">IFERROR(VLOOKUP($B26,TabJoueurs,7,0),"")</f>
        <v>0</v>
      </c>
      <c r="G26" s="82" t="n">
        <v>754</v>
      </c>
      <c r="H26" s="82" t="n">
        <f aca="false">COUNTIF(E$4:E26,E26)</f>
        <v>2</v>
      </c>
      <c r="I26" s="82" t="n">
        <f aca="false">IFERROR(IF(H26&lt;6,I25+1,I25),0)</f>
        <v>23</v>
      </c>
      <c r="J26" s="82" t="n">
        <f aca="false">IF(G26&gt;0,IF(H26&lt;6,PtsMax3-I26+1,""),"")</f>
        <v>43</v>
      </c>
      <c r="K26" s="97" t="n">
        <f aca="false">MAX(M26:AB26)</f>
        <v>43</v>
      </c>
      <c r="L26" s="98" t="n">
        <f aca="false">IFERROR(G26/G$1,"")</f>
        <v>0.828571428571429</v>
      </c>
      <c r="M26" s="99"/>
      <c r="N26" s="86" t="str">
        <f aca="false">IF(N$2=$E26,$J26,"")</f>
        <v/>
      </c>
      <c r="O26" s="99" t="str">
        <f aca="false">IF(O$2=$E26,$J26,"")</f>
        <v/>
      </c>
      <c r="P26" s="86" t="str">
        <f aca="false">IF(P$2=$E26,$J26,"")</f>
        <v/>
      </c>
      <c r="Q26" s="86" t="str">
        <f aca="false">IF(Q$2=$E26,$J26,"")</f>
        <v/>
      </c>
      <c r="R26" s="99" t="str">
        <f aca="false">IF(R$2=$E26,$J26,"")</f>
        <v/>
      </c>
      <c r="S26" s="86" t="str">
        <f aca="false">IF(S$2=$E26,$J26,"")</f>
        <v/>
      </c>
      <c r="T26" s="99" t="str">
        <f aca="false">IF(T$2=$E26,$J26,"")</f>
        <v/>
      </c>
      <c r="U26" s="86" t="str">
        <f aca="false">IF(U$2=$E26,$J26,"")</f>
        <v/>
      </c>
      <c r="V26" s="99" t="str">
        <f aca="false">IF(V$2=$E26,$J26,"")</f>
        <v/>
      </c>
      <c r="W26" s="86" t="str">
        <f aca="false">IF(W$2=$E26,$J26,"")</f>
        <v/>
      </c>
      <c r="X26" s="99" t="str">
        <f aca="false">IF(X$2=$E26,$J26,"")</f>
        <v/>
      </c>
      <c r="Y26" s="86" t="str">
        <f aca="false">IF(Y$2=$E26,$J26,"")</f>
        <v/>
      </c>
      <c r="Z26" s="99" t="str">
        <f aca="false">IF(Z$2=$E26,$J26,"")</f>
        <v/>
      </c>
      <c r="AA26" s="86" t="n">
        <f aca="false">IF(AA$2=$E26,$J26,"")</f>
        <v>43</v>
      </c>
      <c r="AB26" s="99" t="str">
        <f aca="false">IF(AB$2=$E26,$J26,"")</f>
        <v/>
      </c>
      <c r="AC26" s="101" t="s">
        <v>10</v>
      </c>
      <c r="AD26" s="83"/>
      <c r="AE26" s="83"/>
      <c r="AF26" s="83"/>
    </row>
    <row r="27" customFormat="false" ht="14.25" hidden="false" customHeight="false" outlineLevel="0" collapsed="false">
      <c r="A27" s="82" t="n">
        <f aca="false">IF(G27&lt;&gt;0,IF(COUNTIF(G$4:G$200,G27)&lt;&gt;1,RANK(G27,G$4:G$200)&amp;"°",RANK(G27,G$4:G$200)),"")</f>
        <v>24</v>
      </c>
      <c r="B27" s="100" t="s">
        <v>579</v>
      </c>
      <c r="C27" s="86" t="n">
        <f aca="false">IFERROR(VLOOKUP($B27,TabJoueurs,2,0),"")</f>
        <v>7</v>
      </c>
      <c r="D27" s="86" t="str">
        <f aca="false">IFERROR(VLOOKUP($B27,TabJoueurs,3,0),"")</f>
        <v>V</v>
      </c>
      <c r="E27" s="86" t="str">
        <f aca="false">IFERROR(VLOOKUP($B27,TabJoueurs,4,0),"")</f>
        <v>FLO</v>
      </c>
      <c r="F27" s="86" t="n">
        <f aca="false">IFERROR(VLOOKUP($B27,TabJoueurs,7,0),"")</f>
        <v>0</v>
      </c>
      <c r="G27" s="82" t="n">
        <v>753</v>
      </c>
      <c r="H27" s="82" t="n">
        <f aca="false">COUNTIF(E$4:E27,E27)</f>
        <v>6</v>
      </c>
      <c r="I27" s="82" t="n">
        <f aca="false">IFERROR(IF(H27&lt;6,I26+1,I26),0)</f>
        <v>23</v>
      </c>
      <c r="J27" s="82" t="str">
        <f aca="false">IF(G27&gt;0,IF(H27&lt;6,PtsMax3-I27+1,""),"")</f>
        <v/>
      </c>
      <c r="K27" s="97" t="n">
        <f aca="false">MAX(M27:AB27)</f>
        <v>0</v>
      </c>
      <c r="L27" s="98" t="n">
        <f aca="false">IFERROR(G27/G$1,"")</f>
        <v>0.827472527472527</v>
      </c>
      <c r="M27" s="99"/>
      <c r="N27" s="86" t="str">
        <f aca="false">IF(N$2=$E27,$J27,"")</f>
        <v/>
      </c>
      <c r="O27" s="99" t="str">
        <f aca="false">IF(O$2=$E27,$J27,"")</f>
        <v/>
      </c>
      <c r="P27" s="86" t="str">
        <f aca="false">IF(P$2=$E27,$J27,"")</f>
        <v/>
      </c>
      <c r="Q27" s="86" t="str">
        <f aca="false">IF(Q$2=$E27,$J27,"")</f>
        <v/>
      </c>
      <c r="R27" s="99" t="str">
        <f aca="false">IF(R$2=$E27,$J27,"")</f>
        <v/>
      </c>
      <c r="S27" s="86" t="str">
        <f aca="false">IF(S$2=$E27,$J27,"")</f>
        <v/>
      </c>
      <c r="T27" s="99" t="str">
        <f aca="false">IF(T$2=$E27,$J27,"")</f>
        <v/>
      </c>
      <c r="U27" s="86" t="str">
        <f aca="false">IF(U$2=$E27,$J27,"")</f>
        <v/>
      </c>
      <c r="V27" s="99" t="str">
        <f aca="false">IF(V$2=$E27,$J27,"")</f>
        <v/>
      </c>
      <c r="W27" s="86" t="str">
        <f aca="false">IF(W$2=$E27,$J27,"")</f>
        <v/>
      </c>
      <c r="X27" s="99" t="str">
        <f aca="false">IF(X$2=$E27,$J27,"")</f>
        <v/>
      </c>
      <c r="Y27" s="86" t="str">
        <f aca="false">IF(Y$2=$E27,$J27,"")</f>
        <v/>
      </c>
      <c r="Z27" s="99" t="str">
        <f aca="false">IF(Z$2=$E27,$J27,"")</f>
        <v/>
      </c>
      <c r="AA27" s="86" t="str">
        <f aca="false">IF(AA$2=$E27,$J27,"")</f>
        <v/>
      </c>
      <c r="AB27" s="99" t="str">
        <f aca="false">IF(AB$2=$E27,$J27,"")</f>
        <v/>
      </c>
      <c r="AC27" s="101" t="s">
        <v>10</v>
      </c>
      <c r="AD27" s="83"/>
      <c r="AE27" s="83"/>
      <c r="AF27" s="83"/>
    </row>
    <row r="28" customFormat="false" ht="14.25" hidden="false" customHeight="false" outlineLevel="0" collapsed="false">
      <c r="A28" s="82" t="n">
        <f aca="false">IF(G28&lt;&gt;0,IF(COUNTIF(G$4:G$200,G28)&lt;&gt;1,RANK(G28,G$4:G$200)&amp;"°",RANK(G28,G$4:G$200)),"")</f>
        <v>25</v>
      </c>
      <c r="B28" s="100" t="s">
        <v>73</v>
      </c>
      <c r="C28" s="86" t="str">
        <f aca="false">IFERROR(VLOOKUP($B28,TabJoueurs,2,0),"")</f>
        <v>4A</v>
      </c>
      <c r="D28" s="86" t="str">
        <f aca="false">IFERROR(VLOOKUP($B28,TabJoueurs,3,0),"")</f>
        <v>S</v>
      </c>
      <c r="E28" s="86" t="str">
        <f aca="false">IFERROR(VLOOKUP($B28,TabJoueurs,4,0),"")</f>
        <v>GED</v>
      </c>
      <c r="F28" s="86" t="n">
        <f aca="false">IFERROR(VLOOKUP($B28,TabJoueurs,7,0),"")</f>
        <v>0</v>
      </c>
      <c r="G28" s="82" t="n">
        <v>748</v>
      </c>
      <c r="H28" s="82" t="n">
        <f aca="false">COUNTIF(E$4:E28,E28)</f>
        <v>2</v>
      </c>
      <c r="I28" s="82" t="n">
        <f aca="false">IFERROR(IF(H28&lt;6,I27+1,I27),0)</f>
        <v>24</v>
      </c>
      <c r="J28" s="82" t="n">
        <f aca="false">IF(G28&gt;0,IF(H28&lt;6,PtsMax3-I28+1,""),"")</f>
        <v>42</v>
      </c>
      <c r="K28" s="97" t="n">
        <f aca="false">MAX(M28:AB28)</f>
        <v>42</v>
      </c>
      <c r="L28" s="98" t="n">
        <f aca="false">IFERROR(G28/G$1,"")</f>
        <v>0.821978021978022</v>
      </c>
      <c r="M28" s="99"/>
      <c r="N28" s="86" t="str">
        <f aca="false">IF(N$2=$E28,$J28,"")</f>
        <v/>
      </c>
      <c r="O28" s="99" t="str">
        <f aca="false">IF(O$2=$E28,$J28,"")</f>
        <v/>
      </c>
      <c r="P28" s="86" t="str">
        <f aca="false">IF(P$2=$E28,$J28,"")</f>
        <v/>
      </c>
      <c r="Q28" s="86" t="str">
        <f aca="false">IF(Q$2=$E28,$J28,"")</f>
        <v/>
      </c>
      <c r="R28" s="99" t="str">
        <f aca="false">IF(R$2=$E28,$J28,"")</f>
        <v/>
      </c>
      <c r="S28" s="86" t="str">
        <f aca="false">IF(S$2=$E28,$J28,"")</f>
        <v/>
      </c>
      <c r="T28" s="99" t="str">
        <f aca="false">IF(T$2=$E28,$J28,"")</f>
        <v/>
      </c>
      <c r="U28" s="86" t="str">
        <f aca="false">IF(U$2=$E28,$J28,"")</f>
        <v/>
      </c>
      <c r="V28" s="99" t="n">
        <f aca="false">IF(V$2=$E28,$J28,"")</f>
        <v>42</v>
      </c>
      <c r="W28" s="86" t="str">
        <f aca="false">IF(W$2=$E28,$J28,"")</f>
        <v/>
      </c>
      <c r="X28" s="99" t="str">
        <f aca="false">IF(X$2=$E28,$J28,"")</f>
        <v/>
      </c>
      <c r="Y28" s="86" t="str">
        <f aca="false">IF(Y$2=$E28,$J28,"")</f>
        <v/>
      </c>
      <c r="Z28" s="99" t="str">
        <f aca="false">IF(Z$2=$E28,$J28,"")</f>
        <v/>
      </c>
      <c r="AA28" s="86" t="str">
        <f aca="false">IF(AA$2=$E28,$J28,"")</f>
        <v/>
      </c>
      <c r="AB28" s="99" t="str">
        <f aca="false">IF(AB$2=$E28,$J28,"")</f>
        <v/>
      </c>
      <c r="AC28" s="101" t="s">
        <v>10</v>
      </c>
      <c r="AD28" s="83"/>
      <c r="AE28" s="83"/>
      <c r="AF28" s="83"/>
    </row>
    <row r="29" customFormat="false" ht="14.25" hidden="false" customHeight="false" outlineLevel="0" collapsed="false">
      <c r="A29" s="82" t="n">
        <f aca="false">IF(G29&lt;&gt;0,IF(COUNTIF(G$4:G$200,G29)&lt;&gt;1,RANK(G29,G$4:G$200)&amp;"°",RANK(G29,G$4:G$200)),"")</f>
        <v>26</v>
      </c>
      <c r="B29" s="1" t="s">
        <v>82</v>
      </c>
      <c r="C29" s="86" t="str">
        <f aca="false">IFERROR(VLOOKUP($B29,TabJoueurs,2,0),"")</f>
        <v>5A</v>
      </c>
      <c r="D29" s="86" t="str">
        <f aca="false">IFERROR(VLOOKUP($B29,TabJoueurs,3,0),"")</f>
        <v>V</v>
      </c>
      <c r="E29" s="86" t="str">
        <f aca="false">IFERROR(VLOOKUP($B29,TabJoueurs,4,0),"")</f>
        <v>LIB</v>
      </c>
      <c r="F29" s="86" t="n">
        <f aca="false">IFERROR(VLOOKUP($B29,TabJoueurs,7,0),"")</f>
        <v>0</v>
      </c>
      <c r="G29" s="82" t="n">
        <v>747</v>
      </c>
      <c r="H29" s="82" t="n">
        <f aca="false">COUNTIF(E$4:E29,E29)</f>
        <v>1</v>
      </c>
      <c r="I29" s="82" t="n">
        <f aca="false">IFERROR(IF(H29&lt;6,I28+1,I28),0)</f>
        <v>25</v>
      </c>
      <c r="J29" s="82" t="n">
        <f aca="false">IF(G29&gt;0,IF(H29&lt;6,PtsMax3-I29+1,""),"")</f>
        <v>41</v>
      </c>
      <c r="K29" s="97" t="n">
        <f aca="false">MAX(M29:AB29)</f>
        <v>41</v>
      </c>
      <c r="L29" s="98" t="n">
        <f aca="false">IFERROR(G29/G$1,"")</f>
        <v>0.820879120879121</v>
      </c>
      <c r="M29" s="99"/>
      <c r="N29" s="86" t="str">
        <f aca="false">IF(N$2=$E29,$J29,"")</f>
        <v/>
      </c>
      <c r="O29" s="99" t="str">
        <f aca="false">IF(O$2=$E29,$J29,"")</f>
        <v/>
      </c>
      <c r="P29" s="86" t="str">
        <f aca="false">IF(P$2=$E29,$J29,"")</f>
        <v/>
      </c>
      <c r="Q29" s="86" t="str">
        <f aca="false">IF(Q$2=$E29,$J29,"")</f>
        <v/>
      </c>
      <c r="R29" s="99" t="str">
        <f aca="false">IF(R$2=$E29,$J29,"")</f>
        <v/>
      </c>
      <c r="S29" s="86" t="str">
        <f aca="false">IF(S$2=$E29,$J29,"")</f>
        <v/>
      </c>
      <c r="T29" s="99" t="str">
        <f aca="false">IF(T$2=$E29,$J29,"")</f>
        <v/>
      </c>
      <c r="U29" s="86" t="str">
        <f aca="false">IF(U$2=$E29,$J29,"")</f>
        <v/>
      </c>
      <c r="V29" s="99" t="str">
        <f aca="false">IF(V$2=$E29,$J29,"")</f>
        <v/>
      </c>
      <c r="W29" s="86" t="str">
        <f aca="false">IF(W$2=$E29,$J29,"")</f>
        <v/>
      </c>
      <c r="X29" s="99" t="n">
        <f aca="false">IF(X$2=$E29,$J29,"")</f>
        <v>41</v>
      </c>
      <c r="Y29" s="86" t="str">
        <f aca="false">IF(Y$2=$E29,$J29,"")</f>
        <v/>
      </c>
      <c r="Z29" s="99" t="str">
        <f aca="false">IF(Z$2=$E29,$J29,"")</f>
        <v/>
      </c>
      <c r="AA29" s="86" t="str">
        <f aca="false">IF(AA$2=$E29,$J29,"")</f>
        <v/>
      </c>
      <c r="AB29" s="99" t="str">
        <f aca="false">IF(AB$2=$E29,$J29,"")</f>
        <v/>
      </c>
      <c r="AC29" s="101" t="s">
        <v>10</v>
      </c>
      <c r="AD29" s="83"/>
      <c r="AE29" s="83"/>
      <c r="AF29" s="83"/>
    </row>
    <row r="30" customFormat="false" ht="14.25" hidden="false" customHeight="false" outlineLevel="0" collapsed="false">
      <c r="A30" s="82" t="n">
        <f aca="false">IF(G30&lt;&gt;0,IF(COUNTIF(G$4:G$200,G30)&lt;&gt;1,RANK(G30,G$4:G$200)&amp;"°",RANK(G30,G$4:G$200)),"")</f>
        <v>27</v>
      </c>
      <c r="B30" s="100" t="s">
        <v>580</v>
      </c>
      <c r="C30" s="86" t="str">
        <f aca="false">IFERROR(VLOOKUP($B30,TabJoueurs,2,0),"")</f>
        <v>5C</v>
      </c>
      <c r="D30" s="86" t="str">
        <f aca="false">IFERROR(VLOOKUP($B30,TabJoueurs,3,0),"")</f>
        <v>S</v>
      </c>
      <c r="E30" s="86" t="str">
        <f aca="false">IFERROR(VLOOKUP($B30,TabJoueurs,4,0),"")</f>
        <v>GED</v>
      </c>
      <c r="F30" s="86" t="n">
        <f aca="false">IFERROR(VLOOKUP($B30,TabJoueurs,7,0),"")</f>
        <v>0</v>
      </c>
      <c r="G30" s="82" t="n">
        <v>746</v>
      </c>
      <c r="H30" s="82" t="n">
        <f aca="false">COUNTIF(E$4:E30,E30)</f>
        <v>3</v>
      </c>
      <c r="I30" s="82" t="n">
        <f aca="false">IFERROR(IF(H30&lt;6,I29+1,I29),0)</f>
        <v>26</v>
      </c>
      <c r="J30" s="82" t="n">
        <f aca="false">IF(G30&gt;0,IF(H30&lt;6,PtsMax3-I30+1,""),"")</f>
        <v>40</v>
      </c>
      <c r="K30" s="97" t="n">
        <f aca="false">MAX(M30:AB30)</f>
        <v>40</v>
      </c>
      <c r="L30" s="98" t="n">
        <f aca="false">IFERROR(G30/G$1,"")</f>
        <v>0.81978021978022</v>
      </c>
      <c r="M30" s="99"/>
      <c r="N30" s="86" t="str">
        <f aca="false">IF(N$2=$E30,$J30,"")</f>
        <v/>
      </c>
      <c r="O30" s="99" t="str">
        <f aca="false">IF(O$2=$E30,$J30,"")</f>
        <v/>
      </c>
      <c r="P30" s="86" t="str">
        <f aca="false">IF(P$2=$E30,$J30,"")</f>
        <v/>
      </c>
      <c r="Q30" s="86" t="str">
        <f aca="false">IF(Q$2=$E30,$J30,"")</f>
        <v/>
      </c>
      <c r="R30" s="99" t="str">
        <f aca="false">IF(R$2=$E30,$J30,"")</f>
        <v/>
      </c>
      <c r="S30" s="86" t="str">
        <f aca="false">IF(S$2=$E30,$J30,"")</f>
        <v/>
      </c>
      <c r="T30" s="99" t="str">
        <f aca="false">IF(T$2=$E30,$J30,"")</f>
        <v/>
      </c>
      <c r="U30" s="86" t="str">
        <f aca="false">IF(U$2=$E30,$J30,"")</f>
        <v/>
      </c>
      <c r="V30" s="99" t="n">
        <f aca="false">IF(V$2=$E30,$J30,"")</f>
        <v>40</v>
      </c>
      <c r="W30" s="86" t="str">
        <f aca="false">IF(W$2=$E30,$J30,"")</f>
        <v/>
      </c>
      <c r="X30" s="99" t="str">
        <f aca="false">IF(X$2=$E30,$J30,"")</f>
        <v/>
      </c>
      <c r="Y30" s="86" t="str">
        <f aca="false">IF(Y$2=$E30,$J30,"")</f>
        <v/>
      </c>
      <c r="Z30" s="99" t="str">
        <f aca="false">IF(Z$2=$E30,$J30,"")</f>
        <v/>
      </c>
      <c r="AA30" s="86" t="str">
        <f aca="false">IF(AA$2=$E30,$J30,"")</f>
        <v/>
      </c>
      <c r="AB30" s="99" t="str">
        <f aca="false">IF(AB$2=$E30,$J30,"")</f>
        <v/>
      </c>
      <c r="AC30" s="101" t="s">
        <v>10</v>
      </c>
      <c r="AD30" s="83"/>
      <c r="AE30" s="83"/>
      <c r="AF30" s="83"/>
    </row>
    <row r="31" customFormat="false" ht="14.25" hidden="false" customHeight="false" outlineLevel="0" collapsed="false">
      <c r="A31" s="82" t="n">
        <f aca="false">IF(G31&lt;&gt;0,IF(COUNTIF(G$4:G$200,G31)&lt;&gt;1,RANK(G31,G$4:G$200)&amp;"°",RANK(G31,G$4:G$200)),"")</f>
        <v>28</v>
      </c>
      <c r="B31" s="100" t="s">
        <v>69</v>
      </c>
      <c r="C31" s="86" t="str">
        <f aca="false">IFERROR(VLOOKUP($B31,TabJoueurs,2,0),"")</f>
        <v>6C</v>
      </c>
      <c r="D31" s="86" t="str">
        <f aca="false">IFERROR(VLOOKUP($B31,TabJoueurs,3,0),"")</f>
        <v>R</v>
      </c>
      <c r="E31" s="86" t="str">
        <f aca="false">IFERROR(VLOOKUP($B31,TabJoueurs,4,0),"")</f>
        <v>CNA</v>
      </c>
      <c r="F31" s="86" t="n">
        <f aca="false">IFERROR(VLOOKUP($B31,TabJoueurs,7,0),"")</f>
        <v>0</v>
      </c>
      <c r="G31" s="82" t="n">
        <v>744</v>
      </c>
      <c r="H31" s="82" t="n">
        <f aca="false">COUNTIF(E$4:E31,E31)</f>
        <v>5</v>
      </c>
      <c r="I31" s="82" t="n">
        <f aca="false">IFERROR(IF(H31&lt;6,I30+1,I30),0)</f>
        <v>27</v>
      </c>
      <c r="J31" s="82" t="n">
        <f aca="false">IF(G31&gt;0,IF(H31&lt;6,PtsMax3-I31+1,""),"")</f>
        <v>39</v>
      </c>
      <c r="K31" s="97" t="n">
        <f aca="false">MAX(M31:AB31)</f>
        <v>39</v>
      </c>
      <c r="L31" s="98" t="n">
        <f aca="false">IFERROR(G31/G$1,"")</f>
        <v>0.817582417582418</v>
      </c>
      <c r="M31" s="99"/>
      <c r="N31" s="86" t="str">
        <f aca="false">IF(N$2=$E31,$J31,"")</f>
        <v/>
      </c>
      <c r="O31" s="99" t="str">
        <f aca="false">IF(O$2=$E31,$J31,"")</f>
        <v/>
      </c>
      <c r="P31" s="86" t="str">
        <f aca="false">IF(P$2=$E31,$J31,"")</f>
        <v/>
      </c>
      <c r="Q31" s="86" t="str">
        <f aca="false">IF(Q$2=$E31,$J31,"")</f>
        <v/>
      </c>
      <c r="R31" s="99" t="n">
        <f aca="false">IF(R$2=$E31,$J31,"")</f>
        <v>39</v>
      </c>
      <c r="S31" s="86" t="str">
        <f aca="false">IF(S$2=$E31,$J31,"")</f>
        <v/>
      </c>
      <c r="T31" s="99" t="str">
        <f aca="false">IF(T$2=$E31,$J31,"")</f>
        <v/>
      </c>
      <c r="U31" s="86" t="str">
        <f aca="false">IF(U$2=$E31,$J31,"")</f>
        <v/>
      </c>
      <c r="V31" s="99" t="str">
        <f aca="false">IF(V$2=$E31,$J31,"")</f>
        <v/>
      </c>
      <c r="W31" s="86" t="str">
        <f aca="false">IF(W$2=$E31,$J31,"")</f>
        <v/>
      </c>
      <c r="X31" s="99" t="str">
        <f aca="false">IF(X$2=$E31,$J31,"")</f>
        <v/>
      </c>
      <c r="Y31" s="86" t="str">
        <f aca="false">IF(Y$2=$E31,$J31,"")</f>
        <v/>
      </c>
      <c r="Z31" s="99" t="str">
        <f aca="false">IF(Z$2=$E31,$J31,"")</f>
        <v/>
      </c>
      <c r="AA31" s="86" t="str">
        <f aca="false">IF(AA$2=$E31,$J31,"")</f>
        <v/>
      </c>
      <c r="AB31" s="99" t="str">
        <f aca="false">IF(AB$2=$E31,$J31,"")</f>
        <v/>
      </c>
      <c r="AC31" s="101" t="s">
        <v>10</v>
      </c>
      <c r="AD31" s="83"/>
      <c r="AE31" s="83"/>
      <c r="AF31" s="83"/>
    </row>
    <row r="32" customFormat="false" ht="14.25" hidden="false" customHeight="false" outlineLevel="0" collapsed="false">
      <c r="A32" s="82" t="str">
        <f aca="false">IF(G32&lt;&gt;0,IF(COUNTIF(G$4:G$200,G32)&lt;&gt;1,RANK(G32,G$4:G$200)&amp;"°",RANK(G32,G$4:G$200)),"")</f>
        <v>29°</v>
      </c>
      <c r="B32" s="1" t="s">
        <v>178</v>
      </c>
      <c r="C32" s="86" t="str">
        <f aca="false">IFERROR(VLOOKUP($B32,TabJoueurs,2,0),"")</f>
        <v>6C</v>
      </c>
      <c r="D32" s="86" t="str">
        <f aca="false">IFERROR(VLOOKUP($B32,TabJoueurs,3,0),"")</f>
        <v>S</v>
      </c>
      <c r="E32" s="86" t="str">
        <f aca="false">IFERROR(VLOOKUP($B32,TabJoueurs,4,0),"")</f>
        <v>BAH</v>
      </c>
      <c r="F32" s="86" t="n">
        <f aca="false">IFERROR(VLOOKUP($B32,TabJoueurs,7,0),"")</f>
        <v>0</v>
      </c>
      <c r="G32" s="82" t="n">
        <v>743</v>
      </c>
      <c r="H32" s="82" t="n">
        <f aca="false">COUNTIF(E$4:E32,E32)</f>
        <v>3</v>
      </c>
      <c r="I32" s="82" t="n">
        <f aca="false">IFERROR(IF(H32&lt;6,I31+1,I31),0)</f>
        <v>28</v>
      </c>
      <c r="J32" s="82" t="n">
        <f aca="false">IF(G32&gt;0,IF(H32&lt;6,PtsMax3-I32+1,""),"")</f>
        <v>38</v>
      </c>
      <c r="K32" s="97" t="n">
        <f aca="false">MAX(M32:AB32)</f>
        <v>37</v>
      </c>
      <c r="L32" s="98" t="n">
        <f aca="false">IFERROR(G32/G$1,"")</f>
        <v>0.816483516483516</v>
      </c>
      <c r="M32" s="99"/>
      <c r="N32" s="86" t="str">
        <f aca="false">IF(N$2=$E32,$J32,"")</f>
        <v/>
      </c>
      <c r="O32" s="99" t="n">
        <v>37</v>
      </c>
      <c r="P32" s="86" t="str">
        <f aca="false">IF(P$2=$E32,$J32,"")</f>
        <v/>
      </c>
      <c r="Q32" s="86" t="str">
        <f aca="false">IF(Q$2=$E32,$J32,"")</f>
        <v/>
      </c>
      <c r="R32" s="99" t="str">
        <f aca="false">IF(R$2=$E32,$J32,"")</f>
        <v/>
      </c>
      <c r="S32" s="86" t="str">
        <f aca="false">IF(S$2=$E32,$J32,"")</f>
        <v/>
      </c>
      <c r="T32" s="99" t="str">
        <f aca="false">IF(T$2=$E32,$J32,"")</f>
        <v/>
      </c>
      <c r="U32" s="86" t="str">
        <f aca="false">IF(U$2=$E32,$J32,"")</f>
        <v/>
      </c>
      <c r="V32" s="99" t="str">
        <f aca="false">IF(V$2=$E32,$J32,"")</f>
        <v/>
      </c>
      <c r="W32" s="86" t="str">
        <f aca="false">IF(W$2=$E32,$J32,"")</f>
        <v/>
      </c>
      <c r="X32" s="99" t="str">
        <f aca="false">IF(X$2=$E32,$J32,"")</f>
        <v/>
      </c>
      <c r="Y32" s="86" t="str">
        <f aca="false">IF(Y$2=$E32,$J32,"")</f>
        <v/>
      </c>
      <c r="Z32" s="99" t="str">
        <f aca="false">IF(Z$2=$E32,$J32,"")</f>
        <v/>
      </c>
      <c r="AA32" s="86" t="str">
        <f aca="false">IF(AA$2=$E32,$J32,"")</f>
        <v/>
      </c>
      <c r="AB32" s="99" t="str">
        <f aca="false">IF(AB$2=$E32,$J32,"")</f>
        <v/>
      </c>
      <c r="AC32" s="101" t="s">
        <v>10</v>
      </c>
      <c r="AD32" s="83"/>
      <c r="AE32" s="83"/>
      <c r="AF32" s="83"/>
    </row>
    <row r="33" customFormat="false" ht="14.25" hidden="false" customHeight="false" outlineLevel="0" collapsed="false">
      <c r="A33" s="82" t="str">
        <f aca="false">IF(G33&lt;&gt;0,IF(COUNTIF(G$4:G$200,G33)&lt;&gt;1,RANK(G33,G$4:G$200)&amp;"°",RANK(G33,G$4:G$200)),"")</f>
        <v>29°</v>
      </c>
      <c r="B33" s="100" t="s">
        <v>89</v>
      </c>
      <c r="C33" s="86" t="str">
        <f aca="false">IFERROR(VLOOKUP($B33,TabJoueurs,2,0),"")</f>
        <v>5A</v>
      </c>
      <c r="D33" s="86" t="str">
        <f aca="false">IFERROR(VLOOKUP($B33,TabJoueurs,3,0),"")</f>
        <v>V</v>
      </c>
      <c r="E33" s="86" t="str">
        <f aca="false">IFERROR(VLOOKUP($B33,TabJoueurs,4,0),"")</f>
        <v>LUX</v>
      </c>
      <c r="F33" s="86" t="n">
        <f aca="false">IFERROR(VLOOKUP($B33,TabJoueurs,7,0),"")</f>
        <v>0</v>
      </c>
      <c r="G33" s="82" t="n">
        <v>743</v>
      </c>
      <c r="H33" s="82" t="n">
        <f aca="false">COUNTIF(E$4:E33,E33)</f>
        <v>2</v>
      </c>
      <c r="I33" s="82" t="n">
        <f aca="false">IFERROR(IF(H33&lt;6,I32+1,I32),0)</f>
        <v>29</v>
      </c>
      <c r="J33" s="82" t="n">
        <f aca="false">IF(G33&gt;0,IF(H33&lt;6,PtsMax3-I33+1,""),"")</f>
        <v>37</v>
      </c>
      <c r="K33" s="97" t="n">
        <f aca="false">MAX(M33:AB33)</f>
        <v>37</v>
      </c>
      <c r="L33" s="98" t="n">
        <f aca="false">IFERROR(G33/G$1,"")</f>
        <v>0.816483516483516</v>
      </c>
      <c r="M33" s="99"/>
      <c r="N33" s="86" t="str">
        <f aca="false">IF(N$2=$E33,$J33,"")</f>
        <v/>
      </c>
      <c r="O33" s="99" t="str">
        <f aca="false">IF(O$2=$E33,$J33,"")</f>
        <v/>
      </c>
      <c r="P33" s="86" t="str">
        <f aca="false">IF(P$2=$E33,$J33,"")</f>
        <v/>
      </c>
      <c r="Q33" s="86" t="str">
        <f aca="false">IF(Q$2=$E33,$J33,"")</f>
        <v/>
      </c>
      <c r="R33" s="99" t="str">
        <f aca="false">IF(R$2=$E33,$J33,"")</f>
        <v/>
      </c>
      <c r="S33" s="86" t="str">
        <f aca="false">IF(S$2=$E33,$J33,"")</f>
        <v/>
      </c>
      <c r="T33" s="99" t="str">
        <f aca="false">IF(T$2=$E33,$J33,"")</f>
        <v/>
      </c>
      <c r="U33" s="86" t="str">
        <f aca="false">IF(U$2=$E33,$J33,"")</f>
        <v/>
      </c>
      <c r="V33" s="99" t="str">
        <f aca="false">IF(V$2=$E33,$J33,"")</f>
        <v/>
      </c>
      <c r="W33" s="86" t="str">
        <f aca="false">IF(W$2=$E33,$J33,"")</f>
        <v/>
      </c>
      <c r="X33" s="99" t="str">
        <f aca="false">IF(X$2=$E33,$J33,"")</f>
        <v/>
      </c>
      <c r="Y33" s="86" t="n">
        <f aca="false">IF(Y$2=$E33,$J33,"")</f>
        <v>37</v>
      </c>
      <c r="Z33" s="99" t="str">
        <f aca="false">IF(Z$2=$E33,$J33,"")</f>
        <v/>
      </c>
      <c r="AA33" s="86" t="str">
        <f aca="false">IF(AA$2=$E33,$J33,"")</f>
        <v/>
      </c>
      <c r="AB33" s="99" t="str">
        <f aca="false">IF(AB$2=$E33,$J33,"")</f>
        <v/>
      </c>
      <c r="AC33" s="101" t="s">
        <v>10</v>
      </c>
      <c r="AD33" s="83"/>
      <c r="AE33" s="83"/>
      <c r="AF33" s="83"/>
    </row>
    <row r="34" customFormat="false" ht="14.25" hidden="false" customHeight="false" outlineLevel="0" collapsed="false">
      <c r="A34" s="82" t="str">
        <f aca="false">IF(G34&lt;&gt;0,IF(COUNTIF(G$4:G$200,G34)&lt;&gt;1,RANK(G34,G$4:G$200)&amp;"°",RANK(G34,G$4:G$200)),"")</f>
        <v>29°</v>
      </c>
      <c r="B34" s="100" t="s">
        <v>75</v>
      </c>
      <c r="C34" s="86" t="str">
        <f aca="false">IFERROR(VLOOKUP($B34,TabJoueurs,2,0),"")</f>
        <v>4B</v>
      </c>
      <c r="D34" s="86" t="str">
        <f aca="false">IFERROR(VLOOKUP($B34,TabJoueurs,3,0),"")</f>
        <v>D</v>
      </c>
      <c r="E34" s="86" t="str">
        <f aca="false">IFERROR(VLOOKUP($B34,TabJoueurs,4,0),"")</f>
        <v>CHY</v>
      </c>
      <c r="F34" s="86" t="n">
        <f aca="false">IFERROR(VLOOKUP($B34,TabJoueurs,7,0),"")</f>
        <v>0</v>
      </c>
      <c r="G34" s="82" t="n">
        <v>743</v>
      </c>
      <c r="H34" s="82" t="n">
        <f aca="false">COUNTIF(E$4:E34,E34)</f>
        <v>2</v>
      </c>
      <c r="I34" s="82" t="n">
        <f aca="false">IFERROR(IF(H34&lt;6,I33+1,I33),0)</f>
        <v>30</v>
      </c>
      <c r="J34" s="82" t="n">
        <f aca="false">IF(G34&gt;0,IF(H34&lt;6,PtsMax3-I34+1,""),"")</f>
        <v>36</v>
      </c>
      <c r="K34" s="97" t="n">
        <f aca="false">MAX(M34:AB34)</f>
        <v>37</v>
      </c>
      <c r="L34" s="98" t="n">
        <f aca="false">IFERROR(G34/G$1,"")</f>
        <v>0.816483516483516</v>
      </c>
      <c r="M34" s="99"/>
      <c r="N34" s="86" t="str">
        <f aca="false">IF(N$2=$E34,$J34,"")</f>
        <v/>
      </c>
      <c r="O34" s="99" t="str">
        <f aca="false">IF(O$2=$E34,$J34,"")</f>
        <v/>
      </c>
      <c r="P34" s="86" t="str">
        <f aca="false">IF(P$2=$E34,$J34,"")</f>
        <v/>
      </c>
      <c r="Q34" s="86" t="n">
        <v>37</v>
      </c>
      <c r="R34" s="99" t="str">
        <f aca="false">IF(R$2=$E34,$J34,"")</f>
        <v/>
      </c>
      <c r="S34" s="86" t="str">
        <f aca="false">IF(S$2=$E34,$J34,"")</f>
        <v/>
      </c>
      <c r="T34" s="99" t="str">
        <f aca="false">IF(T$2=$E34,$J34,"")</f>
        <v/>
      </c>
      <c r="U34" s="86" t="str">
        <f aca="false">IF(U$2=$E34,$J34,"")</f>
        <v/>
      </c>
      <c r="V34" s="99" t="str">
        <f aca="false">IF(V$2=$E34,$J34,"")</f>
        <v/>
      </c>
      <c r="W34" s="86" t="str">
        <f aca="false">IF(W$2=$E34,$J34,"")</f>
        <v/>
      </c>
      <c r="X34" s="99" t="str">
        <f aca="false">IF(X$2=$E34,$J34,"")</f>
        <v/>
      </c>
      <c r="Y34" s="86" t="str">
        <f aca="false">IF(Y$2=$E34,$J34,"")</f>
        <v/>
      </c>
      <c r="Z34" s="99" t="str">
        <f aca="false">IF(Z$2=$E34,$J34,"")</f>
        <v/>
      </c>
      <c r="AA34" s="86" t="str">
        <f aca="false">IF(AA$2=$E34,$J34,"")</f>
        <v/>
      </c>
      <c r="AB34" s="99" t="str">
        <f aca="false">IF(AB$2=$E34,$J34,"")</f>
        <v/>
      </c>
      <c r="AC34" s="101" t="s">
        <v>10</v>
      </c>
      <c r="AD34" s="83"/>
      <c r="AE34" s="83"/>
      <c r="AF34" s="83"/>
    </row>
    <row r="35" customFormat="false" ht="14.25" hidden="false" customHeight="false" outlineLevel="0" collapsed="false">
      <c r="A35" s="82" t="str">
        <f aca="false">IF(G35&lt;&gt;0,IF(COUNTIF(G$4:G$200,G35)&lt;&gt;1,RANK(G35,G$4:G$200)&amp;"°",RANK(G35,G$4:G$200)),"")</f>
        <v>32°</v>
      </c>
      <c r="B35" s="100" t="s">
        <v>581</v>
      </c>
      <c r="C35" s="86" t="str">
        <f aca="false">IFERROR(VLOOKUP($B35,TabJoueurs,2,0),"")</f>
        <v>5B</v>
      </c>
      <c r="D35" s="86" t="str">
        <f aca="false">IFERROR(VLOOKUP($B35,TabJoueurs,3,0),"")</f>
        <v>S</v>
      </c>
      <c r="E35" s="86" t="str">
        <f aca="false">IFERROR(VLOOKUP($B35,TabJoueurs,4,0),"")</f>
        <v>BAH</v>
      </c>
      <c r="F35" s="86" t="n">
        <f aca="false">IFERROR(VLOOKUP($B35,TabJoueurs,7,0),"")</f>
        <v>0</v>
      </c>
      <c r="G35" s="82" t="n">
        <v>740</v>
      </c>
      <c r="H35" s="82" t="n">
        <f aca="false">COUNTIF(E$4:E35,E35)</f>
        <v>4</v>
      </c>
      <c r="I35" s="82" t="n">
        <f aca="false">IFERROR(IF(H35&lt;6,I34+1,I34),0)</f>
        <v>31</v>
      </c>
      <c r="J35" s="82" t="n">
        <f aca="false">IF(G35&gt;0,IF(H35&lt;6,PtsMax3-I35+1,""),"")</f>
        <v>35</v>
      </c>
      <c r="K35" s="97" t="n">
        <f aca="false">MAX(M35:AB35)</f>
        <v>34.5</v>
      </c>
      <c r="L35" s="98" t="n">
        <f aca="false">IFERROR(G35/G$1,"")</f>
        <v>0.813186813186813</v>
      </c>
      <c r="M35" s="99"/>
      <c r="N35" s="86" t="str">
        <f aca="false">IF(N$2=$E35,$J35,"")</f>
        <v/>
      </c>
      <c r="O35" s="99" t="n">
        <v>34.5</v>
      </c>
      <c r="P35" s="86" t="str">
        <f aca="false">IF(P$2=$E35,$J35,"")</f>
        <v/>
      </c>
      <c r="Q35" s="86" t="str">
        <f aca="false">IF(Q$2=$E35,$J35,"")</f>
        <v/>
      </c>
      <c r="R35" s="99" t="str">
        <f aca="false">IF(R$2=$E35,$J35,"")</f>
        <v/>
      </c>
      <c r="S35" s="86" t="str">
        <f aca="false">IF(S$2=$E35,$J35,"")</f>
        <v/>
      </c>
      <c r="T35" s="99" t="str">
        <f aca="false">IF(T$2=$E35,$J35,"")</f>
        <v/>
      </c>
      <c r="U35" s="86" t="str">
        <f aca="false">IF(U$2=$E35,$J35,"")</f>
        <v/>
      </c>
      <c r="V35" s="99" t="str">
        <f aca="false">IF(V$2=$E35,$J35,"")</f>
        <v/>
      </c>
      <c r="W35" s="86" t="str">
        <f aca="false">IF(W$2=$E35,$J35,"")</f>
        <v/>
      </c>
      <c r="X35" s="99" t="str">
        <f aca="false">IF(X$2=$E35,$J35,"")</f>
        <v/>
      </c>
      <c r="Y35" s="86" t="str">
        <f aca="false">IF(Y$2=$E35,$J35,"")</f>
        <v/>
      </c>
      <c r="Z35" s="99" t="str">
        <f aca="false">IF(Z$2=$E35,$J35,"")</f>
        <v/>
      </c>
      <c r="AA35" s="86" t="str">
        <f aca="false">IF(AA$2=$E35,$J35,"")</f>
        <v/>
      </c>
      <c r="AB35" s="99" t="str">
        <f aca="false">IF(AB$2=$E35,$J35,"")</f>
        <v/>
      </c>
      <c r="AC35" s="101" t="s">
        <v>10</v>
      </c>
      <c r="AD35" s="83"/>
      <c r="AE35" s="83"/>
      <c r="AF35" s="83"/>
    </row>
    <row r="36" customFormat="false" ht="14.25" hidden="false" customHeight="false" outlineLevel="0" collapsed="false">
      <c r="A36" s="82" t="str">
        <f aca="false">IF(G36&lt;&gt;0,IF(COUNTIF(G$4:G$200,G36)&lt;&gt;1,RANK(G36,G$4:G$200)&amp;"°",RANK(G36,G$4:G$200)),"")</f>
        <v>32°</v>
      </c>
      <c r="B36" s="1" t="s">
        <v>100</v>
      </c>
      <c r="C36" s="86" t="str">
        <f aca="false">IFERROR(VLOOKUP($B36,TabJoueurs,2,0),"")</f>
        <v>6C</v>
      </c>
      <c r="D36" s="86" t="str">
        <f aca="false">IFERROR(VLOOKUP($B36,TabJoueurs,3,0),"")</f>
        <v>S</v>
      </c>
      <c r="E36" s="86" t="str">
        <f aca="false">IFERROR(VLOOKUP($B36,TabJoueurs,4,0),"")</f>
        <v>BAH</v>
      </c>
      <c r="F36" s="86" t="n">
        <f aca="false">IFERROR(VLOOKUP($B36,TabJoueurs,7,0),"")</f>
        <v>0</v>
      </c>
      <c r="G36" s="82" t="n">
        <v>740</v>
      </c>
      <c r="H36" s="82" t="n">
        <f aca="false">COUNTIF(E$4:E36,E36)</f>
        <v>5</v>
      </c>
      <c r="I36" s="82" t="n">
        <f aca="false">IFERROR(IF(H36&lt;6,I35+1,I35),0)</f>
        <v>32</v>
      </c>
      <c r="J36" s="82" t="n">
        <f aca="false">IF(G36&gt;0,IF(H36&lt;6,PtsMax3-I36+1,""),"")</f>
        <v>34</v>
      </c>
      <c r="K36" s="97" t="n">
        <f aca="false">MAX(M36:AB36)</f>
        <v>34.5</v>
      </c>
      <c r="L36" s="98" t="n">
        <f aca="false">IFERROR(G36/G$1,"")</f>
        <v>0.813186813186813</v>
      </c>
      <c r="M36" s="99"/>
      <c r="N36" s="86" t="str">
        <f aca="false">IF(N$2=$E36,$J36,"")</f>
        <v/>
      </c>
      <c r="O36" s="99" t="n">
        <v>34.5</v>
      </c>
      <c r="P36" s="86" t="str">
        <f aca="false">IF(P$2=$E36,$J36,"")</f>
        <v/>
      </c>
      <c r="Q36" s="86" t="str">
        <f aca="false">IF(Q$2=$E36,$J36,"")</f>
        <v/>
      </c>
      <c r="R36" s="99" t="str">
        <f aca="false">IF(R$2=$E36,$J36,"")</f>
        <v/>
      </c>
      <c r="S36" s="86" t="str">
        <f aca="false">IF(S$2=$E36,$J36,"")</f>
        <v/>
      </c>
      <c r="T36" s="99" t="str">
        <f aca="false">IF(T$2=$E36,$J36,"")</f>
        <v/>
      </c>
      <c r="U36" s="86" t="str">
        <f aca="false">IF(U$2=$E36,$J36,"")</f>
        <v/>
      </c>
      <c r="V36" s="99" t="str">
        <f aca="false">IF(V$2=$E36,$J36,"")</f>
        <v/>
      </c>
      <c r="W36" s="86" t="str">
        <f aca="false">IF(W$2=$E36,$J36,"")</f>
        <v/>
      </c>
      <c r="X36" s="99" t="str">
        <f aca="false">IF(X$2=$E36,$J36,"")</f>
        <v/>
      </c>
      <c r="Y36" s="86" t="str">
        <f aca="false">IF(Y$2=$E36,$J36,"")</f>
        <v/>
      </c>
      <c r="Z36" s="99" t="str">
        <f aca="false">IF(Z$2=$E36,$J36,"")</f>
        <v/>
      </c>
      <c r="AA36" s="86" t="str">
        <f aca="false">IF(AA$2=$E36,$J36,"")</f>
        <v/>
      </c>
      <c r="AB36" s="99" t="str">
        <f aca="false">IF(AB$2=$E36,$J36,"")</f>
        <v/>
      </c>
      <c r="AC36" s="101" t="s">
        <v>10</v>
      </c>
      <c r="AD36" s="83"/>
      <c r="AE36" s="83"/>
      <c r="AF36" s="83"/>
    </row>
    <row r="37" customFormat="false" ht="14.25" hidden="false" customHeight="false" outlineLevel="0" collapsed="false">
      <c r="A37" s="82" t="n">
        <f aca="false">IF(G37&lt;&gt;0,IF(COUNTIF(G$4:G$200,G37)&lt;&gt;1,RANK(G37,G$4:G$200)&amp;"°",RANK(G37,G$4:G$200)),"")</f>
        <v>34</v>
      </c>
      <c r="B37" s="100" t="s">
        <v>74</v>
      </c>
      <c r="C37" s="86" t="str">
        <f aca="false">IFERROR(VLOOKUP($B37,TabJoueurs,2,0),"")</f>
        <v>4C</v>
      </c>
      <c r="D37" s="86" t="str">
        <f aca="false">IFERROR(VLOOKUP($B37,TabJoueurs,3,0),"")</f>
        <v>V</v>
      </c>
      <c r="E37" s="86" t="str">
        <f aca="false">IFERROR(VLOOKUP($B37,TabJoueurs,4,0),"")</f>
        <v>LIB</v>
      </c>
      <c r="F37" s="86" t="n">
        <f aca="false">IFERROR(VLOOKUP($B37,TabJoueurs,7,0),"")</f>
        <v>0</v>
      </c>
      <c r="G37" s="82" t="n">
        <v>739</v>
      </c>
      <c r="H37" s="82" t="n">
        <f aca="false">COUNTIF(E$4:E37,E37)</f>
        <v>2</v>
      </c>
      <c r="I37" s="82" t="n">
        <f aca="false">IFERROR(IF(H37&lt;6,I36+1,I36),0)</f>
        <v>33</v>
      </c>
      <c r="J37" s="82" t="n">
        <f aca="false">IF(G37&gt;0,IF(H37&lt;6,PtsMax3-I37+1,""),"")</f>
        <v>33</v>
      </c>
      <c r="K37" s="97" t="n">
        <f aca="false">MAX(M37:AB37)</f>
        <v>33</v>
      </c>
      <c r="L37" s="98" t="n">
        <f aca="false">IFERROR(G37/G$1,"")</f>
        <v>0.812087912087912</v>
      </c>
      <c r="M37" s="99"/>
      <c r="N37" s="86" t="str">
        <f aca="false">IF(N$2=$E37,$J37,"")</f>
        <v/>
      </c>
      <c r="O37" s="99" t="str">
        <f aca="false">IF(O$2=$E37,$J37,"")</f>
        <v/>
      </c>
      <c r="P37" s="86" t="str">
        <f aca="false">IF(P$2=$E37,$J37,"")</f>
        <v/>
      </c>
      <c r="Q37" s="86" t="str">
        <f aca="false">IF(Q$2=$E37,$J37,"")</f>
        <v/>
      </c>
      <c r="R37" s="99" t="str">
        <f aca="false">IF(R$2=$E37,$J37,"")</f>
        <v/>
      </c>
      <c r="S37" s="86" t="str">
        <f aca="false">IF(S$2=$E37,$J37,"")</f>
        <v/>
      </c>
      <c r="T37" s="99" t="str">
        <f aca="false">IF(T$2=$E37,$J37,"")</f>
        <v/>
      </c>
      <c r="U37" s="86" t="str">
        <f aca="false">IF(U$2=$E37,$J37,"")</f>
        <v/>
      </c>
      <c r="V37" s="99" t="str">
        <f aca="false">IF(V$2=$E37,$J37,"")</f>
        <v/>
      </c>
      <c r="W37" s="86" t="str">
        <f aca="false">IF(W$2=$E37,$J37,"")</f>
        <v/>
      </c>
      <c r="X37" s="99" t="n">
        <f aca="false">IF(X$2=$E37,$J37,"")</f>
        <v>33</v>
      </c>
      <c r="Y37" s="86" t="str">
        <f aca="false">IF(Y$2=$E37,$J37,"")</f>
        <v/>
      </c>
      <c r="Z37" s="99" t="str">
        <f aca="false">IF(Z$2=$E37,$J37,"")</f>
        <v/>
      </c>
      <c r="AA37" s="86" t="str">
        <f aca="false">IF(AA$2=$E37,$J37,"")</f>
        <v/>
      </c>
      <c r="AB37" s="99" t="str">
        <f aca="false">IF(AB$2=$E37,$J37,"")</f>
        <v/>
      </c>
      <c r="AC37" s="101" t="s">
        <v>10</v>
      </c>
      <c r="AD37" s="83"/>
      <c r="AE37" s="83"/>
      <c r="AF37" s="83"/>
    </row>
    <row r="38" customFormat="false" ht="14.25" hidden="false" customHeight="false" outlineLevel="0" collapsed="false">
      <c r="A38" s="82" t="n">
        <f aca="false">IF(G38&lt;&gt;0,IF(COUNTIF(G$4:G$200,G38)&lt;&gt;1,RANK(G38,G$4:G$200)&amp;"°",RANK(G38,G$4:G$200)),"")</f>
        <v>35</v>
      </c>
      <c r="B38" s="100" t="s">
        <v>156</v>
      </c>
      <c r="C38" s="86" t="str">
        <f aca="false">IFERROR(VLOOKUP($B38,TabJoueurs,2,0),"")</f>
        <v>6D</v>
      </c>
      <c r="D38" s="86" t="str">
        <f aca="false">IFERROR(VLOOKUP($B38,TabJoueurs,3,0),"")</f>
        <v>S</v>
      </c>
      <c r="E38" s="86" t="str">
        <f aca="false">IFERROR(VLOOKUP($B38,TabJoueurs,4,0),"")</f>
        <v>LUX</v>
      </c>
      <c r="F38" s="86" t="n">
        <f aca="false">IFERROR(VLOOKUP($B38,TabJoueurs,7,0),"")</f>
        <v>0</v>
      </c>
      <c r="G38" s="82" t="n">
        <v>737</v>
      </c>
      <c r="H38" s="82" t="n">
        <f aca="false">COUNTIF(E$4:E38,E38)</f>
        <v>3</v>
      </c>
      <c r="I38" s="82" t="n">
        <f aca="false">IFERROR(IF(H38&lt;6,I37+1,I37),0)</f>
        <v>34</v>
      </c>
      <c r="J38" s="82" t="n">
        <f aca="false">IF(G38&gt;0,IF(H38&lt;6,PtsMax3-I38+1,""),"")</f>
        <v>32</v>
      </c>
      <c r="K38" s="97" t="n">
        <f aca="false">MAX(M38:AB38)</f>
        <v>32</v>
      </c>
      <c r="L38" s="98" t="n">
        <f aca="false">IFERROR(G38/G$1,"")</f>
        <v>0.80989010989011</v>
      </c>
      <c r="M38" s="99"/>
      <c r="N38" s="86" t="str">
        <f aca="false">IF(N$2=$E38,$J38,"")</f>
        <v/>
      </c>
      <c r="O38" s="99" t="str">
        <f aca="false">IF(O$2=$E38,$J38,"")</f>
        <v/>
      </c>
      <c r="P38" s="86" t="str">
        <f aca="false">IF(P$2=$E38,$J38,"")</f>
        <v/>
      </c>
      <c r="Q38" s="86" t="str">
        <f aca="false">IF(Q$2=$E38,$J38,"")</f>
        <v/>
      </c>
      <c r="R38" s="99" t="str">
        <f aca="false">IF(R$2=$E38,$J38,"")</f>
        <v/>
      </c>
      <c r="S38" s="86" t="str">
        <f aca="false">IF(S$2=$E38,$J38,"")</f>
        <v/>
      </c>
      <c r="T38" s="99" t="str">
        <f aca="false">IF(T$2=$E38,$J38,"")</f>
        <v/>
      </c>
      <c r="U38" s="86" t="str">
        <f aca="false">IF(U$2=$E38,$J38,"")</f>
        <v/>
      </c>
      <c r="V38" s="99" t="str">
        <f aca="false">IF(V$2=$E38,$J38,"")</f>
        <v/>
      </c>
      <c r="W38" s="86" t="str">
        <f aca="false">IF(W$2=$E38,$J38,"")</f>
        <v/>
      </c>
      <c r="X38" s="99" t="str">
        <f aca="false">IF(X$2=$E38,$J38,"")</f>
        <v/>
      </c>
      <c r="Y38" s="86" t="n">
        <f aca="false">IF(Y$2=$E38,$J38,"")</f>
        <v>32</v>
      </c>
      <c r="Z38" s="99" t="str">
        <f aca="false">IF(Z$2=$E38,$J38,"")</f>
        <v/>
      </c>
      <c r="AA38" s="86" t="str">
        <f aca="false">IF(AA$2=$E38,$J38,"")</f>
        <v/>
      </c>
      <c r="AB38" s="99" t="str">
        <f aca="false">IF(AB$2=$E38,$J38,"")</f>
        <v/>
      </c>
      <c r="AC38" s="101" t="s">
        <v>10</v>
      </c>
      <c r="AD38" s="83"/>
      <c r="AE38" s="83"/>
      <c r="AF38" s="83"/>
    </row>
    <row r="39" customFormat="false" ht="14.25" hidden="false" customHeight="false" outlineLevel="0" collapsed="false">
      <c r="A39" s="82" t="n">
        <f aca="false">IF(G39&lt;&gt;0,IF(COUNTIF(G$4:G$200,G39)&lt;&gt;1,RANK(G39,G$4:G$200)&amp;"°",RANK(G39,G$4:G$200)),"")</f>
        <v>36</v>
      </c>
      <c r="B39" s="100" t="s">
        <v>153</v>
      </c>
      <c r="C39" s="86" t="str">
        <f aca="false">IFERROR(VLOOKUP($B39,TabJoueurs,2,0),"")</f>
        <v>5D</v>
      </c>
      <c r="D39" s="86" t="str">
        <f aca="false">IFERROR(VLOOKUP($B39,TabJoueurs,3,0),"")</f>
        <v>V</v>
      </c>
      <c r="E39" s="86" t="str">
        <f aca="false">IFERROR(VLOOKUP($B39,TabJoueurs,4,0),"")</f>
        <v>BAH</v>
      </c>
      <c r="F39" s="86" t="n">
        <f aca="false">IFERROR(VLOOKUP($B39,TabJoueurs,7,0),"")</f>
        <v>0</v>
      </c>
      <c r="G39" s="82" t="n">
        <v>728</v>
      </c>
      <c r="H39" s="82" t="n">
        <f aca="false">COUNTIF(E$4:E39,E39)</f>
        <v>6</v>
      </c>
      <c r="I39" s="82" t="n">
        <f aca="false">IFERROR(IF(H39&lt;6,I38+1,I38),0)</f>
        <v>34</v>
      </c>
      <c r="J39" s="82" t="str">
        <f aca="false">IF(G39&gt;0,IF(H39&lt;6,PtsMax3-I39+1,""),"")</f>
        <v/>
      </c>
      <c r="K39" s="97" t="n">
        <f aca="false">MAX(M39:AB39)</f>
        <v>0</v>
      </c>
      <c r="L39" s="98" t="n">
        <f aca="false">IFERROR(G39/G$1,"")</f>
        <v>0.8</v>
      </c>
      <c r="M39" s="99"/>
      <c r="N39" s="86" t="str">
        <f aca="false">IF(N$2=$E39,$J39,"")</f>
        <v/>
      </c>
      <c r="O39" s="99" t="str">
        <f aca="false">IF(O$2=$E39,$J39,"")</f>
        <v/>
      </c>
      <c r="P39" s="86" t="str">
        <f aca="false">IF(P$2=$E39,$J39,"")</f>
        <v/>
      </c>
      <c r="Q39" s="86" t="str">
        <f aca="false">IF(Q$2=$E39,$J39,"")</f>
        <v/>
      </c>
      <c r="R39" s="99" t="str">
        <f aca="false">IF(R$2=$E39,$J39,"")</f>
        <v/>
      </c>
      <c r="S39" s="86" t="str">
        <f aca="false">IF(S$2=$E39,$J39,"")</f>
        <v/>
      </c>
      <c r="T39" s="99" t="str">
        <f aca="false">IF(T$2=$E39,$J39,"")</f>
        <v/>
      </c>
      <c r="U39" s="86" t="str">
        <f aca="false">IF(U$2=$E39,$J39,"")</f>
        <v/>
      </c>
      <c r="V39" s="99" t="str">
        <f aca="false">IF(V$2=$E39,$J39,"")</f>
        <v/>
      </c>
      <c r="W39" s="86" t="str">
        <f aca="false">IF(W$2=$E39,$J39,"")</f>
        <v/>
      </c>
      <c r="X39" s="99" t="str">
        <f aca="false">IF(X$2=$E39,$J39,"")</f>
        <v/>
      </c>
      <c r="Y39" s="86" t="str">
        <f aca="false">IF(Y$2=$E39,$J39,"")</f>
        <v/>
      </c>
      <c r="Z39" s="99" t="str">
        <f aca="false">IF(Z$2=$E39,$J39,"")</f>
        <v/>
      </c>
      <c r="AA39" s="86" t="str">
        <f aca="false">IF(AA$2=$E39,$J39,"")</f>
        <v/>
      </c>
      <c r="AB39" s="99" t="str">
        <f aca="false">IF(AB$2=$E39,$J39,"")</f>
        <v/>
      </c>
      <c r="AC39" s="101" t="s">
        <v>10</v>
      </c>
      <c r="AD39" s="83"/>
      <c r="AE39" s="83"/>
      <c r="AF39" s="83"/>
    </row>
    <row r="40" customFormat="false" ht="14.25" hidden="false" customHeight="false" outlineLevel="0" collapsed="false">
      <c r="A40" s="82" t="n">
        <f aca="false">IF(G40&lt;&gt;0,IF(COUNTIF(G$4:G$200,G40)&lt;&gt;1,RANK(G40,G$4:G$200)&amp;"°",RANK(G40,G$4:G$200)),"")</f>
        <v>37</v>
      </c>
      <c r="B40" s="1" t="s">
        <v>66</v>
      </c>
      <c r="C40" s="86" t="str">
        <f aca="false">IFERROR(VLOOKUP($B40,TabJoueurs,2,0),"")</f>
        <v>5D</v>
      </c>
      <c r="D40" s="86" t="str">
        <f aca="false">IFERROR(VLOOKUP($B40,TabJoueurs,3,0),"")</f>
        <v>V</v>
      </c>
      <c r="E40" s="86" t="str">
        <f aca="false">IFERROR(VLOOKUP($B40,TabJoueurs,4,0),"")</f>
        <v>AYW</v>
      </c>
      <c r="F40" s="86" t="n">
        <f aca="false">IFERROR(VLOOKUP($B40,TabJoueurs,7,0),"")</f>
        <v>0</v>
      </c>
      <c r="G40" s="82" t="n">
        <v>721</v>
      </c>
      <c r="H40" s="82" t="n">
        <f aca="false">COUNTIF(E$4:E40,E40)</f>
        <v>3</v>
      </c>
      <c r="I40" s="82" t="n">
        <f aca="false">IFERROR(IF(H40&lt;6,I39+1,I39),0)</f>
        <v>35</v>
      </c>
      <c r="J40" s="82" t="n">
        <f aca="false">IF(G40&gt;0,IF(H40&lt;6,PtsMax3-I40+1,""),"")</f>
        <v>31</v>
      </c>
      <c r="K40" s="97" t="n">
        <f aca="false">MAX(M40:AB40)</f>
        <v>31</v>
      </c>
      <c r="L40" s="98" t="n">
        <f aca="false">IFERROR(G40/G$1,"")</f>
        <v>0.792307692307692</v>
      </c>
      <c r="M40" s="99"/>
      <c r="N40" s="86" t="n">
        <f aca="false">IF(N$2=$E40,$J40,"")</f>
        <v>31</v>
      </c>
      <c r="O40" s="99" t="str">
        <f aca="false">IF(O$2=$E40,$J40,"")</f>
        <v/>
      </c>
      <c r="P40" s="86" t="str">
        <f aca="false">IF(P$2=$E40,$J40,"")</f>
        <v/>
      </c>
      <c r="Q40" s="86" t="str">
        <f aca="false">IF(Q$2=$E40,$J40,"")</f>
        <v/>
      </c>
      <c r="R40" s="99" t="str">
        <f aca="false">IF(R$2=$E40,$J40,"")</f>
        <v/>
      </c>
      <c r="S40" s="86" t="str">
        <f aca="false">IF(S$2=$E40,$J40,"")</f>
        <v/>
      </c>
      <c r="T40" s="99" t="str">
        <f aca="false">IF(T$2=$E40,$J40,"")</f>
        <v/>
      </c>
      <c r="U40" s="86" t="str">
        <f aca="false">IF(U$2=$E40,$J40,"")</f>
        <v/>
      </c>
      <c r="V40" s="99" t="str">
        <f aca="false">IF(V$2=$E40,$J40,"")</f>
        <v/>
      </c>
      <c r="W40" s="86" t="str">
        <f aca="false">IF(W$2=$E40,$J40,"")</f>
        <v/>
      </c>
      <c r="X40" s="99" t="str">
        <f aca="false">IF(X$2=$E40,$J40,"")</f>
        <v/>
      </c>
      <c r="Y40" s="86" t="str">
        <f aca="false">IF(Y$2=$E40,$J40,"")</f>
        <v/>
      </c>
      <c r="Z40" s="99" t="str">
        <f aca="false">IF(Z$2=$E40,$J40,"")</f>
        <v/>
      </c>
      <c r="AA40" s="86" t="str">
        <f aca="false">IF(AA$2=$E40,$J40,"")</f>
        <v/>
      </c>
      <c r="AB40" s="99" t="str">
        <f aca="false">IF(AB$2=$E40,$J40,"")</f>
        <v/>
      </c>
      <c r="AC40" s="101" t="s">
        <v>10</v>
      </c>
      <c r="AD40" s="83"/>
      <c r="AE40" s="83"/>
      <c r="AF40" s="83"/>
    </row>
    <row r="41" customFormat="false" ht="14.25" hidden="false" customHeight="false" outlineLevel="0" collapsed="false">
      <c r="A41" s="82" t="n">
        <f aca="false">IF(G41&lt;&gt;0,IF(COUNTIF(G$4:G$200,G41)&lt;&gt;1,RANK(G41,G$4:G$200)&amp;"°",RANK(G41,G$4:G$200)),"")</f>
        <v>38</v>
      </c>
      <c r="B41" s="100" t="s">
        <v>94</v>
      </c>
      <c r="C41" s="86" t="str">
        <f aca="false">IFERROR(VLOOKUP($B41,TabJoueurs,2,0),"")</f>
        <v>5B</v>
      </c>
      <c r="D41" s="86" t="str">
        <f aca="false">IFERROR(VLOOKUP($B41,TabJoueurs,3,0),"")</f>
        <v>D</v>
      </c>
      <c r="E41" s="86" t="str">
        <f aca="false">IFERROR(VLOOKUP($B41,TabJoueurs,4,0),"")</f>
        <v>WAA</v>
      </c>
      <c r="F41" s="86" t="n">
        <f aca="false">IFERROR(VLOOKUP($B41,TabJoueurs,7,0),"")</f>
        <v>0</v>
      </c>
      <c r="G41" s="82" t="n">
        <v>720</v>
      </c>
      <c r="H41" s="82" t="n">
        <f aca="false">COUNTIF(E$4:E41,E41)</f>
        <v>3</v>
      </c>
      <c r="I41" s="82" t="n">
        <f aca="false">IFERROR(IF(H41&lt;6,I40+1,I40),0)</f>
        <v>36</v>
      </c>
      <c r="J41" s="82" t="n">
        <f aca="false">IF(G41&gt;0,IF(H41&lt;6,PtsMax3-I41+1,""),"")</f>
        <v>30</v>
      </c>
      <c r="K41" s="97" t="n">
        <f aca="false">MAX(M41:AB41)</f>
        <v>30</v>
      </c>
      <c r="L41" s="98" t="n">
        <f aca="false">IFERROR(G41/G$1,"")</f>
        <v>0.791208791208791</v>
      </c>
      <c r="M41" s="99"/>
      <c r="N41" s="86" t="str">
        <f aca="false">IF(N$2=$E41,$J41,"")</f>
        <v/>
      </c>
      <c r="O41" s="99" t="str">
        <f aca="false">IF(O$2=$E41,$J41,"")</f>
        <v/>
      </c>
      <c r="P41" s="86" t="str">
        <f aca="false">IF(P$2=$E41,$J41,"")</f>
        <v/>
      </c>
      <c r="Q41" s="86" t="str">
        <f aca="false">IF(Q$2=$E41,$J41,"")</f>
        <v/>
      </c>
      <c r="R41" s="99" t="str">
        <f aca="false">IF(R$2=$E41,$J41,"")</f>
        <v/>
      </c>
      <c r="S41" s="86" t="str">
        <f aca="false">IF(S$2=$E41,$J41,"")</f>
        <v/>
      </c>
      <c r="T41" s="99" t="str">
        <f aca="false">IF(T$2=$E41,$J41,"")</f>
        <v/>
      </c>
      <c r="U41" s="86" t="str">
        <f aca="false">IF(U$2=$E41,$J41,"")</f>
        <v/>
      </c>
      <c r="V41" s="99" t="str">
        <f aca="false">IF(V$2=$E41,$J41,"")</f>
        <v/>
      </c>
      <c r="W41" s="86" t="str">
        <f aca="false">IF(W$2=$E41,$J41,"")</f>
        <v/>
      </c>
      <c r="X41" s="99" t="str">
        <f aca="false">IF(X$2=$E41,$J41,"")</f>
        <v/>
      </c>
      <c r="Y41" s="86" t="str">
        <f aca="false">IF(Y$2=$E41,$J41,"")</f>
        <v/>
      </c>
      <c r="Z41" s="99" t="str">
        <f aca="false">IF(Z$2=$E41,$J41,"")</f>
        <v/>
      </c>
      <c r="AA41" s="86" t="n">
        <f aca="false">IF(AA$2=$E41,$J41,"")</f>
        <v>30</v>
      </c>
      <c r="AB41" s="99" t="str">
        <f aca="false">IF(AB$2=$E41,$J41,"")</f>
        <v/>
      </c>
      <c r="AC41" s="101" t="s">
        <v>10</v>
      </c>
      <c r="AD41" s="83"/>
      <c r="AE41" s="83"/>
      <c r="AF41" s="83"/>
    </row>
    <row r="42" customFormat="false" ht="14.25" hidden="false" customHeight="false" outlineLevel="0" collapsed="false">
      <c r="A42" s="82" t="n">
        <f aca="false">IF(G42&lt;&gt;0,IF(COUNTIF(G$4:G$200,G42)&lt;&gt;1,RANK(G42,G$4:G$200)&amp;"°",RANK(G42,G$4:G$200)),"")</f>
        <v>39</v>
      </c>
      <c r="B42" s="100" t="s">
        <v>101</v>
      </c>
      <c r="C42" s="86" t="str">
        <f aca="false">IFERROR(VLOOKUP($B42,TabJoueurs,2,0),"")</f>
        <v>5D</v>
      </c>
      <c r="D42" s="86" t="str">
        <f aca="false">IFERROR(VLOOKUP($B42,TabJoueurs,3,0),"")</f>
        <v>V</v>
      </c>
      <c r="E42" s="86" t="str">
        <f aca="false">IFERROR(VLOOKUP($B42,TabJoueurs,4,0),"")</f>
        <v>BAH</v>
      </c>
      <c r="F42" s="86" t="n">
        <f aca="false">IFERROR(VLOOKUP($B42,TabJoueurs,7,0),"")</f>
        <v>0</v>
      </c>
      <c r="G42" s="82" t="n">
        <v>717</v>
      </c>
      <c r="H42" s="82" t="n">
        <f aca="false">COUNTIF(E$4:E42,E42)</f>
        <v>7</v>
      </c>
      <c r="I42" s="82" t="n">
        <f aca="false">IFERROR(IF(H42&lt;6,I41+1,I41),0)</f>
        <v>36</v>
      </c>
      <c r="J42" s="82" t="str">
        <f aca="false">IF(G42&gt;0,IF(H42&lt;6,PtsMax3-I42+1,""),"")</f>
        <v/>
      </c>
      <c r="K42" s="97" t="n">
        <f aca="false">MAX(M42:AB42)</f>
        <v>0</v>
      </c>
      <c r="L42" s="98" t="n">
        <f aca="false">IFERROR(G42/G$1,"")</f>
        <v>0.787912087912088</v>
      </c>
      <c r="M42" s="99"/>
      <c r="N42" s="86" t="str">
        <f aca="false">IF(N$2=$E42,$J42,"")</f>
        <v/>
      </c>
      <c r="O42" s="99" t="str">
        <f aca="false">IF(O$2=$E42,$J42,"")</f>
        <v/>
      </c>
      <c r="P42" s="86" t="str">
        <f aca="false">IF(P$2=$E42,$J42,"")</f>
        <v/>
      </c>
      <c r="Q42" s="86" t="str">
        <f aca="false">IF(Q$2=$E42,$J42,"")</f>
        <v/>
      </c>
      <c r="R42" s="99" t="str">
        <f aca="false">IF(R$2=$E42,$J42,"")</f>
        <v/>
      </c>
      <c r="S42" s="86" t="str">
        <f aca="false">IF(S$2=$E42,$J42,"")</f>
        <v/>
      </c>
      <c r="T42" s="99" t="str">
        <f aca="false">IF(T$2=$E42,$J42,"")</f>
        <v/>
      </c>
      <c r="U42" s="86" t="str">
        <f aca="false">IF(U$2=$E42,$J42,"")</f>
        <v/>
      </c>
      <c r="V42" s="99" t="str">
        <f aca="false">IF(V$2=$E42,$J42,"")</f>
        <v/>
      </c>
      <c r="W42" s="86" t="str">
        <f aca="false">IF(W$2=$E42,$J42,"")</f>
        <v/>
      </c>
      <c r="X42" s="99" t="str">
        <f aca="false">IF(X$2=$E42,$J42,"")</f>
        <v/>
      </c>
      <c r="Y42" s="86" t="str">
        <f aca="false">IF(Y$2=$E42,$J42,"")</f>
        <v/>
      </c>
      <c r="Z42" s="99" t="str">
        <f aca="false">IF(Z$2=$E42,$J42,"")</f>
        <v/>
      </c>
      <c r="AA42" s="86" t="str">
        <f aca="false">IF(AA$2=$E42,$J42,"")</f>
        <v/>
      </c>
      <c r="AB42" s="99" t="str">
        <f aca="false">IF(AB$2=$E42,$J42,"")</f>
        <v/>
      </c>
      <c r="AC42" s="101" t="s">
        <v>10</v>
      </c>
      <c r="AD42" s="83"/>
      <c r="AE42" s="83"/>
      <c r="AF42" s="83"/>
    </row>
    <row r="43" customFormat="false" ht="14.25" hidden="false" customHeight="false" outlineLevel="0" collapsed="false">
      <c r="A43" s="82" t="n">
        <f aca="false">IF(G43&lt;&gt;0,IF(COUNTIF(G$4:G$200,G43)&lt;&gt;1,RANK(G43,G$4:G$200)&amp;"°",RANK(G43,G$4:G$200)),"")</f>
        <v>40</v>
      </c>
      <c r="B43" s="100" t="s">
        <v>83</v>
      </c>
      <c r="C43" s="86" t="str">
        <f aca="false">IFERROR(VLOOKUP($B43,TabJoueurs,2,0),"")</f>
        <v>6D</v>
      </c>
      <c r="D43" s="86" t="str">
        <f aca="false">IFERROR(VLOOKUP($B43,TabJoueurs,3,0),"")</f>
        <v>S</v>
      </c>
      <c r="E43" s="86" t="str">
        <f aca="false">IFERROR(VLOOKUP($B43,TabJoueurs,4,0),"")</f>
        <v>SLR</v>
      </c>
      <c r="F43" s="86" t="n">
        <f aca="false">IFERROR(VLOOKUP($B43,TabJoueurs,7,0),"")</f>
        <v>0</v>
      </c>
      <c r="G43" s="82" t="n">
        <v>715</v>
      </c>
      <c r="H43" s="82" t="n">
        <f aca="false">COUNTIF(E$4:E43,E43)</f>
        <v>4</v>
      </c>
      <c r="I43" s="82" t="n">
        <f aca="false">IFERROR(IF(H43&lt;6,I42+1,I42),0)</f>
        <v>37</v>
      </c>
      <c r="J43" s="82" t="n">
        <f aca="false">IF(G43&gt;0,IF(H43&lt;6,PtsMax3-I43+1,""),"")</f>
        <v>29</v>
      </c>
      <c r="K43" s="97" t="n">
        <f aca="false">MAX(M43:AB43)</f>
        <v>29</v>
      </c>
      <c r="L43" s="98" t="n">
        <f aca="false">IFERROR(G43/G$1,"")</f>
        <v>0.785714285714286</v>
      </c>
      <c r="M43" s="99"/>
      <c r="N43" s="86" t="str">
        <f aca="false">IF(N$2=$E43,$J43,"")</f>
        <v/>
      </c>
      <c r="O43" s="99" t="str">
        <f aca="false">IF(O$2=$E43,$J43,"")</f>
        <v/>
      </c>
      <c r="P43" s="86" t="str">
        <f aca="false">IF(P$2=$E43,$J43,"")</f>
        <v/>
      </c>
      <c r="Q43" s="86" t="str">
        <f aca="false">IF(Q$2=$E43,$J43,"")</f>
        <v/>
      </c>
      <c r="R43" s="99" t="str">
        <f aca="false">IF(R$2=$E43,$J43,"")</f>
        <v/>
      </c>
      <c r="S43" s="86" t="str">
        <f aca="false">IF(S$2=$E43,$J43,"")</f>
        <v/>
      </c>
      <c r="T43" s="99" t="str">
        <f aca="false">IF(T$2=$E43,$J43,"")</f>
        <v/>
      </c>
      <c r="U43" s="86" t="str">
        <f aca="false">IF(U$2=$E43,$J43,"")</f>
        <v/>
      </c>
      <c r="V43" s="99" t="str">
        <f aca="false">IF(V$2=$E43,$J43,"")</f>
        <v/>
      </c>
      <c r="W43" s="86" t="str">
        <f aca="false">IF(W$2=$E43,$J43,"")</f>
        <v/>
      </c>
      <c r="X43" s="99" t="str">
        <f aca="false">IF(X$2=$E43,$J43,"")</f>
        <v/>
      </c>
      <c r="Y43" s="86" t="str">
        <f aca="false">IF(Y$2=$E43,$J43,"")</f>
        <v/>
      </c>
      <c r="Z43" s="99" t="n">
        <f aca="false">IF(Z$2=$E43,$J43,"")</f>
        <v>29</v>
      </c>
      <c r="AA43" s="86" t="str">
        <f aca="false">IF(AA$2=$E43,$J43,"")</f>
        <v/>
      </c>
      <c r="AB43" s="99" t="str">
        <f aca="false">IF(AB$2=$E43,$J43,"")</f>
        <v/>
      </c>
      <c r="AC43" s="101" t="s">
        <v>10</v>
      </c>
      <c r="AD43" s="83"/>
      <c r="AE43" s="83"/>
      <c r="AF43" s="83"/>
    </row>
    <row r="44" customFormat="false" ht="14.25" hidden="false" customHeight="false" outlineLevel="0" collapsed="false">
      <c r="A44" s="82" t="n">
        <f aca="false">IF(G44&lt;&gt;0,IF(COUNTIF(G$4:G$200,G44)&lt;&gt;1,RANK(G44,G$4:G$200)&amp;"°",RANK(G44,G$4:G$200)),"")</f>
        <v>41</v>
      </c>
      <c r="B44" s="100" t="s">
        <v>145</v>
      </c>
      <c r="C44" s="86" t="str">
        <f aca="false">IFERROR(VLOOKUP($B44,TabJoueurs,2,0),"")</f>
        <v>6A</v>
      </c>
      <c r="D44" s="86" t="str">
        <f aca="false">IFERROR(VLOOKUP($B44,TabJoueurs,3,0),"")</f>
        <v>S</v>
      </c>
      <c r="E44" s="86" t="str">
        <f aca="false">IFERROR(VLOOKUP($B44,TabJoueurs,4,0),"")</f>
        <v>SLR</v>
      </c>
      <c r="F44" s="86" t="n">
        <f aca="false">IFERROR(VLOOKUP($B44,TabJoueurs,7,0),"")</f>
        <v>0</v>
      </c>
      <c r="G44" s="82" t="n">
        <v>712</v>
      </c>
      <c r="H44" s="82" t="n">
        <f aca="false">COUNTIF(E$4:E44,E44)</f>
        <v>5</v>
      </c>
      <c r="I44" s="82" t="n">
        <f aca="false">IFERROR(IF(H44&lt;6,I43+1,I43),0)</f>
        <v>38</v>
      </c>
      <c r="J44" s="82" t="n">
        <f aca="false">IF(G44&gt;0,IF(H44&lt;6,PtsMax3-I44+1,""),"")</f>
        <v>28</v>
      </c>
      <c r="K44" s="97" t="n">
        <f aca="false">MAX(M44:AB44)</f>
        <v>28</v>
      </c>
      <c r="L44" s="98" t="n">
        <f aca="false">IFERROR(G44/G$1,"")</f>
        <v>0.782417582417582</v>
      </c>
      <c r="M44" s="99"/>
      <c r="N44" s="86" t="str">
        <f aca="false">IF(N$2=$E44,$J44,"")</f>
        <v/>
      </c>
      <c r="O44" s="99" t="str">
        <f aca="false">IF(O$2=$E44,$J44,"")</f>
        <v/>
      </c>
      <c r="P44" s="86" t="str">
        <f aca="false">IF(P$2=$E44,$J44,"")</f>
        <v/>
      </c>
      <c r="Q44" s="86" t="str">
        <f aca="false">IF(Q$2=$E44,$J44,"")</f>
        <v/>
      </c>
      <c r="R44" s="99" t="str">
        <f aca="false">IF(R$2=$E44,$J44,"")</f>
        <v/>
      </c>
      <c r="S44" s="86" t="str">
        <f aca="false">IF(S$2=$E44,$J44,"")</f>
        <v/>
      </c>
      <c r="T44" s="99" t="str">
        <f aca="false">IF(T$2=$E44,$J44,"")</f>
        <v/>
      </c>
      <c r="U44" s="86" t="str">
        <f aca="false">IF(U$2=$E44,$J44,"")</f>
        <v/>
      </c>
      <c r="V44" s="99" t="str">
        <f aca="false">IF(V$2=$E44,$J44,"")</f>
        <v/>
      </c>
      <c r="W44" s="86" t="str">
        <f aca="false">IF(W$2=$E44,$J44,"")</f>
        <v/>
      </c>
      <c r="X44" s="99" t="str">
        <f aca="false">IF(X$2=$E44,$J44,"")</f>
        <v/>
      </c>
      <c r="Y44" s="86" t="str">
        <f aca="false">IF(Y$2=$E44,$J44,"")</f>
        <v/>
      </c>
      <c r="Z44" s="99" t="n">
        <f aca="false">IF(Z$2=$E44,$J44,"")</f>
        <v>28</v>
      </c>
      <c r="AA44" s="86" t="str">
        <f aca="false">IF(AA$2=$E44,$J44,"")</f>
        <v/>
      </c>
      <c r="AB44" s="99" t="str">
        <f aca="false">IF(AB$2=$E44,$J44,"")</f>
        <v/>
      </c>
      <c r="AC44" s="101" t="s">
        <v>10</v>
      </c>
      <c r="AD44" s="83"/>
      <c r="AE44" s="83"/>
      <c r="AF44" s="83"/>
    </row>
    <row r="45" customFormat="false" ht="14.25" hidden="false" customHeight="false" outlineLevel="0" collapsed="false">
      <c r="A45" s="82" t="n">
        <f aca="false">IF(G45&lt;&gt;0,IF(COUNTIF(G$4:G$200,G45)&lt;&gt;1,RANK(G45,G$4:G$200)&amp;"°",RANK(G45,G$4:G$200)),"")</f>
        <v>42</v>
      </c>
      <c r="B45" s="100" t="s">
        <v>454</v>
      </c>
      <c r="C45" s="86" t="str">
        <f aca="false">IFERROR(VLOOKUP($B45,TabJoueurs,2,0),"")</f>
        <v>5C</v>
      </c>
      <c r="D45" s="86" t="str">
        <f aca="false">IFERROR(VLOOKUP($B45,TabJoueurs,3,0),"")</f>
        <v>R</v>
      </c>
      <c r="E45" s="86" t="str">
        <f aca="false">IFERROR(VLOOKUP($B45,TabJoueurs,4,0),"")</f>
        <v>CHY</v>
      </c>
      <c r="F45" s="86" t="n">
        <f aca="false">IFERROR(VLOOKUP($B45,TabJoueurs,7,0),"")</f>
        <v>0</v>
      </c>
      <c r="G45" s="82" t="n">
        <v>711</v>
      </c>
      <c r="H45" s="82" t="n">
        <f aca="false">COUNTIF(E$4:E45,E45)</f>
        <v>3</v>
      </c>
      <c r="I45" s="82" t="n">
        <f aca="false">IFERROR(IF(H45&lt;6,I44+1,I44),0)</f>
        <v>39</v>
      </c>
      <c r="J45" s="82" t="n">
        <f aca="false">IF(G45&gt;0,IF(H45&lt;6,PtsMax3-I45+1,""),"")</f>
        <v>27</v>
      </c>
      <c r="K45" s="97" t="n">
        <f aca="false">MAX(M45:AB45)</f>
        <v>27</v>
      </c>
      <c r="L45" s="98" t="n">
        <f aca="false">IFERROR(G45/G$1,"")</f>
        <v>0.781318681318681</v>
      </c>
      <c r="M45" s="99"/>
      <c r="N45" s="86" t="str">
        <f aca="false">IF(N$2=$E45,$J45,"")</f>
        <v/>
      </c>
      <c r="O45" s="99" t="str">
        <f aca="false">IF(O$2=$E45,$J45,"")</f>
        <v/>
      </c>
      <c r="P45" s="86" t="str">
        <f aca="false">IF(P$2=$E45,$J45,"")</f>
        <v/>
      </c>
      <c r="Q45" s="86" t="n">
        <f aca="false">IF(Q$2=$E45,$J45,"")</f>
        <v>27</v>
      </c>
      <c r="R45" s="99" t="str">
        <f aca="false">IF(R$2=$E45,$J45,"")</f>
        <v/>
      </c>
      <c r="S45" s="86" t="str">
        <f aca="false">IF(S$2=$E45,$J45,"")</f>
        <v/>
      </c>
      <c r="T45" s="99" t="str">
        <f aca="false">IF(T$2=$E45,$J45,"")</f>
        <v/>
      </c>
      <c r="U45" s="86" t="str">
        <f aca="false">IF(U$2=$E45,$J45,"")</f>
        <v/>
      </c>
      <c r="V45" s="99" t="str">
        <f aca="false">IF(V$2=$E45,$J45,"")</f>
        <v/>
      </c>
      <c r="W45" s="86" t="str">
        <f aca="false">IF(W$2=$E45,$J45,"")</f>
        <v/>
      </c>
      <c r="X45" s="99" t="str">
        <f aca="false">IF(X$2=$E45,$J45,"")</f>
        <v/>
      </c>
      <c r="Y45" s="86" t="str">
        <f aca="false">IF(Y$2=$E45,$J45,"")</f>
        <v/>
      </c>
      <c r="Z45" s="99" t="str">
        <f aca="false">IF(Z$2=$E45,$J45,"")</f>
        <v/>
      </c>
      <c r="AA45" s="86" t="str">
        <f aca="false">IF(AA$2=$E45,$J45,"")</f>
        <v/>
      </c>
      <c r="AB45" s="99" t="str">
        <f aca="false">IF(AB$2=$E45,$J45,"")</f>
        <v/>
      </c>
      <c r="AC45" s="101" t="s">
        <v>10</v>
      </c>
      <c r="AD45" s="83"/>
      <c r="AE45" s="83"/>
      <c r="AF45" s="83"/>
    </row>
    <row r="46" customFormat="false" ht="14.25" hidden="false" customHeight="false" outlineLevel="0" collapsed="false">
      <c r="A46" s="82" t="n">
        <f aca="false">IF(G46&lt;&gt;0,IF(COUNTIF(G$4:G$200,G46)&lt;&gt;1,RANK(G46,G$4:G$200)&amp;"°",RANK(G46,G$4:G$200)),"")</f>
        <v>43</v>
      </c>
      <c r="B46" s="100" t="s">
        <v>79</v>
      </c>
      <c r="C46" s="86" t="str">
        <f aca="false">IFERROR(VLOOKUP($B46,TabJoueurs,2,0),"")</f>
        <v>6A</v>
      </c>
      <c r="D46" s="86" t="str">
        <f aca="false">IFERROR(VLOOKUP($B46,TabJoueurs,3,0),"")</f>
        <v>S</v>
      </c>
      <c r="E46" s="86" t="str">
        <f aca="false">IFERROR(VLOOKUP($B46,TabJoueurs,4,0),"")</f>
        <v>WAA</v>
      </c>
      <c r="F46" s="86" t="n">
        <f aca="false">IFERROR(VLOOKUP($B46,TabJoueurs,7,0),"")</f>
        <v>0</v>
      </c>
      <c r="G46" s="82" t="n">
        <v>709</v>
      </c>
      <c r="H46" s="82" t="n">
        <f aca="false">COUNTIF(E$4:E46,E46)</f>
        <v>4</v>
      </c>
      <c r="I46" s="82" t="n">
        <f aca="false">IFERROR(IF(H46&lt;6,I45+1,I45),0)</f>
        <v>40</v>
      </c>
      <c r="J46" s="82" t="n">
        <f aca="false">IF(G46&gt;0,IF(H46&lt;6,PtsMax3-I46+1,""),"")</f>
        <v>26</v>
      </c>
      <c r="K46" s="97" t="n">
        <f aca="false">MAX(M46:AB46)</f>
        <v>26</v>
      </c>
      <c r="L46" s="98" t="n">
        <f aca="false">IFERROR(G46/G$1,"")</f>
        <v>0.779120879120879</v>
      </c>
      <c r="M46" s="99"/>
      <c r="N46" s="86" t="str">
        <f aca="false">IF(N$2=$E46,$J46,"")</f>
        <v/>
      </c>
      <c r="O46" s="99" t="str">
        <f aca="false">IF(O$2=$E46,$J46,"")</f>
        <v/>
      </c>
      <c r="P46" s="86" t="str">
        <f aca="false">IF(P$2=$E46,$J46,"")</f>
        <v/>
      </c>
      <c r="Q46" s="86" t="str">
        <f aca="false">IF(Q$2=$E46,$J46,"")</f>
        <v/>
      </c>
      <c r="R46" s="99" t="str">
        <f aca="false">IF(R$2=$E46,$J46,"")</f>
        <v/>
      </c>
      <c r="S46" s="86" t="str">
        <f aca="false">IF(S$2=$E46,$J46,"")</f>
        <v/>
      </c>
      <c r="T46" s="99" t="str">
        <f aca="false">IF(T$2=$E46,$J46,"")</f>
        <v/>
      </c>
      <c r="U46" s="86" t="str">
        <f aca="false">IF(U$2=$E46,$J46,"")</f>
        <v/>
      </c>
      <c r="V46" s="99" t="str">
        <f aca="false">IF(V$2=$E46,$J46,"")</f>
        <v/>
      </c>
      <c r="W46" s="86" t="str">
        <f aca="false">IF(W$2=$E46,$J46,"")</f>
        <v/>
      </c>
      <c r="X46" s="99" t="str">
        <f aca="false">IF(X$2=$E46,$J46,"")</f>
        <v/>
      </c>
      <c r="Y46" s="86" t="str">
        <f aca="false">IF(Y$2=$E46,$J46,"")</f>
        <v/>
      </c>
      <c r="Z46" s="99" t="str">
        <f aca="false">IF(Z$2=$E46,$J46,"")</f>
        <v/>
      </c>
      <c r="AA46" s="86" t="n">
        <f aca="false">IF(AA$2=$E46,$J46,"")</f>
        <v>26</v>
      </c>
      <c r="AB46" s="99" t="str">
        <f aca="false">IF(AB$2=$E46,$J46,"")</f>
        <v/>
      </c>
      <c r="AC46" s="101" t="s">
        <v>10</v>
      </c>
      <c r="AD46" s="83"/>
      <c r="AE46" s="83"/>
      <c r="AF46" s="83"/>
    </row>
    <row r="47" customFormat="false" ht="14.25" hidden="false" customHeight="false" outlineLevel="0" collapsed="false">
      <c r="A47" s="82" t="n">
        <f aca="false">IF(G47&lt;&gt;0,IF(COUNTIF(G$4:G$200,G47)&lt;&gt;1,RANK(G47,G$4:G$200)&amp;"°",RANK(G47,G$4:G$200)),"")</f>
        <v>44</v>
      </c>
      <c r="B47" s="100" t="s">
        <v>97</v>
      </c>
      <c r="C47" s="86" t="str">
        <f aca="false">IFERROR(VLOOKUP($B47,TabJoueurs,2,0),"")</f>
        <v>6D</v>
      </c>
      <c r="D47" s="86" t="str">
        <f aca="false">IFERROR(VLOOKUP($B47,TabJoueurs,3,0),"")</f>
        <v>V</v>
      </c>
      <c r="E47" s="86" t="str">
        <f aca="false">IFERROR(VLOOKUP($B47,TabJoueurs,4,0),"")</f>
        <v>FLO</v>
      </c>
      <c r="F47" s="86" t="n">
        <f aca="false">IFERROR(VLOOKUP($B47,TabJoueurs,7,0),"")</f>
        <v>0</v>
      </c>
      <c r="G47" s="82" t="n">
        <v>706</v>
      </c>
      <c r="H47" s="82" t="n">
        <f aca="false">COUNTIF(E$4:E47,E47)</f>
        <v>7</v>
      </c>
      <c r="I47" s="82" t="n">
        <f aca="false">IFERROR(IF(H47&lt;6,I46+1,I46),0)</f>
        <v>40</v>
      </c>
      <c r="J47" s="82" t="str">
        <f aca="false">IF(G47&gt;0,IF(H47&lt;6,PtsMax3-I47+1,""),"")</f>
        <v/>
      </c>
      <c r="K47" s="97" t="n">
        <f aca="false">MAX(M47:AB47)</f>
        <v>0</v>
      </c>
      <c r="L47" s="98" t="n">
        <f aca="false">IFERROR(G47/G$1,"")</f>
        <v>0.775824175824176</v>
      </c>
      <c r="M47" s="99"/>
      <c r="N47" s="86" t="str">
        <f aca="false">IF(N$2=$E47,$J47,"")</f>
        <v/>
      </c>
      <c r="O47" s="99" t="str">
        <f aca="false">IF(O$2=$E47,$J47,"")</f>
        <v/>
      </c>
      <c r="P47" s="86" t="str">
        <f aca="false">IF(P$2=$E47,$J47,"")</f>
        <v/>
      </c>
      <c r="Q47" s="86" t="str">
        <f aca="false">IF(Q$2=$E47,$J47,"")</f>
        <v/>
      </c>
      <c r="R47" s="99" t="str">
        <f aca="false">IF(R$2=$E47,$J47,"")</f>
        <v/>
      </c>
      <c r="S47" s="86" t="str">
        <f aca="false">IF(S$2=$E47,$J47,"")</f>
        <v/>
      </c>
      <c r="T47" s="99" t="str">
        <f aca="false">IF(T$2=$E47,$J47,"")</f>
        <v/>
      </c>
      <c r="U47" s="86" t="str">
        <f aca="false">IF(U$2=$E47,$J47,"")</f>
        <v/>
      </c>
      <c r="V47" s="99" t="str">
        <f aca="false">IF(V$2=$E47,$J47,"")</f>
        <v/>
      </c>
      <c r="W47" s="86" t="str">
        <f aca="false">IF(W$2=$E47,$J47,"")</f>
        <v/>
      </c>
      <c r="X47" s="99" t="str">
        <f aca="false">IF(X$2=$E47,$J47,"")</f>
        <v/>
      </c>
      <c r="Y47" s="86" t="str">
        <f aca="false">IF(Y$2=$E47,$J47,"")</f>
        <v/>
      </c>
      <c r="Z47" s="99" t="str">
        <f aca="false">IF(Z$2=$E47,$J47,"")</f>
        <v/>
      </c>
      <c r="AA47" s="86" t="str">
        <f aca="false">IF(AA$2=$E47,$J47,"")</f>
        <v/>
      </c>
      <c r="AB47" s="99" t="str">
        <f aca="false">IF(AB$2=$E47,$J47,"")</f>
        <v/>
      </c>
      <c r="AC47" s="101" t="s">
        <v>10</v>
      </c>
      <c r="AD47" s="83"/>
      <c r="AE47" s="83"/>
      <c r="AF47" s="83"/>
    </row>
    <row r="48" customFormat="false" ht="14.25" hidden="false" customHeight="false" outlineLevel="0" collapsed="false">
      <c r="A48" s="82" t="n">
        <f aca="false">IF(G48&lt;&gt;0,IF(COUNTIF(G$4:G$200,G48)&lt;&gt;1,RANK(G48,G$4:G$200)&amp;"°",RANK(G48,G$4:G$200)),"")</f>
        <v>45</v>
      </c>
      <c r="B48" s="1" t="s">
        <v>125</v>
      </c>
      <c r="C48" s="86" t="str">
        <f aca="false">IFERROR(VLOOKUP($B48,TabJoueurs,2,0),"")</f>
        <v>6A</v>
      </c>
      <c r="D48" s="86" t="str">
        <f aca="false">IFERROR(VLOOKUP($B48,TabJoueurs,3,0),"")</f>
        <v>D</v>
      </c>
      <c r="E48" s="86" t="str">
        <f aca="false">IFERROR(VLOOKUP($B48,TabJoueurs,4,0),"")</f>
        <v>WAA</v>
      </c>
      <c r="F48" s="86" t="n">
        <f aca="false">IFERROR(VLOOKUP($B48,TabJoueurs,7,0),"")</f>
        <v>0</v>
      </c>
      <c r="G48" s="82" t="n">
        <v>705</v>
      </c>
      <c r="H48" s="82" t="n">
        <f aca="false">COUNTIF(E$4:E48,E48)</f>
        <v>5</v>
      </c>
      <c r="I48" s="82" t="n">
        <f aca="false">IFERROR(IF(H48&lt;6,I47+1,I47),0)</f>
        <v>41</v>
      </c>
      <c r="J48" s="82" t="n">
        <f aca="false">IF(G48&gt;0,IF(H48&lt;6,PtsMax3-I48+1,""),"")</f>
        <v>25</v>
      </c>
      <c r="K48" s="97" t="n">
        <f aca="false">MAX(M48:AB48)</f>
        <v>25</v>
      </c>
      <c r="L48" s="98" t="n">
        <f aca="false">IFERROR(G48/G$1,"")</f>
        <v>0.774725274725275</v>
      </c>
      <c r="M48" s="99"/>
      <c r="N48" s="86" t="str">
        <f aca="false">IF(N$2=$E48,$J48,"")</f>
        <v/>
      </c>
      <c r="O48" s="99" t="str">
        <f aca="false">IF(O$2=$E48,$J48,"")</f>
        <v/>
      </c>
      <c r="P48" s="86" t="str">
        <f aca="false">IF(P$2=$E48,$J48,"")</f>
        <v/>
      </c>
      <c r="Q48" s="86" t="str">
        <f aca="false">IF(Q$2=$E48,$J48,"")</f>
        <v/>
      </c>
      <c r="R48" s="99" t="str">
        <f aca="false">IF(R$2=$E48,$J48,"")</f>
        <v/>
      </c>
      <c r="S48" s="86" t="str">
        <f aca="false">IF(S$2=$E48,$J48,"")</f>
        <v/>
      </c>
      <c r="T48" s="99" t="str">
        <f aca="false">IF(T$2=$E48,$J48,"")</f>
        <v/>
      </c>
      <c r="U48" s="86" t="str">
        <f aca="false">IF(U$2=$E48,$J48,"")</f>
        <v/>
      </c>
      <c r="V48" s="99" t="str">
        <f aca="false">IF(V$2=$E48,$J48,"")</f>
        <v/>
      </c>
      <c r="W48" s="86" t="str">
        <f aca="false">IF(W$2=$E48,$J48,"")</f>
        <v/>
      </c>
      <c r="X48" s="99" t="str">
        <f aca="false">IF(X$2=$E48,$J48,"")</f>
        <v/>
      </c>
      <c r="Y48" s="86" t="str">
        <f aca="false">IF(Y$2=$E48,$J48,"")</f>
        <v/>
      </c>
      <c r="Z48" s="99" t="str">
        <f aca="false">IF(Z$2=$E48,$J48,"")</f>
        <v/>
      </c>
      <c r="AA48" s="86" t="n">
        <f aca="false">IF(AA$2=$E48,$J48,"")</f>
        <v>25</v>
      </c>
      <c r="AB48" s="99" t="str">
        <f aca="false">IF(AB$2=$E48,$J48,"")</f>
        <v/>
      </c>
      <c r="AC48" s="101" t="s">
        <v>10</v>
      </c>
      <c r="AD48" s="83"/>
      <c r="AE48" s="83"/>
      <c r="AF48" s="83"/>
    </row>
    <row r="49" customFormat="false" ht="14.25" hidden="false" customHeight="false" outlineLevel="0" collapsed="false">
      <c r="A49" s="82" t="n">
        <f aca="false">IF(G49&lt;&gt;0,IF(COUNTIF(G$4:G$200,G49)&lt;&gt;1,RANK(G49,G$4:G$200)&amp;"°",RANK(G49,G$4:G$200)),"")</f>
        <v>46</v>
      </c>
      <c r="B49" s="100" t="s">
        <v>68</v>
      </c>
      <c r="C49" s="86" t="str">
        <f aca="false">IFERROR(VLOOKUP($B49,TabJoueurs,2,0),"")</f>
        <v>5B</v>
      </c>
      <c r="D49" s="86" t="str">
        <f aca="false">IFERROR(VLOOKUP($B49,TabJoueurs,3,0),"")</f>
        <v>R</v>
      </c>
      <c r="E49" s="86" t="str">
        <f aca="false">IFERROR(VLOOKUP($B49,TabJoueurs,4,0),"")</f>
        <v>AYW</v>
      </c>
      <c r="F49" s="86" t="n">
        <f aca="false">IFERROR(VLOOKUP($B49,TabJoueurs,7,0),"")</f>
        <v>0</v>
      </c>
      <c r="G49" s="82" t="n">
        <v>702</v>
      </c>
      <c r="H49" s="82" t="n">
        <f aca="false">COUNTIF(E$4:E49,E49)</f>
        <v>4</v>
      </c>
      <c r="I49" s="82" t="n">
        <f aca="false">IFERROR(IF(H49&lt;6,I48+1,I48),0)</f>
        <v>42</v>
      </c>
      <c r="J49" s="82" t="n">
        <f aca="false">IF(G49&gt;0,IF(H49&lt;6,PtsMax3-I49+1,""),"")</f>
        <v>24</v>
      </c>
      <c r="K49" s="97" t="n">
        <f aca="false">MAX(M49:AB49)</f>
        <v>24</v>
      </c>
      <c r="L49" s="98" t="n">
        <f aca="false">IFERROR(G49/G$1,"")</f>
        <v>0.771428571428571</v>
      </c>
      <c r="M49" s="99"/>
      <c r="N49" s="86" t="n">
        <f aca="false">IF(N$2=$E49,$J49,"")</f>
        <v>24</v>
      </c>
      <c r="O49" s="99" t="str">
        <f aca="false">IF(O$2=$E49,$J49,"")</f>
        <v/>
      </c>
      <c r="P49" s="86" t="str">
        <f aca="false">IF(P$2=$E49,$J49,"")</f>
        <v/>
      </c>
      <c r="Q49" s="86" t="str">
        <f aca="false">IF(Q$2=$E49,$J49,"")</f>
        <v/>
      </c>
      <c r="R49" s="99" t="str">
        <f aca="false">IF(R$2=$E49,$J49,"")</f>
        <v/>
      </c>
      <c r="S49" s="86" t="str">
        <f aca="false">IF(S$2=$E49,$J49,"")</f>
        <v/>
      </c>
      <c r="T49" s="99" t="str">
        <f aca="false">IF(T$2=$E49,$J49,"")</f>
        <v/>
      </c>
      <c r="U49" s="86" t="str">
        <f aca="false">IF(U$2=$E49,$J49,"")</f>
        <v/>
      </c>
      <c r="V49" s="99" t="str">
        <f aca="false">IF(V$2=$E49,$J49,"")</f>
        <v/>
      </c>
      <c r="W49" s="86" t="str">
        <f aca="false">IF(W$2=$E49,$J49,"")</f>
        <v/>
      </c>
      <c r="X49" s="99" t="str">
        <f aca="false">IF(X$2=$E49,$J49,"")</f>
        <v/>
      </c>
      <c r="Y49" s="86" t="str">
        <f aca="false">IF(Y$2=$E49,$J49,"")</f>
        <v/>
      </c>
      <c r="Z49" s="99" t="str">
        <f aca="false">IF(Z$2=$E49,$J49,"")</f>
        <v/>
      </c>
      <c r="AA49" s="86" t="str">
        <f aca="false">IF(AA$2=$E49,$J49,"")</f>
        <v/>
      </c>
      <c r="AB49" s="99" t="str">
        <f aca="false">IF(AB$2=$E49,$J49,"")</f>
        <v/>
      </c>
      <c r="AC49" s="101" t="s">
        <v>10</v>
      </c>
      <c r="AD49" s="83"/>
      <c r="AE49" s="83"/>
      <c r="AF49" s="83"/>
    </row>
    <row r="50" customFormat="false" ht="14.25" hidden="false" customHeight="false" outlineLevel="0" collapsed="false">
      <c r="A50" s="82" t="n">
        <f aca="false">IF(G50&lt;&gt;0,IF(COUNTIF(G$4:G$200,G50)&lt;&gt;1,RANK(G50,G$4:G$200)&amp;"°",RANK(G50,G$4:G$200)),"")</f>
        <v>47</v>
      </c>
      <c r="B50" s="100" t="s">
        <v>95</v>
      </c>
      <c r="C50" s="86" t="str">
        <f aca="false">IFERROR(VLOOKUP($B50,TabJoueurs,2,0),"")</f>
        <v>6B</v>
      </c>
      <c r="D50" s="86" t="str">
        <f aca="false">IFERROR(VLOOKUP($B50,TabJoueurs,3,0),"")</f>
        <v>V</v>
      </c>
      <c r="E50" s="86" t="str">
        <f aca="false">IFERROR(VLOOKUP($B50,TabJoueurs,4,0),"")</f>
        <v>LUX</v>
      </c>
      <c r="F50" s="86" t="n">
        <f aca="false">IFERROR(VLOOKUP($B50,TabJoueurs,7,0),"")</f>
        <v>0</v>
      </c>
      <c r="G50" s="82" t="n">
        <v>701</v>
      </c>
      <c r="H50" s="82" t="n">
        <f aca="false">COUNTIF(E$4:E50,E50)</f>
        <v>4</v>
      </c>
      <c r="I50" s="82" t="n">
        <f aca="false">IFERROR(IF(H50&lt;6,I49+1,I49),0)</f>
        <v>43</v>
      </c>
      <c r="J50" s="82" t="n">
        <f aca="false">IF(G50&gt;0,IF(H50&lt;6,PtsMax3-I50+1,""),"")</f>
        <v>23</v>
      </c>
      <c r="K50" s="97" t="n">
        <f aca="false">MAX(M50:AB50)</f>
        <v>23</v>
      </c>
      <c r="L50" s="98" t="n">
        <f aca="false">IFERROR(G50/G$1,"")</f>
        <v>0.77032967032967</v>
      </c>
      <c r="M50" s="99"/>
      <c r="N50" s="86" t="str">
        <f aca="false">IF(N$2=$E50,$J50,"")</f>
        <v/>
      </c>
      <c r="O50" s="99" t="str">
        <f aca="false">IF(O$2=$E50,$J50,"")</f>
        <v/>
      </c>
      <c r="P50" s="86" t="str">
        <f aca="false">IF(P$2=$E50,$J50,"")</f>
        <v/>
      </c>
      <c r="Q50" s="86" t="str">
        <f aca="false">IF(Q$2=$E50,$J50,"")</f>
        <v/>
      </c>
      <c r="R50" s="99" t="str">
        <f aca="false">IF(R$2=$E50,$J50,"")</f>
        <v/>
      </c>
      <c r="S50" s="86" t="str">
        <f aca="false">IF(S$2=$E50,$J50,"")</f>
        <v/>
      </c>
      <c r="T50" s="99" t="str">
        <f aca="false">IF(T$2=$E50,$J50,"")</f>
        <v/>
      </c>
      <c r="U50" s="86" t="str">
        <f aca="false">IF(U$2=$E50,$J50,"")</f>
        <v/>
      </c>
      <c r="V50" s="99" t="str">
        <f aca="false">IF(V$2=$E50,$J50,"")</f>
        <v/>
      </c>
      <c r="W50" s="86" t="str">
        <f aca="false">IF(W$2=$E50,$J50,"")</f>
        <v/>
      </c>
      <c r="X50" s="99" t="str">
        <f aca="false">IF(X$2=$E50,$J50,"")</f>
        <v/>
      </c>
      <c r="Y50" s="86" t="n">
        <f aca="false">IF(Y$2=$E50,$J50,"")</f>
        <v>23</v>
      </c>
      <c r="Z50" s="99" t="str">
        <f aca="false">IF(Z$2=$E50,$J50,"")</f>
        <v/>
      </c>
      <c r="AA50" s="86" t="str">
        <f aca="false">IF(AA$2=$E50,$J50,"")</f>
        <v/>
      </c>
      <c r="AB50" s="99" t="str">
        <f aca="false">IF(AB$2=$E50,$J50,"")</f>
        <v/>
      </c>
      <c r="AC50" s="101" t="s">
        <v>10</v>
      </c>
      <c r="AD50" s="83"/>
      <c r="AE50" s="83"/>
      <c r="AF50" s="83"/>
    </row>
    <row r="51" customFormat="false" ht="14.25" hidden="false" customHeight="false" outlineLevel="0" collapsed="false">
      <c r="A51" s="82" t="n">
        <f aca="false">IF(G51&lt;&gt;0,IF(COUNTIF(G$4:G$200,G51)&lt;&gt;1,RANK(G51,G$4:G$200)&amp;"°",RANK(G51,G$4:G$200)),"")</f>
        <v>48</v>
      </c>
      <c r="B51" s="100" t="s">
        <v>84</v>
      </c>
      <c r="C51" s="86" t="str">
        <f aca="false">IFERROR(VLOOKUP($B51,TabJoueurs,2,0),"")</f>
        <v>5D</v>
      </c>
      <c r="D51" s="86" t="str">
        <f aca="false">IFERROR(VLOOKUP($B51,TabJoueurs,3,0),"")</f>
        <v>R</v>
      </c>
      <c r="E51" s="86" t="str">
        <f aca="false">IFERROR(VLOOKUP($B51,TabJoueurs,4,0),"")</f>
        <v>LUX</v>
      </c>
      <c r="F51" s="86" t="n">
        <f aca="false">IFERROR(VLOOKUP($B51,TabJoueurs,7,0),"")</f>
        <v>0</v>
      </c>
      <c r="G51" s="82" t="n">
        <v>700</v>
      </c>
      <c r="H51" s="82" t="n">
        <f aca="false">COUNTIF(E$4:E51,E51)</f>
        <v>5</v>
      </c>
      <c r="I51" s="82" t="n">
        <f aca="false">IFERROR(IF(H51&lt;6,I50+1,I50),0)</f>
        <v>44</v>
      </c>
      <c r="J51" s="82" t="n">
        <f aca="false">IF(G51&gt;0,IF(H51&lt;6,PtsMax3-I51+1,""),"")</f>
        <v>22</v>
      </c>
      <c r="K51" s="97" t="n">
        <f aca="false">MAX(M51:AB51)</f>
        <v>22</v>
      </c>
      <c r="L51" s="98" t="n">
        <f aca="false">IFERROR(G51/G$1,"")</f>
        <v>0.769230769230769</v>
      </c>
      <c r="M51" s="99"/>
      <c r="N51" s="86" t="str">
        <f aca="false">IF(N$2=$E51,$J51,"")</f>
        <v/>
      </c>
      <c r="O51" s="99" t="str">
        <f aca="false">IF(O$2=$E51,$J51,"")</f>
        <v/>
      </c>
      <c r="P51" s="86" t="str">
        <f aca="false">IF(P$2=$E51,$J51,"")</f>
        <v/>
      </c>
      <c r="Q51" s="86" t="str">
        <f aca="false">IF(Q$2=$E51,$J51,"")</f>
        <v/>
      </c>
      <c r="R51" s="99" t="str">
        <f aca="false">IF(R$2=$E51,$J51,"")</f>
        <v/>
      </c>
      <c r="S51" s="86" t="str">
        <f aca="false">IF(S$2=$E51,$J51,"")</f>
        <v/>
      </c>
      <c r="T51" s="99" t="str">
        <f aca="false">IF(T$2=$E51,$J51,"")</f>
        <v/>
      </c>
      <c r="U51" s="86" t="str">
        <f aca="false">IF(U$2=$E51,$J51,"")</f>
        <v/>
      </c>
      <c r="V51" s="99" t="str">
        <f aca="false">IF(V$2=$E51,$J51,"")</f>
        <v/>
      </c>
      <c r="W51" s="86" t="str">
        <f aca="false">IF(W$2=$E51,$J51,"")</f>
        <v/>
      </c>
      <c r="X51" s="99" t="str">
        <f aca="false">IF(X$2=$E51,$J51,"")</f>
        <v/>
      </c>
      <c r="Y51" s="86" t="n">
        <f aca="false">IF(Y$2=$E51,$J51,"")</f>
        <v>22</v>
      </c>
      <c r="Z51" s="99" t="str">
        <f aca="false">IF(Z$2=$E51,$J51,"")</f>
        <v/>
      </c>
      <c r="AA51" s="86" t="str">
        <f aca="false">IF(AA$2=$E51,$J51,"")</f>
        <v/>
      </c>
      <c r="AB51" s="99" t="str">
        <f aca="false">IF(AB$2=$E51,$J51,"")</f>
        <v/>
      </c>
      <c r="AC51" s="101" t="s">
        <v>10</v>
      </c>
      <c r="AD51" s="83"/>
      <c r="AE51" s="83"/>
      <c r="AF51" s="83"/>
    </row>
    <row r="52" customFormat="false" ht="14.25" hidden="false" customHeight="false" outlineLevel="0" collapsed="false">
      <c r="A52" s="82" t="str">
        <f aca="false">IF(G52&lt;&gt;0,IF(COUNTIF(G$4:G$200,G52)&lt;&gt;1,RANK(G52,G$4:G$200)&amp;"°",RANK(G52,G$4:G$200)),"")</f>
        <v>49°</v>
      </c>
      <c r="B52" s="100" t="s">
        <v>127</v>
      </c>
      <c r="C52" s="86" t="str">
        <f aca="false">IFERROR(VLOOKUP($B52,TabJoueurs,2,0),"")</f>
        <v>5C</v>
      </c>
      <c r="D52" s="86" t="str">
        <f aca="false">IFERROR(VLOOKUP($B52,TabJoueurs,3,0),"")</f>
        <v>V</v>
      </c>
      <c r="E52" s="86" t="str">
        <f aca="false">IFERROR(VLOOKUP($B52,TabJoueurs,4,0),"")</f>
        <v>CHY</v>
      </c>
      <c r="F52" s="86" t="n">
        <f aca="false">IFERROR(VLOOKUP($B52,TabJoueurs,7,0),"")</f>
        <v>0</v>
      </c>
      <c r="G52" s="82" t="n">
        <v>694</v>
      </c>
      <c r="H52" s="82" t="n">
        <f aca="false">COUNTIF(E$4:E52,E52)</f>
        <v>4</v>
      </c>
      <c r="I52" s="82" t="n">
        <f aca="false">IFERROR(IF(H52&lt;6,I51+1,I51),0)</f>
        <v>45</v>
      </c>
      <c r="J52" s="82" t="n">
        <f aca="false">IF(G52&gt;0,IF(H52&lt;6,PtsMax3-I52+1,""),"")</f>
        <v>21</v>
      </c>
      <c r="K52" s="97" t="n">
        <f aca="false">MAX(M52:AB52)</f>
        <v>21</v>
      </c>
      <c r="L52" s="98" t="n">
        <f aca="false">IFERROR(G52/G$1,"")</f>
        <v>0.762637362637363</v>
      </c>
      <c r="M52" s="99"/>
      <c r="N52" s="86" t="str">
        <f aca="false">IF(N$2=$E52,$J52,"")</f>
        <v/>
      </c>
      <c r="O52" s="99" t="str">
        <f aca="false">IF(O$2=$E52,$J52,"")</f>
        <v/>
      </c>
      <c r="P52" s="86" t="str">
        <f aca="false">IF(P$2=$E52,$J52,"")</f>
        <v/>
      </c>
      <c r="Q52" s="86" t="n">
        <f aca="false">IF(Q$2=$E52,$J52,"")</f>
        <v>21</v>
      </c>
      <c r="R52" s="99" t="str">
        <f aca="false">IF(R$2=$E52,$J52,"")</f>
        <v/>
      </c>
      <c r="S52" s="86" t="str">
        <f aca="false">IF(S$2=$E52,$J52,"")</f>
        <v/>
      </c>
      <c r="T52" s="99" t="str">
        <f aca="false">IF(T$2=$E52,$J52,"")</f>
        <v/>
      </c>
      <c r="U52" s="86" t="str">
        <f aca="false">IF(U$2=$E52,$J52,"")</f>
        <v/>
      </c>
      <c r="V52" s="99" t="str">
        <f aca="false">IF(V$2=$E52,$J52,"")</f>
        <v/>
      </c>
      <c r="W52" s="86" t="str">
        <f aca="false">IF(W$2=$E52,$J52,"")</f>
        <v/>
      </c>
      <c r="X52" s="99" t="str">
        <f aca="false">IF(X$2=$E52,$J52,"")</f>
        <v/>
      </c>
      <c r="Y52" s="86" t="str">
        <f aca="false">IF(Y$2=$E52,$J52,"")</f>
        <v/>
      </c>
      <c r="Z52" s="99" t="str">
        <f aca="false">IF(Z$2=$E52,$J52,"")</f>
        <v/>
      </c>
      <c r="AA52" s="86" t="str">
        <f aca="false">IF(AA$2=$E52,$J52,"")</f>
        <v/>
      </c>
      <c r="AB52" s="99" t="str">
        <f aca="false">IF(AB$2=$E52,$J52,"")</f>
        <v/>
      </c>
      <c r="AC52" s="101" t="s">
        <v>10</v>
      </c>
      <c r="AD52" s="83"/>
      <c r="AE52" s="83"/>
      <c r="AF52" s="83"/>
    </row>
    <row r="53" customFormat="false" ht="14.25" hidden="false" customHeight="false" outlineLevel="0" collapsed="false">
      <c r="A53" s="82" t="str">
        <f aca="false">IF(G53&lt;&gt;0,IF(COUNTIF(G$4:G$200,G53)&lt;&gt;1,RANK(G53,G$4:G$200)&amp;"°",RANK(G53,G$4:G$200)),"")</f>
        <v>49°</v>
      </c>
      <c r="B53" s="100" t="s">
        <v>143</v>
      </c>
      <c r="C53" s="86" t="n">
        <f aca="false">IFERROR(VLOOKUP($B53,TabJoueurs,2,0),"")</f>
        <v>7</v>
      </c>
      <c r="D53" s="86" t="str">
        <f aca="false">IFERROR(VLOOKUP($B53,TabJoueurs,3,0),"")</f>
        <v>V</v>
      </c>
      <c r="E53" s="86" t="str">
        <f aca="false">IFERROR(VLOOKUP($B53,TabJoueurs,4,0),"")</f>
        <v>SLR</v>
      </c>
      <c r="F53" s="86" t="n">
        <f aca="false">IFERROR(VLOOKUP($B53,TabJoueurs,7,0),"")</f>
        <v>0</v>
      </c>
      <c r="G53" s="82" t="n">
        <v>694</v>
      </c>
      <c r="H53" s="82" t="n">
        <f aca="false">COUNTIF(E$4:E53,E53)</f>
        <v>6</v>
      </c>
      <c r="I53" s="82" t="n">
        <f aca="false">IFERROR(IF(H53&lt;6,I52+1,I52),0)</f>
        <v>45</v>
      </c>
      <c r="J53" s="82" t="str">
        <f aca="false">IF(G53&gt;0,IF(H53&lt;6,PtsMax3-I53+1,""),"")</f>
        <v/>
      </c>
      <c r="K53" s="97" t="n">
        <f aca="false">MAX(M53:AB53)</f>
        <v>0</v>
      </c>
      <c r="L53" s="98" t="n">
        <f aca="false">IFERROR(G53/G$1,"")</f>
        <v>0.762637362637363</v>
      </c>
      <c r="M53" s="99"/>
      <c r="N53" s="86" t="str">
        <f aca="false">IF(N$2=$E53,$J53,"")</f>
        <v/>
      </c>
      <c r="O53" s="99" t="str">
        <f aca="false">IF(O$2=$E53,$J53,"")</f>
        <v/>
      </c>
      <c r="P53" s="86" t="str">
        <f aca="false">IF(P$2=$E53,$J53,"")</f>
        <v/>
      </c>
      <c r="Q53" s="86" t="str">
        <f aca="false">IF(Q$2=$E53,$J53,"")</f>
        <v/>
      </c>
      <c r="R53" s="99" t="str">
        <f aca="false">IF(R$2=$E53,$J53,"")</f>
        <v/>
      </c>
      <c r="S53" s="86" t="str">
        <f aca="false">IF(S$2=$E53,$J53,"")</f>
        <v/>
      </c>
      <c r="T53" s="99" t="str">
        <f aca="false">IF(T$2=$E53,$J53,"")</f>
        <v/>
      </c>
      <c r="U53" s="86" t="str">
        <f aca="false">IF(U$2=$E53,$J53,"")</f>
        <v/>
      </c>
      <c r="V53" s="99" t="str">
        <f aca="false">IF(V$2=$E53,$J53,"")</f>
        <v/>
      </c>
      <c r="W53" s="86" t="str">
        <f aca="false">IF(W$2=$E53,$J53,"")</f>
        <v/>
      </c>
      <c r="X53" s="99" t="str">
        <f aca="false">IF(X$2=$E53,$J53,"")</f>
        <v/>
      </c>
      <c r="Y53" s="86" t="str">
        <f aca="false">IF(Y$2=$E53,$J53,"")</f>
        <v/>
      </c>
      <c r="Z53" s="99" t="str">
        <f aca="false">IF(Z$2=$E53,$J53,"")</f>
        <v/>
      </c>
      <c r="AA53" s="86" t="str">
        <f aca="false">IF(AA$2=$E53,$J53,"")</f>
        <v/>
      </c>
      <c r="AB53" s="99" t="str">
        <f aca="false">IF(AB$2=$E53,$J53,"")</f>
        <v/>
      </c>
      <c r="AC53" s="101" t="s">
        <v>10</v>
      </c>
      <c r="AD53" s="83"/>
      <c r="AE53" s="83"/>
      <c r="AF53" s="83"/>
    </row>
    <row r="54" customFormat="false" ht="14.25" hidden="false" customHeight="false" outlineLevel="0" collapsed="false">
      <c r="A54" s="82" t="n">
        <f aca="false">IF(G54&lt;&gt;0,IF(COUNTIF(G$4:G$200,G54)&lt;&gt;1,RANK(G54,G$4:G$200)&amp;"°",RANK(G54,G$4:G$200)),"")</f>
        <v>51</v>
      </c>
      <c r="B54" s="100" t="s">
        <v>123</v>
      </c>
      <c r="C54" s="86" t="str">
        <f aca="false">IFERROR(VLOOKUP($B54,TabJoueurs,2,0),"")</f>
        <v>5D</v>
      </c>
      <c r="D54" s="86" t="str">
        <f aca="false">IFERROR(VLOOKUP($B54,TabJoueurs,3,0),"")</f>
        <v>S</v>
      </c>
      <c r="E54" s="86" t="str">
        <f aca="false">IFERROR(VLOOKUP($B54,TabJoueurs,4,0),"")</f>
        <v>GER</v>
      </c>
      <c r="F54" s="86" t="n">
        <f aca="false">IFERROR(VLOOKUP($B54,TabJoueurs,7,0),"")</f>
        <v>0</v>
      </c>
      <c r="G54" s="82" t="n">
        <v>692</v>
      </c>
      <c r="H54" s="82" t="n">
        <f aca="false">COUNTIF(E$4:E54,E54)</f>
        <v>1</v>
      </c>
      <c r="I54" s="82" t="n">
        <f aca="false">IFERROR(IF(H54&lt;6,I53+1,I53),0)</f>
        <v>46</v>
      </c>
      <c r="J54" s="82" t="n">
        <f aca="false">IF(G54&gt;0,IF(H54&lt;6,PtsMax3-I54+1,""),"")</f>
        <v>20</v>
      </c>
      <c r="K54" s="97" t="n">
        <f aca="false">MAX(M54:AB54)</f>
        <v>20</v>
      </c>
      <c r="L54" s="98" t="n">
        <f aca="false">IFERROR(G54/G$1,"")</f>
        <v>0.76043956043956</v>
      </c>
      <c r="M54" s="99"/>
      <c r="N54" s="86" t="str">
        <f aca="false">IF(N$2=$E54,$J54,"")</f>
        <v/>
      </c>
      <c r="O54" s="99" t="str">
        <f aca="false">IF(O$2=$E54,$J54,"")</f>
        <v/>
      </c>
      <c r="P54" s="86" t="str">
        <f aca="false">IF(P$2=$E54,$J54,"")</f>
        <v/>
      </c>
      <c r="Q54" s="86" t="str">
        <f aca="false">IF(Q$2=$E54,$J54,"")</f>
        <v/>
      </c>
      <c r="R54" s="99" t="str">
        <f aca="false">IF(R$2=$E54,$J54,"")</f>
        <v/>
      </c>
      <c r="S54" s="86" t="str">
        <f aca="false">IF(S$2=$E54,$J54,"")</f>
        <v/>
      </c>
      <c r="T54" s="99" t="str">
        <f aca="false">IF(T$2=$E54,$J54,"")</f>
        <v/>
      </c>
      <c r="U54" s="86" t="str">
        <f aca="false">IF(U$2=$E54,$J54,"")</f>
        <v/>
      </c>
      <c r="V54" s="99" t="str">
        <f aca="false">IF(V$2=$E54,$J54,"")</f>
        <v/>
      </c>
      <c r="W54" s="86" t="n">
        <f aca="false">IF(W$2=$E54,$J54,"")</f>
        <v>20</v>
      </c>
      <c r="X54" s="99" t="str">
        <f aca="false">IF(X$2=$E54,$J54,"")</f>
        <v/>
      </c>
      <c r="Y54" s="86" t="str">
        <f aca="false">IF(Y$2=$E54,$J54,"")</f>
        <v/>
      </c>
      <c r="Z54" s="99" t="str">
        <f aca="false">IF(Z$2=$E54,$J54,"")</f>
        <v/>
      </c>
      <c r="AA54" s="86" t="str">
        <f aca="false">IF(AA$2=$E54,$J54,"")</f>
        <v/>
      </c>
      <c r="AB54" s="99" t="str">
        <f aca="false">IF(AB$2=$E54,$J54,"")</f>
        <v/>
      </c>
      <c r="AC54" s="101" t="s">
        <v>10</v>
      </c>
      <c r="AD54" s="83"/>
      <c r="AE54" s="83"/>
      <c r="AF54" s="83"/>
    </row>
    <row r="55" customFormat="false" ht="14.25" hidden="false" customHeight="false" outlineLevel="0" collapsed="false">
      <c r="A55" s="82" t="n">
        <f aca="false">IF(G55&lt;&gt;0,IF(COUNTIF(G$4:G$200,G55)&lt;&gt;1,RANK(G55,G$4:G$200)&amp;"°",RANK(G55,G$4:G$200)),"")</f>
        <v>52</v>
      </c>
      <c r="B55" s="100" t="s">
        <v>129</v>
      </c>
      <c r="C55" s="86" t="str">
        <f aca="false">IFERROR(VLOOKUP($B55,TabJoueurs,2,0),"")</f>
        <v>6C</v>
      </c>
      <c r="D55" s="86" t="str">
        <f aca="false">IFERROR(VLOOKUP($B55,TabJoueurs,3,0),"")</f>
        <v>V</v>
      </c>
      <c r="E55" s="86" t="str">
        <f aca="false">IFERROR(VLOOKUP($B55,TabJoueurs,4,0),"")</f>
        <v>LIB</v>
      </c>
      <c r="F55" s="86" t="n">
        <f aca="false">IFERROR(VLOOKUP($B55,TabJoueurs,7,0),"")</f>
        <v>0</v>
      </c>
      <c r="G55" s="82" t="n">
        <v>691</v>
      </c>
      <c r="H55" s="82" t="n">
        <f aca="false">COUNTIF(E$4:E55,E55)</f>
        <v>3</v>
      </c>
      <c r="I55" s="82" t="n">
        <f aca="false">IFERROR(IF(H55&lt;6,I54+1,I54),0)</f>
        <v>47</v>
      </c>
      <c r="J55" s="82" t="n">
        <f aca="false">IF(G55&gt;0,IF(H55&lt;6,PtsMax3-I55+1,""),"")</f>
        <v>19</v>
      </c>
      <c r="K55" s="97" t="n">
        <f aca="false">MAX(M55:AB55)</f>
        <v>19</v>
      </c>
      <c r="L55" s="98" t="n">
        <f aca="false">IFERROR(G55/G$1,"")</f>
        <v>0.759340659340659</v>
      </c>
      <c r="M55" s="99"/>
      <c r="N55" s="86" t="str">
        <f aca="false">IF(N$2=$E55,$J55,"")</f>
        <v/>
      </c>
      <c r="O55" s="99" t="str">
        <f aca="false">IF(O$2=$E55,$J55,"")</f>
        <v/>
      </c>
      <c r="P55" s="86" t="str">
        <f aca="false">IF(P$2=$E55,$J55,"")</f>
        <v/>
      </c>
      <c r="Q55" s="86" t="str">
        <f aca="false">IF(Q$2=$E55,$J55,"")</f>
        <v/>
      </c>
      <c r="R55" s="99" t="str">
        <f aca="false">IF(R$2=$E55,$J55,"")</f>
        <v/>
      </c>
      <c r="S55" s="86" t="str">
        <f aca="false">IF(S$2=$E55,$J55,"")</f>
        <v/>
      </c>
      <c r="T55" s="99" t="str">
        <f aca="false">IF(T$2=$E55,$J55,"")</f>
        <v/>
      </c>
      <c r="U55" s="86" t="str">
        <f aca="false">IF(U$2=$E55,$J55,"")</f>
        <v/>
      </c>
      <c r="V55" s="99" t="str">
        <f aca="false">IF(V$2=$E55,$J55,"")</f>
        <v/>
      </c>
      <c r="W55" s="86" t="str">
        <f aca="false">IF(W$2=$E55,$J55,"")</f>
        <v/>
      </c>
      <c r="X55" s="99" t="n">
        <f aca="false">IF(X$2=$E55,$J55,"")</f>
        <v>19</v>
      </c>
      <c r="Y55" s="86" t="str">
        <f aca="false">IF(Y$2=$E55,$J55,"")</f>
        <v/>
      </c>
      <c r="Z55" s="99" t="str">
        <f aca="false">IF(Z$2=$E55,$J55,"")</f>
        <v/>
      </c>
      <c r="AA55" s="86" t="str">
        <f aca="false">IF(AA$2=$E55,$J55,"")</f>
        <v/>
      </c>
      <c r="AB55" s="99" t="str">
        <f aca="false">IF(AB$2=$E55,$J55,"")</f>
        <v/>
      </c>
      <c r="AC55" s="101" t="s">
        <v>10</v>
      </c>
      <c r="AD55" s="83"/>
      <c r="AE55" s="83"/>
      <c r="AF55" s="83"/>
    </row>
    <row r="56" customFormat="false" ht="14.25" hidden="false" customHeight="false" outlineLevel="0" collapsed="false">
      <c r="A56" s="82" t="n">
        <f aca="false">IF(G56&lt;&gt;0,IF(COUNTIF(G$4:G$200,G56)&lt;&gt;1,RANK(G56,G$4:G$200)&amp;"°",RANK(G56,G$4:G$200)),"")</f>
        <v>53</v>
      </c>
      <c r="B56" s="100" t="s">
        <v>137</v>
      </c>
      <c r="C56" s="86" t="str">
        <f aca="false">IFERROR(VLOOKUP($B56,TabJoueurs,2,0),"")</f>
        <v>NC</v>
      </c>
      <c r="D56" s="86" t="str">
        <f aca="false">IFERROR(VLOOKUP($B56,TabJoueurs,3,0),"")</f>
        <v>S</v>
      </c>
      <c r="E56" s="86" t="str">
        <f aca="false">IFERROR(VLOOKUP($B56,TabJoueurs,4,0),"")</f>
        <v>AYW</v>
      </c>
      <c r="F56" s="86" t="n">
        <f aca="false">IFERROR(VLOOKUP($B56,TabJoueurs,7,0),"")</f>
        <v>0</v>
      </c>
      <c r="G56" s="82" t="n">
        <v>686</v>
      </c>
      <c r="H56" s="82" t="n">
        <f aca="false">COUNTIF(E$4:E56,E56)</f>
        <v>5</v>
      </c>
      <c r="I56" s="82" t="n">
        <f aca="false">IFERROR(IF(H56&lt;6,I55+1,I55),0)</f>
        <v>48</v>
      </c>
      <c r="J56" s="82" t="n">
        <f aca="false">IF(G56&gt;0,IF(H56&lt;6,PtsMax3-I56+1,""),"")</f>
        <v>18</v>
      </c>
      <c r="K56" s="97" t="n">
        <f aca="false">MAX(M56:AB56)</f>
        <v>18</v>
      </c>
      <c r="L56" s="98" t="n">
        <f aca="false">IFERROR(G56/G$1,"")</f>
        <v>0.753846153846154</v>
      </c>
      <c r="M56" s="99"/>
      <c r="N56" s="86" t="n">
        <f aca="false">IF(N$2=$E56,$J56,"")</f>
        <v>18</v>
      </c>
      <c r="O56" s="99" t="str">
        <f aca="false">IF(O$2=$E56,$J56,"")</f>
        <v/>
      </c>
      <c r="P56" s="86" t="str">
        <f aca="false">IF(P$2=$E56,$J56,"")</f>
        <v/>
      </c>
      <c r="Q56" s="86" t="str">
        <f aca="false">IF(Q$2=$E56,$J56,"")</f>
        <v/>
      </c>
      <c r="R56" s="99" t="str">
        <f aca="false">IF(R$2=$E56,$J56,"")</f>
        <v/>
      </c>
      <c r="S56" s="86" t="str">
        <f aca="false">IF(S$2=$E56,$J56,"")</f>
        <v/>
      </c>
      <c r="T56" s="99" t="str">
        <f aca="false">IF(T$2=$E56,$J56,"")</f>
        <v/>
      </c>
      <c r="U56" s="86" t="str">
        <f aca="false">IF(U$2=$E56,$J56,"")</f>
        <v/>
      </c>
      <c r="V56" s="99" t="str">
        <f aca="false">IF(V$2=$E56,$J56,"")</f>
        <v/>
      </c>
      <c r="W56" s="86" t="str">
        <f aca="false">IF(W$2=$E56,$J56,"")</f>
        <v/>
      </c>
      <c r="X56" s="99" t="str">
        <f aca="false">IF(X$2=$E56,$J56,"")</f>
        <v/>
      </c>
      <c r="Y56" s="86" t="str">
        <f aca="false">IF(Y$2=$E56,$J56,"")</f>
        <v/>
      </c>
      <c r="Z56" s="99" t="str">
        <f aca="false">IF(Z$2=$E56,$J56,"")</f>
        <v/>
      </c>
      <c r="AA56" s="86" t="str">
        <f aca="false">IF(AA$2=$E56,$J56,"")</f>
        <v/>
      </c>
      <c r="AB56" s="99" t="str">
        <f aca="false">IF(AB$2=$E56,$J56,"")</f>
        <v/>
      </c>
      <c r="AC56" s="101" t="s">
        <v>10</v>
      </c>
      <c r="AD56" s="83"/>
      <c r="AE56" s="83"/>
      <c r="AF56" s="83"/>
    </row>
    <row r="57" customFormat="false" ht="14.25" hidden="false" customHeight="false" outlineLevel="0" collapsed="false">
      <c r="A57" s="82" t="str">
        <f aca="false">IF(G57&lt;&gt;0,IF(COUNTIF(G$4:G$200,G57)&lt;&gt;1,RANK(G57,G$4:G$200)&amp;"°",RANK(G57,G$4:G$200)),"")</f>
        <v>54°</v>
      </c>
      <c r="B57" s="100" t="s">
        <v>122</v>
      </c>
      <c r="C57" s="86" t="str">
        <f aca="false">IFERROR(VLOOKUP($B57,TabJoueurs,2,0),"")</f>
        <v>6B</v>
      </c>
      <c r="D57" s="86" t="str">
        <f aca="false">IFERROR(VLOOKUP($B57,TabJoueurs,3,0),"")</f>
        <v>D</v>
      </c>
      <c r="E57" s="86" t="str">
        <f aca="false">IFERROR(VLOOKUP($B57,TabJoueurs,4,0),"")</f>
        <v>GED</v>
      </c>
      <c r="F57" s="86" t="n">
        <f aca="false">IFERROR(VLOOKUP($B57,TabJoueurs,7,0),"")</f>
        <v>0</v>
      </c>
      <c r="G57" s="82" t="n">
        <v>684</v>
      </c>
      <c r="H57" s="82" t="n">
        <f aca="false">COUNTIF(E$4:E57,E57)</f>
        <v>4</v>
      </c>
      <c r="I57" s="82" t="n">
        <f aca="false">IFERROR(IF(H57&lt;6,I56+1,I56),0)</f>
        <v>49</v>
      </c>
      <c r="J57" s="82" t="n">
        <f aca="false">IF(G57&gt;0,IF(H57&lt;6,PtsMax3-I57+1,""),"")</f>
        <v>17</v>
      </c>
      <c r="K57" s="97" t="n">
        <f aca="false">MAX(M57:AB57)</f>
        <v>17</v>
      </c>
      <c r="L57" s="98" t="n">
        <f aca="false">IFERROR(G57/G$1,"")</f>
        <v>0.751648351648352</v>
      </c>
      <c r="M57" s="99"/>
      <c r="N57" s="86" t="str">
        <f aca="false">IF(N$2=$E57,$J57,"")</f>
        <v/>
      </c>
      <c r="O57" s="99" t="str">
        <f aca="false">IF(O$2=$E57,$J57,"")</f>
        <v/>
      </c>
      <c r="P57" s="86" t="str">
        <f aca="false">IF(P$2=$E57,$J57,"")</f>
        <v/>
      </c>
      <c r="Q57" s="86" t="str">
        <f aca="false">IF(Q$2=$E57,$J57,"")</f>
        <v/>
      </c>
      <c r="R57" s="99" t="str">
        <f aca="false">IF(R$2=$E57,$J57,"")</f>
        <v/>
      </c>
      <c r="S57" s="86" t="str">
        <f aca="false">IF(S$2=$E57,$J57,"")</f>
        <v/>
      </c>
      <c r="T57" s="99" t="str">
        <f aca="false">IF(T$2=$E57,$J57,"")</f>
        <v/>
      </c>
      <c r="U57" s="86" t="str">
        <f aca="false">IF(U$2=$E57,$J57,"")</f>
        <v/>
      </c>
      <c r="V57" s="99" t="n">
        <f aca="false">IF(V$2=$E57,$J57,"")</f>
        <v>17</v>
      </c>
      <c r="W57" s="86" t="str">
        <f aca="false">IF(W$2=$E57,$J57,"")</f>
        <v/>
      </c>
      <c r="X57" s="99" t="str">
        <f aca="false">IF(X$2=$E57,$J57,"")</f>
        <v/>
      </c>
      <c r="Y57" s="86" t="str">
        <f aca="false">IF(Y$2=$E57,$J57,"")</f>
        <v/>
      </c>
      <c r="Z57" s="99" t="str">
        <f aca="false">IF(Z$2=$E57,$J57,"")</f>
        <v/>
      </c>
      <c r="AA57" s="86" t="str">
        <f aca="false">IF(AA$2=$E57,$J57,"")</f>
        <v/>
      </c>
      <c r="AB57" s="99" t="str">
        <f aca="false">IF(AB$2=$E57,$J57,"")</f>
        <v/>
      </c>
      <c r="AC57" s="101" t="s">
        <v>10</v>
      </c>
      <c r="AD57" s="83"/>
      <c r="AE57" s="83"/>
      <c r="AF57" s="83"/>
    </row>
    <row r="58" customFormat="false" ht="14.25" hidden="false" customHeight="false" outlineLevel="0" collapsed="false">
      <c r="A58" s="82" t="str">
        <f aca="false">IF(G58&lt;&gt;0,IF(COUNTIF(G$4:G$200,G58)&lt;&gt;1,RANK(G58,G$4:G$200)&amp;"°",RANK(G58,G$4:G$200)),"")</f>
        <v>54°</v>
      </c>
      <c r="B58" s="1" t="s">
        <v>88</v>
      </c>
      <c r="C58" s="86" t="str">
        <f aca="false">IFERROR(VLOOKUP($B58,TabJoueurs,2,0),"")</f>
        <v>5D</v>
      </c>
      <c r="D58" s="86" t="str">
        <f aca="false">IFERROR(VLOOKUP($B58,TabJoueurs,3,0),"")</f>
        <v>V</v>
      </c>
      <c r="E58" s="86" t="str">
        <f aca="false">IFERROR(VLOOKUP($B58,TabJoueurs,4,0),"")</f>
        <v>CNA</v>
      </c>
      <c r="F58" s="86" t="n">
        <f aca="false">IFERROR(VLOOKUP($B58,TabJoueurs,7,0),"")</f>
        <v>0</v>
      </c>
      <c r="G58" s="82" t="n">
        <v>684</v>
      </c>
      <c r="H58" s="82" t="n">
        <f aca="false">COUNTIF(E$4:E58,E58)</f>
        <v>6</v>
      </c>
      <c r="I58" s="82" t="n">
        <f aca="false">IFERROR(IF(H58&lt;6,I57+1,I57),0)</f>
        <v>49</v>
      </c>
      <c r="J58" s="82" t="str">
        <f aca="false">IF(G58&gt;0,IF(H58&lt;6,PtsMax3-I58+1,""),"")</f>
        <v/>
      </c>
      <c r="K58" s="97" t="n">
        <f aca="false">MAX(M58:AB58)</f>
        <v>0</v>
      </c>
      <c r="L58" s="98" t="n">
        <f aca="false">IFERROR(G58/G$1,"")</f>
        <v>0.751648351648352</v>
      </c>
      <c r="M58" s="99"/>
      <c r="N58" s="86" t="str">
        <f aca="false">IF(N$2=$E58,$J58,"")</f>
        <v/>
      </c>
      <c r="O58" s="99" t="str">
        <f aca="false">IF(O$2=$E58,$J58,"")</f>
        <v/>
      </c>
      <c r="P58" s="86" t="str">
        <f aca="false">IF(P$2=$E58,$J58,"")</f>
        <v/>
      </c>
      <c r="Q58" s="86" t="str">
        <f aca="false">IF(Q$2=$E58,$J58,"")</f>
        <v/>
      </c>
      <c r="R58" s="99" t="str">
        <f aca="false">IF(R$2=$E58,$J58,"")</f>
        <v/>
      </c>
      <c r="S58" s="86" t="str">
        <f aca="false">IF(S$2=$E58,$J58,"")</f>
        <v/>
      </c>
      <c r="T58" s="99" t="str">
        <f aca="false">IF(T$2=$E58,$J58,"")</f>
        <v/>
      </c>
      <c r="U58" s="86" t="str">
        <f aca="false">IF(U$2=$E58,$J58,"")</f>
        <v/>
      </c>
      <c r="V58" s="99" t="str">
        <f aca="false">IF(V$2=$E58,$J58,"")</f>
        <v/>
      </c>
      <c r="W58" s="86" t="str">
        <f aca="false">IF(W$2=$E58,$J58,"")</f>
        <v/>
      </c>
      <c r="X58" s="99" t="str">
        <f aca="false">IF(X$2=$E58,$J58,"")</f>
        <v/>
      </c>
      <c r="Y58" s="86" t="str">
        <f aca="false">IF(Y$2=$E58,$J58,"")</f>
        <v/>
      </c>
      <c r="Z58" s="99" t="str">
        <f aca="false">IF(Z$2=$E58,$J58,"")</f>
        <v/>
      </c>
      <c r="AA58" s="86" t="str">
        <f aca="false">IF(AA$2=$E58,$J58,"")</f>
        <v/>
      </c>
      <c r="AB58" s="99" t="str">
        <f aca="false">IF(AB$2=$E58,$J58,"")</f>
        <v/>
      </c>
      <c r="AC58" s="101" t="s">
        <v>10</v>
      </c>
      <c r="AD58" s="83"/>
      <c r="AE58" s="83"/>
      <c r="AF58" s="83"/>
    </row>
    <row r="59" customFormat="false" ht="14.25" hidden="false" customHeight="false" outlineLevel="0" collapsed="false">
      <c r="A59" s="82" t="n">
        <f aca="false">IF(G59&lt;&gt;0,IF(COUNTIF(G$4:G$200,G59)&lt;&gt;1,RANK(G59,G$4:G$200)&amp;"°",RANK(G59,G$4:G$200)),"")</f>
        <v>56</v>
      </c>
      <c r="B59" s="100" t="s">
        <v>110</v>
      </c>
      <c r="C59" s="86" t="str">
        <f aca="false">IFERROR(VLOOKUP($B59,TabJoueurs,2,0),"")</f>
        <v>6D</v>
      </c>
      <c r="D59" s="86" t="str">
        <f aca="false">IFERROR(VLOOKUP($B59,TabJoueurs,3,0),"")</f>
        <v>V</v>
      </c>
      <c r="E59" s="86" t="str">
        <f aca="false">IFERROR(VLOOKUP($B59,TabJoueurs,4,0),"")</f>
        <v>LIB</v>
      </c>
      <c r="F59" s="86" t="n">
        <f aca="false">IFERROR(VLOOKUP($B59,TabJoueurs,7,0),"")</f>
        <v>0</v>
      </c>
      <c r="G59" s="82" t="n">
        <v>680</v>
      </c>
      <c r="H59" s="82" t="n">
        <f aca="false">COUNTIF(E$4:E59,E59)</f>
        <v>4</v>
      </c>
      <c r="I59" s="82" t="n">
        <f aca="false">IFERROR(IF(H59&lt;6,I58+1,I58),0)</f>
        <v>50</v>
      </c>
      <c r="J59" s="82" t="n">
        <f aca="false">IF(G59&gt;0,IF(H59&lt;6,PtsMax3-I59+1,""),"")</f>
        <v>16</v>
      </c>
      <c r="K59" s="97" t="n">
        <f aca="false">MAX(M59:AB59)</f>
        <v>16</v>
      </c>
      <c r="L59" s="98" t="n">
        <f aca="false">IFERROR(G59/G$1,"")</f>
        <v>0.747252747252747</v>
      </c>
      <c r="M59" s="99"/>
      <c r="N59" s="86" t="str">
        <f aca="false">IF(N$2=$E59,$J59,"")</f>
        <v/>
      </c>
      <c r="O59" s="99" t="str">
        <f aca="false">IF(O$2=$E59,$J59,"")</f>
        <v/>
      </c>
      <c r="P59" s="86" t="str">
        <f aca="false">IF(P$2=$E59,$J59,"")</f>
        <v/>
      </c>
      <c r="Q59" s="86" t="str">
        <f aca="false">IF(Q$2=$E59,$J59,"")</f>
        <v/>
      </c>
      <c r="R59" s="99" t="str">
        <f aca="false">IF(R$2=$E59,$J59,"")</f>
        <v/>
      </c>
      <c r="S59" s="86" t="str">
        <f aca="false">IF(S$2=$E59,$J59,"")</f>
        <v/>
      </c>
      <c r="T59" s="99" t="str">
        <f aca="false">IF(T$2=$E59,$J59,"")</f>
        <v/>
      </c>
      <c r="U59" s="86" t="str">
        <f aca="false">IF(U$2=$E59,$J59,"")</f>
        <v/>
      </c>
      <c r="V59" s="99" t="str">
        <f aca="false">IF(V$2=$E59,$J59,"")</f>
        <v/>
      </c>
      <c r="W59" s="86" t="str">
        <f aca="false">IF(W$2=$E59,$J59,"")</f>
        <v/>
      </c>
      <c r="X59" s="99" t="n">
        <f aca="false">IF(X$2=$E59,$J59,"")</f>
        <v>16</v>
      </c>
      <c r="Y59" s="86" t="str">
        <f aca="false">IF(Y$2=$E59,$J59,"")</f>
        <v/>
      </c>
      <c r="Z59" s="99" t="str">
        <f aca="false">IF(Z$2=$E59,$J59,"")</f>
        <v/>
      </c>
      <c r="AA59" s="86" t="str">
        <f aca="false">IF(AA$2=$E59,$J59,"")</f>
        <v/>
      </c>
      <c r="AB59" s="99" t="str">
        <f aca="false">IF(AB$2=$E59,$J59,"")</f>
        <v/>
      </c>
      <c r="AC59" s="101" t="s">
        <v>10</v>
      </c>
      <c r="AD59" s="83"/>
      <c r="AE59" s="83"/>
      <c r="AF59" s="83"/>
    </row>
    <row r="60" customFormat="false" ht="14.25" hidden="false" customHeight="false" outlineLevel="0" collapsed="false">
      <c r="A60" s="82" t="n">
        <f aca="false">IF(G60&lt;&gt;0,IF(COUNTIF(G$4:G$200,G60)&lt;&gt;1,RANK(G60,G$4:G$200)&amp;"°",RANK(G60,G$4:G$200)),"")</f>
        <v>57</v>
      </c>
      <c r="B60" s="1" t="s">
        <v>582</v>
      </c>
      <c r="C60" s="86" t="str">
        <f aca="false">IFERROR(VLOOKUP($B60,TabJoueurs,2,0),"")</f>
        <v>6B</v>
      </c>
      <c r="D60" s="86" t="str">
        <f aca="false">IFERROR(VLOOKUP($B60,TabJoueurs,3,0),"")</f>
        <v>D</v>
      </c>
      <c r="E60" s="86" t="str">
        <f aca="false">IFERROR(VLOOKUP($B60,TabJoueurs,4,0),"")</f>
        <v>LIB</v>
      </c>
      <c r="F60" s="86" t="n">
        <f aca="false">IFERROR(VLOOKUP($B60,TabJoueurs,7,0),"")</f>
        <v>0</v>
      </c>
      <c r="G60" s="82" t="n">
        <v>677</v>
      </c>
      <c r="H60" s="82" t="n">
        <f aca="false">COUNTIF(E$4:E60,E60)</f>
        <v>5</v>
      </c>
      <c r="I60" s="82" t="n">
        <f aca="false">IFERROR(IF(H60&lt;6,I59+1,I59),0)</f>
        <v>51</v>
      </c>
      <c r="J60" s="82" t="n">
        <f aca="false">IF(G60&gt;0,IF(H60&lt;6,PtsMax3-I60+1,""),"")</f>
        <v>15</v>
      </c>
      <c r="K60" s="97" t="n">
        <f aca="false">MAX(M60:AB60)</f>
        <v>15</v>
      </c>
      <c r="L60" s="98" t="n">
        <f aca="false">IFERROR(G60/G$1,"")</f>
        <v>0.743956043956044</v>
      </c>
      <c r="M60" s="99"/>
      <c r="N60" s="86" t="str">
        <f aca="false">IF(N$2=$E60,$J60,"")</f>
        <v/>
      </c>
      <c r="O60" s="99" t="str">
        <f aca="false">IF(O$2=$E60,$J60,"")</f>
        <v/>
      </c>
      <c r="P60" s="86" t="str">
        <f aca="false">IF(P$2=$E60,$J60,"")</f>
        <v/>
      </c>
      <c r="Q60" s="86" t="str">
        <f aca="false">IF(Q$2=$E60,$J60,"")</f>
        <v/>
      </c>
      <c r="R60" s="99" t="str">
        <f aca="false">IF(R$2=$E60,$J60,"")</f>
        <v/>
      </c>
      <c r="S60" s="86" t="str">
        <f aca="false">IF(S$2=$E60,$J60,"")</f>
        <v/>
      </c>
      <c r="T60" s="99" t="str">
        <f aca="false">IF(T$2=$E60,$J60,"")</f>
        <v/>
      </c>
      <c r="U60" s="86" t="str">
        <f aca="false">IF(U$2=$E60,$J60,"")</f>
        <v/>
      </c>
      <c r="V60" s="99" t="str">
        <f aca="false">IF(V$2=$E60,$J60,"")</f>
        <v/>
      </c>
      <c r="W60" s="86" t="str">
        <f aca="false">IF(W$2=$E60,$J60,"")</f>
        <v/>
      </c>
      <c r="X60" s="99" t="n">
        <f aca="false">IF(X$2=$E60,$J60,"")</f>
        <v>15</v>
      </c>
      <c r="Y60" s="86" t="str">
        <f aca="false">IF(Y$2=$E60,$J60,"")</f>
        <v/>
      </c>
      <c r="Z60" s="99" t="str">
        <f aca="false">IF(Z$2=$E60,$J60,"")</f>
        <v/>
      </c>
      <c r="AA60" s="86" t="str">
        <f aca="false">IF(AA$2=$E60,$J60,"")</f>
        <v/>
      </c>
      <c r="AB60" s="99" t="str">
        <f aca="false">IF(AB$2=$E60,$J60,"")</f>
        <v/>
      </c>
      <c r="AC60" s="101" t="s">
        <v>10</v>
      </c>
      <c r="AD60" s="83"/>
      <c r="AE60" s="83"/>
      <c r="AF60" s="83"/>
    </row>
    <row r="61" customFormat="false" ht="14.25" hidden="false" customHeight="false" outlineLevel="0" collapsed="false">
      <c r="A61" s="82" t="str">
        <f aca="false">IF(G61&lt;&gt;0,IF(COUNTIF(G$4:G$200,G61)&lt;&gt;1,RANK(G61,G$4:G$200)&amp;"°",RANK(G61,G$4:G$200)),"")</f>
        <v>58°</v>
      </c>
      <c r="B61" s="1" t="s">
        <v>165</v>
      </c>
      <c r="C61" s="86" t="str">
        <f aca="false">IFERROR(VLOOKUP($B61,TabJoueurs,2,0),"")</f>
        <v>6C</v>
      </c>
      <c r="D61" s="86" t="str">
        <f aca="false">IFERROR(VLOOKUP($B61,TabJoueurs,3,0),"")</f>
        <v>V</v>
      </c>
      <c r="E61" s="86" t="str">
        <f aca="false">IFERROR(VLOOKUP($B61,TabJoueurs,4,0),"")</f>
        <v>GER</v>
      </c>
      <c r="F61" s="86" t="n">
        <f aca="false">IFERROR(VLOOKUP($B61,TabJoueurs,7,0),"")</f>
        <v>0</v>
      </c>
      <c r="G61" s="82" t="n">
        <v>676</v>
      </c>
      <c r="H61" s="82" t="n">
        <f aca="false">COUNTIF(E$4:E61,E61)</f>
        <v>2</v>
      </c>
      <c r="I61" s="82" t="n">
        <f aca="false">IFERROR(IF(H61&lt;6,I60+1,I60),0)</f>
        <v>52</v>
      </c>
      <c r="J61" s="82" t="n">
        <f aca="false">IF(G61&gt;0,IF(H61&lt;6,PtsMax3-I61+1,""),"")</f>
        <v>14</v>
      </c>
      <c r="K61" s="97" t="n">
        <f aca="false">MAX(M61:AB61)</f>
        <v>14</v>
      </c>
      <c r="L61" s="98" t="n">
        <f aca="false">IFERROR(G61/G$1,"")</f>
        <v>0.742857142857143</v>
      </c>
      <c r="M61" s="99"/>
      <c r="N61" s="86" t="str">
        <f aca="false">IF(N$2=$E61,$J61,"")</f>
        <v/>
      </c>
      <c r="O61" s="99" t="str">
        <f aca="false">IF(O$2=$E61,$J61,"")</f>
        <v/>
      </c>
      <c r="P61" s="86" t="str">
        <f aca="false">IF(P$2=$E61,$J61,"")</f>
        <v/>
      </c>
      <c r="Q61" s="86" t="str">
        <f aca="false">IF(Q$2=$E61,$J61,"")</f>
        <v/>
      </c>
      <c r="R61" s="99" t="str">
        <f aca="false">IF(R$2=$E61,$J61,"")</f>
        <v/>
      </c>
      <c r="S61" s="86" t="str">
        <f aca="false">IF(S$2=$E61,$J61,"")</f>
        <v/>
      </c>
      <c r="T61" s="99" t="str">
        <f aca="false">IF(T$2=$E61,$J61,"")</f>
        <v/>
      </c>
      <c r="U61" s="86" t="str">
        <f aca="false">IF(U$2=$E61,$J61,"")</f>
        <v/>
      </c>
      <c r="V61" s="99" t="str">
        <f aca="false">IF(V$2=$E61,$J61,"")</f>
        <v/>
      </c>
      <c r="W61" s="86" t="n">
        <f aca="false">IF(W$2=$E61,$J61,"")</f>
        <v>14</v>
      </c>
      <c r="X61" s="99" t="str">
        <f aca="false">IF(X$2=$E61,$J61,"")</f>
        <v/>
      </c>
      <c r="Y61" s="86" t="str">
        <f aca="false">IF(Y$2=$E61,$J61,"")</f>
        <v/>
      </c>
      <c r="Z61" s="99" t="str">
        <f aca="false">IF(Z$2=$E61,$J61,"")</f>
        <v/>
      </c>
      <c r="AA61" s="86" t="str">
        <f aca="false">IF(AA$2=$E61,$J61,"")</f>
        <v/>
      </c>
      <c r="AB61" s="99" t="str">
        <f aca="false">IF(AB$2=$E61,$J61,"")</f>
        <v/>
      </c>
      <c r="AC61" s="101" t="s">
        <v>10</v>
      </c>
      <c r="AD61" s="83"/>
      <c r="AE61" s="83"/>
      <c r="AF61" s="83"/>
    </row>
    <row r="62" customFormat="false" ht="14.25" hidden="false" customHeight="false" outlineLevel="0" collapsed="false">
      <c r="A62" s="82" t="str">
        <f aca="false">IF(G62&lt;&gt;0,IF(COUNTIF(G$4:G$200,G62)&lt;&gt;1,RANK(G62,G$4:G$200)&amp;"°",RANK(G62,G$4:G$200)),"")</f>
        <v>58°</v>
      </c>
      <c r="B62" s="100" t="s">
        <v>121</v>
      </c>
      <c r="C62" s="86" t="str">
        <f aca="false">IFERROR(VLOOKUP($B62,TabJoueurs,2,0),"")</f>
        <v>5D</v>
      </c>
      <c r="D62" s="86" t="str">
        <f aca="false">IFERROR(VLOOKUP($B62,TabJoueurs,3,0),"")</f>
        <v>S</v>
      </c>
      <c r="E62" s="86" t="str">
        <f aca="false">IFERROR(VLOOKUP($B62,TabJoueurs,4,0),"")</f>
        <v>LIB</v>
      </c>
      <c r="F62" s="86" t="n">
        <f aca="false">IFERROR(VLOOKUP($B62,TabJoueurs,7,0),"")</f>
        <v>0</v>
      </c>
      <c r="G62" s="82" t="n">
        <v>676</v>
      </c>
      <c r="H62" s="82" t="n">
        <f aca="false">COUNTIF(E$4:E62,E62)</f>
        <v>6</v>
      </c>
      <c r="I62" s="82" t="n">
        <f aca="false">IFERROR(IF(H62&lt;6,I61+1,I61),0)</f>
        <v>52</v>
      </c>
      <c r="J62" s="82" t="str">
        <f aca="false">IF(G62&gt;0,IF(H62&lt;6,PtsMax3-I62+1,""),"")</f>
        <v/>
      </c>
      <c r="K62" s="97" t="n">
        <f aca="false">MAX(M62:AB62)</f>
        <v>0</v>
      </c>
      <c r="L62" s="98" t="n">
        <f aca="false">IFERROR(G62/G$1,"")</f>
        <v>0.742857142857143</v>
      </c>
      <c r="M62" s="99"/>
      <c r="N62" s="86" t="str">
        <f aca="false">IF(N$2=$E62,$J62,"")</f>
        <v/>
      </c>
      <c r="O62" s="99" t="str">
        <f aca="false">IF(O$2=$E62,$J62,"")</f>
        <v/>
      </c>
      <c r="P62" s="86" t="str">
        <f aca="false">IF(P$2=$E62,$J62,"")</f>
        <v/>
      </c>
      <c r="Q62" s="86" t="str">
        <f aca="false">IF(Q$2=$E62,$J62,"")</f>
        <v/>
      </c>
      <c r="R62" s="99" t="str">
        <f aca="false">IF(R$2=$E62,$J62,"")</f>
        <v/>
      </c>
      <c r="S62" s="86" t="str">
        <f aca="false">IF(S$2=$E62,$J62,"")</f>
        <v/>
      </c>
      <c r="T62" s="99" t="str">
        <f aca="false">IF(T$2=$E62,$J62,"")</f>
        <v/>
      </c>
      <c r="U62" s="86" t="str">
        <f aca="false">IF(U$2=$E62,$J62,"")</f>
        <v/>
      </c>
      <c r="V62" s="99" t="str">
        <f aca="false">IF(V$2=$E62,$J62,"")</f>
        <v/>
      </c>
      <c r="W62" s="86" t="str">
        <f aca="false">IF(W$2=$E62,$J62,"")</f>
        <v/>
      </c>
      <c r="X62" s="99" t="str">
        <f aca="false">IF(X$2=$E62,$J62,"")</f>
        <v/>
      </c>
      <c r="Y62" s="86" t="str">
        <f aca="false">IF(Y$2=$E62,$J62,"")</f>
        <v/>
      </c>
      <c r="Z62" s="99" t="str">
        <f aca="false">IF(Z$2=$E62,$J62,"")</f>
        <v/>
      </c>
      <c r="AA62" s="86" t="str">
        <f aca="false">IF(AA$2=$E62,$J62,"")</f>
        <v/>
      </c>
      <c r="AB62" s="99" t="str">
        <f aca="false">IF(AB$2=$E62,$J62,"")</f>
        <v/>
      </c>
      <c r="AC62" s="101" t="s">
        <v>10</v>
      </c>
      <c r="AD62" s="83"/>
      <c r="AE62" s="83"/>
      <c r="AF62" s="83"/>
    </row>
    <row r="63" customFormat="false" ht="14.25" hidden="false" customHeight="false" outlineLevel="0" collapsed="false">
      <c r="A63" s="82" t="n">
        <f aca="false">IF(G63&lt;&gt;0,IF(COUNTIF(G$4:G$200,G63)&lt;&gt;1,RANK(G63,G$4:G$200)&amp;"°",RANK(G63,G$4:G$200)),"")</f>
        <v>60</v>
      </c>
      <c r="B63" s="1" t="s">
        <v>583</v>
      </c>
      <c r="C63" s="86" t="str">
        <f aca="false">IFERROR(VLOOKUP($B63,TabJoueurs,2,0),"")</f>
        <v>NC</v>
      </c>
      <c r="D63" s="86" t="str">
        <f aca="false">IFERROR(VLOOKUP($B63,TabJoueurs,3,0),"")</f>
        <v>S</v>
      </c>
      <c r="E63" s="86" t="str">
        <f aca="false">IFERROR(VLOOKUP($B63,TabJoueurs,4,0),"")</f>
        <v>GED</v>
      </c>
      <c r="F63" s="86" t="n">
        <f aca="false">IFERROR(VLOOKUP($B63,TabJoueurs,7,0),"")</f>
        <v>0</v>
      </c>
      <c r="G63" s="82" t="n">
        <v>669</v>
      </c>
      <c r="H63" s="82" t="n">
        <f aca="false">COUNTIF(E$4:E63,E63)</f>
        <v>5</v>
      </c>
      <c r="I63" s="82" t="n">
        <f aca="false">IFERROR(IF(H63&lt;6,I62+1,I62),0)</f>
        <v>53</v>
      </c>
      <c r="J63" s="82" t="n">
        <f aca="false">IF(G63&gt;0,IF(H63&lt;6,PtsMax3-I63+1,""),"")</f>
        <v>13</v>
      </c>
      <c r="K63" s="97" t="n">
        <f aca="false">MAX(M63:AB63)</f>
        <v>13</v>
      </c>
      <c r="L63" s="98" t="n">
        <f aca="false">IFERROR(G63/G$1,"")</f>
        <v>0.735164835164835</v>
      </c>
      <c r="M63" s="99"/>
      <c r="N63" s="86" t="str">
        <f aca="false">IF(N$2=$E63,$J63,"")</f>
        <v/>
      </c>
      <c r="O63" s="99" t="str">
        <f aca="false">IF(O$2=$E63,$J63,"")</f>
        <v/>
      </c>
      <c r="P63" s="86" t="str">
        <f aca="false">IF(P$2=$E63,$J63,"")</f>
        <v/>
      </c>
      <c r="Q63" s="86" t="str">
        <f aca="false">IF(Q$2=$E63,$J63,"")</f>
        <v/>
      </c>
      <c r="R63" s="99" t="str">
        <f aca="false">IF(R$2=$E63,$J63,"")</f>
        <v/>
      </c>
      <c r="S63" s="86" t="str">
        <f aca="false">IF(S$2=$E63,$J63,"")</f>
        <v/>
      </c>
      <c r="T63" s="99" t="str">
        <f aca="false">IF(T$2=$E63,$J63,"")</f>
        <v/>
      </c>
      <c r="U63" s="86" t="str">
        <f aca="false">IF(U$2=$E63,$J63,"")</f>
        <v/>
      </c>
      <c r="V63" s="99" t="n">
        <f aca="false">IF(V$2=$E63,$J63,"")</f>
        <v>13</v>
      </c>
      <c r="W63" s="86" t="str">
        <f aca="false">IF(W$2=$E63,$J63,"")</f>
        <v/>
      </c>
      <c r="X63" s="99" t="str">
        <f aca="false">IF(X$2=$E63,$J63,"")</f>
        <v/>
      </c>
      <c r="Y63" s="86" t="str">
        <f aca="false">IF(Y$2=$E63,$J63,"")</f>
        <v/>
      </c>
      <c r="Z63" s="99" t="str">
        <f aca="false">IF(Z$2=$E63,$J63,"")</f>
        <v/>
      </c>
      <c r="AA63" s="86" t="str">
        <f aca="false">IF(AA$2=$E63,$J63,"")</f>
        <v/>
      </c>
      <c r="AB63" s="99" t="str">
        <f aca="false">IF(AB$2=$E63,$J63,"")</f>
        <v/>
      </c>
      <c r="AC63" s="101" t="s">
        <v>10</v>
      </c>
      <c r="AD63" s="83"/>
      <c r="AE63" s="83"/>
      <c r="AF63" s="83"/>
    </row>
    <row r="64" customFormat="false" ht="14.25" hidden="false" customHeight="false" outlineLevel="0" collapsed="false">
      <c r="A64" s="82" t="n">
        <f aca="false">IF(G64&lt;&gt;0,IF(COUNTIF(G$4:G$200,G64)&lt;&gt;1,RANK(G64,G$4:G$200)&amp;"°",RANK(G64,G$4:G$200)),"")</f>
        <v>61</v>
      </c>
      <c r="B64" s="116" t="s">
        <v>584</v>
      </c>
      <c r="C64" s="86" t="n">
        <f aca="false">IFERROR(VLOOKUP($B64,TabJoueurs,2,0),"")</f>
        <v>7</v>
      </c>
      <c r="D64" s="86" t="str">
        <f aca="false">IFERROR(VLOOKUP($B64,TabJoueurs,3,0),"")</f>
        <v>V</v>
      </c>
      <c r="E64" s="86" t="str">
        <f aca="false">IFERROR(VLOOKUP($B64,TabJoueurs,4,0),"")</f>
        <v>FLO</v>
      </c>
      <c r="F64" s="86" t="n">
        <f aca="false">IFERROR(VLOOKUP($B64,TabJoueurs,7,0),"")</f>
        <v>0</v>
      </c>
      <c r="G64" s="82" t="n">
        <v>666</v>
      </c>
      <c r="H64" s="82" t="n">
        <f aca="false">COUNTIF(E$4:E64,E64)</f>
        <v>8</v>
      </c>
      <c r="I64" s="82" t="n">
        <f aca="false">IFERROR(IF(H64&lt;6,I63+1,I63),0)</f>
        <v>53</v>
      </c>
      <c r="J64" s="82" t="str">
        <f aca="false">IF(G64&gt;0,IF(H64&lt;6,PtsMax3-I64+1,""),"")</f>
        <v/>
      </c>
      <c r="K64" s="97" t="n">
        <f aca="false">MAX(M64:AB64)</f>
        <v>0</v>
      </c>
      <c r="L64" s="98" t="n">
        <f aca="false">IFERROR(G64/G$1,"")</f>
        <v>0.731868131868132</v>
      </c>
      <c r="M64" s="99"/>
      <c r="N64" s="86" t="str">
        <f aca="false">IF(N$2=$E64,$J64,"")</f>
        <v/>
      </c>
      <c r="O64" s="99" t="str">
        <f aca="false">IF(O$2=$E64,$J64,"")</f>
        <v/>
      </c>
      <c r="P64" s="86" t="str">
        <f aca="false">IF(P$2=$E64,$J64,"")</f>
        <v/>
      </c>
      <c r="Q64" s="86" t="str">
        <f aca="false">IF(Q$2=$E64,$J64,"")</f>
        <v/>
      </c>
      <c r="R64" s="99" t="str">
        <f aca="false">IF(R$2=$E64,$J64,"")</f>
        <v/>
      </c>
      <c r="S64" s="86" t="str">
        <f aca="false">IF(S$2=$E64,$J64,"")</f>
        <v/>
      </c>
      <c r="T64" s="99" t="str">
        <f aca="false">IF(T$2=$E64,$J64,"")</f>
        <v/>
      </c>
      <c r="U64" s="86" t="str">
        <f aca="false">IF(U$2=$E64,$J64,"")</f>
        <v/>
      </c>
      <c r="V64" s="99" t="str">
        <f aca="false">IF(V$2=$E64,$J64,"")</f>
        <v/>
      </c>
      <c r="W64" s="86" t="str">
        <f aca="false">IF(W$2=$E64,$J64,"")</f>
        <v/>
      </c>
      <c r="X64" s="99" t="str">
        <f aca="false">IF(X$2=$E64,$J64,"")</f>
        <v/>
      </c>
      <c r="Y64" s="86" t="str">
        <f aca="false">IF(Y$2=$E64,$J64,"")</f>
        <v/>
      </c>
      <c r="Z64" s="99" t="str">
        <f aca="false">IF(Z$2=$E64,$J64,"")</f>
        <v/>
      </c>
      <c r="AA64" s="86" t="str">
        <f aca="false">IF(AA$2=$E64,$J64,"")</f>
        <v/>
      </c>
      <c r="AB64" s="99" t="str">
        <f aca="false">IF(AB$2=$E64,$J64,"")</f>
        <v/>
      </c>
      <c r="AC64" s="101" t="s">
        <v>10</v>
      </c>
      <c r="AD64" s="83"/>
      <c r="AE64" s="83"/>
      <c r="AF64" s="83"/>
    </row>
    <row r="65" customFormat="false" ht="14.25" hidden="false" customHeight="false" outlineLevel="0" collapsed="false">
      <c r="A65" s="82" t="n">
        <f aca="false">IF(G65&lt;&gt;0,IF(COUNTIF(G$4:G$200,G65)&lt;&gt;1,RANK(G65,G$4:G$200)&amp;"°",RANK(G65,G$4:G$200)),"")</f>
        <v>62</v>
      </c>
      <c r="B65" s="100" t="s">
        <v>147</v>
      </c>
      <c r="C65" s="86" t="str">
        <f aca="false">IFERROR(VLOOKUP($B65,TabJoueurs,2,0),"")</f>
        <v>6C</v>
      </c>
      <c r="D65" s="86" t="str">
        <f aca="false">IFERROR(VLOOKUP($B65,TabJoueurs,3,0),"")</f>
        <v>V</v>
      </c>
      <c r="E65" s="86" t="str">
        <f aca="false">IFERROR(VLOOKUP($B65,TabJoueurs,4,0),"")</f>
        <v>BAH</v>
      </c>
      <c r="F65" s="86" t="n">
        <f aca="false">IFERROR(VLOOKUP($B65,TabJoueurs,7,0),"")</f>
        <v>0</v>
      </c>
      <c r="G65" s="82" t="n">
        <v>665</v>
      </c>
      <c r="H65" s="82" t="n">
        <f aca="false">COUNTIF(E$4:E65,E65)</f>
        <v>8</v>
      </c>
      <c r="I65" s="82" t="n">
        <f aca="false">IFERROR(IF(H65&lt;6,I64+1,I64),0)</f>
        <v>53</v>
      </c>
      <c r="J65" s="82" t="str">
        <f aca="false">IF(G65&gt;0,IF(H65&lt;6,PtsMax3-I65+1,""),"")</f>
        <v/>
      </c>
      <c r="K65" s="97" t="n">
        <f aca="false">MAX(M65:AB65)</f>
        <v>0</v>
      </c>
      <c r="L65" s="98" t="n">
        <f aca="false">IFERROR(G65/G$1,"")</f>
        <v>0.730769230769231</v>
      </c>
      <c r="M65" s="99"/>
      <c r="N65" s="86" t="str">
        <f aca="false">IF(N$2=$E65,$J65,"")</f>
        <v/>
      </c>
      <c r="O65" s="99" t="str">
        <f aca="false">IF(O$2=$E65,$J65,"")</f>
        <v/>
      </c>
      <c r="P65" s="86" t="str">
        <f aca="false">IF(P$2=$E65,$J65,"")</f>
        <v/>
      </c>
      <c r="Q65" s="86" t="str">
        <f aca="false">IF(Q$2=$E65,$J65,"")</f>
        <v/>
      </c>
      <c r="R65" s="99" t="str">
        <f aca="false">IF(R$2=$E65,$J65,"")</f>
        <v/>
      </c>
      <c r="S65" s="86" t="str">
        <f aca="false">IF(S$2=$E65,$J65,"")</f>
        <v/>
      </c>
      <c r="T65" s="99" t="str">
        <f aca="false">IF(T$2=$E65,$J65,"")</f>
        <v/>
      </c>
      <c r="U65" s="86" t="str">
        <f aca="false">IF(U$2=$E65,$J65,"")</f>
        <v/>
      </c>
      <c r="V65" s="99" t="str">
        <f aca="false">IF(V$2=$E65,$J65,"")</f>
        <v/>
      </c>
      <c r="W65" s="86" t="str">
        <f aca="false">IF(W$2=$E65,$J65,"")</f>
        <v/>
      </c>
      <c r="X65" s="99" t="str">
        <f aca="false">IF(X$2=$E65,$J65,"")</f>
        <v/>
      </c>
      <c r="Y65" s="86" t="str">
        <f aca="false">IF(Y$2=$E65,$J65,"")</f>
        <v/>
      </c>
      <c r="Z65" s="99" t="str">
        <f aca="false">IF(Z$2=$E65,$J65,"")</f>
        <v/>
      </c>
      <c r="AA65" s="86" t="str">
        <f aca="false">IF(AA$2=$E65,$J65,"")</f>
        <v/>
      </c>
      <c r="AB65" s="99" t="str">
        <f aca="false">IF(AB$2=$E65,$J65,"")</f>
        <v/>
      </c>
      <c r="AC65" s="101" t="s">
        <v>10</v>
      </c>
      <c r="AD65" s="83"/>
      <c r="AE65" s="83"/>
      <c r="AF65" s="83"/>
    </row>
    <row r="66" customFormat="false" ht="14.25" hidden="false" customHeight="false" outlineLevel="0" collapsed="false">
      <c r="A66" s="82" t="n">
        <f aca="false">IF(G66&lt;&gt;0,IF(COUNTIF(G$4:G$200,G66)&lt;&gt;1,RANK(G66,G$4:G$200)&amp;"°",RANK(G66,G$4:G$200)),"")</f>
        <v>63</v>
      </c>
      <c r="B66" s="100" t="s">
        <v>141</v>
      </c>
      <c r="C66" s="86" t="n">
        <f aca="false">IFERROR(VLOOKUP($B66,TabJoueurs,2,0),"")</f>
        <v>7</v>
      </c>
      <c r="D66" s="86" t="str">
        <f aca="false">IFERROR(VLOOKUP($B66,TabJoueurs,3,0),"")</f>
        <v>S</v>
      </c>
      <c r="E66" s="86" t="str">
        <f aca="false">IFERROR(VLOOKUP($B66,TabJoueurs,4,0),"")</f>
        <v>CHY</v>
      </c>
      <c r="F66" s="86" t="n">
        <f aca="false">IFERROR(VLOOKUP($B66,TabJoueurs,7,0),"")</f>
        <v>0</v>
      </c>
      <c r="G66" s="82" t="n">
        <v>662</v>
      </c>
      <c r="H66" s="82" t="n">
        <f aca="false">COUNTIF(E$4:E66,E66)</f>
        <v>5</v>
      </c>
      <c r="I66" s="82" t="n">
        <f aca="false">IFERROR(IF(H66&lt;6,I65+1,I65),0)</f>
        <v>54</v>
      </c>
      <c r="J66" s="82" t="n">
        <f aca="false">IF(G66&gt;0,IF(H66&lt;6,PtsMax3-I66+1,""),"")</f>
        <v>12</v>
      </c>
      <c r="K66" s="97" t="n">
        <f aca="false">MAX(M66:AB66)</f>
        <v>12</v>
      </c>
      <c r="L66" s="98" t="n">
        <f aca="false">IFERROR(G66/G$1,"")</f>
        <v>0.727472527472527</v>
      </c>
      <c r="M66" s="99"/>
      <c r="N66" s="86" t="str">
        <f aca="false">IF(N$2=$E66,$J66,"")</f>
        <v/>
      </c>
      <c r="O66" s="99" t="str">
        <f aca="false">IF(O$2=$E66,$J66,"")</f>
        <v/>
      </c>
      <c r="P66" s="86" t="str">
        <f aca="false">IF(P$2=$E66,$J66,"")</f>
        <v/>
      </c>
      <c r="Q66" s="86" t="n">
        <f aca="false">IF(Q$2=$E66,$J66,"")</f>
        <v>12</v>
      </c>
      <c r="R66" s="99" t="str">
        <f aca="false">IF(R$2=$E66,$J66,"")</f>
        <v/>
      </c>
      <c r="S66" s="86" t="str">
        <f aca="false">IF(S$2=$E66,$J66,"")</f>
        <v/>
      </c>
      <c r="T66" s="99" t="str">
        <f aca="false">IF(T$2=$E66,$J66,"")</f>
        <v/>
      </c>
      <c r="U66" s="86" t="str">
        <f aca="false">IF(U$2=$E66,$J66,"")</f>
        <v/>
      </c>
      <c r="V66" s="99" t="str">
        <f aca="false">IF(V$2=$E66,$J66,"")</f>
        <v/>
      </c>
      <c r="W66" s="86" t="str">
        <f aca="false">IF(W$2=$E66,$J66,"")</f>
        <v/>
      </c>
      <c r="X66" s="99" t="str">
        <f aca="false">IF(X$2=$E66,$J66,"")</f>
        <v/>
      </c>
      <c r="Y66" s="86" t="str">
        <f aca="false">IF(Y$2=$E66,$J66,"")</f>
        <v/>
      </c>
      <c r="Z66" s="99" t="str">
        <f aca="false">IF(Z$2=$E66,$J66,"")</f>
        <v/>
      </c>
      <c r="AA66" s="86" t="str">
        <f aca="false">IF(AA$2=$E66,$J66,"")</f>
        <v/>
      </c>
      <c r="AB66" s="99" t="str">
        <f aca="false">IF(AB$2=$E66,$J66,"")</f>
        <v/>
      </c>
      <c r="AC66" s="101" t="s">
        <v>10</v>
      </c>
      <c r="AD66" s="83"/>
      <c r="AE66" s="83"/>
      <c r="AF66" s="83"/>
    </row>
    <row r="67" customFormat="false" ht="14.25" hidden="false" customHeight="false" outlineLevel="0" collapsed="false">
      <c r="A67" s="82" t="n">
        <f aca="false">IF(G67&lt;&gt;0,IF(COUNTIF(G$4:G$200,G67)&lt;&gt;1,RANK(G67,G$4:G$200)&amp;"°",RANK(G67,G$4:G$200)),"")</f>
        <v>64</v>
      </c>
      <c r="B67" s="100" t="s">
        <v>81</v>
      </c>
      <c r="C67" s="86" t="str">
        <f aca="false">IFERROR(VLOOKUP($B67,TabJoueurs,2,0),"")</f>
        <v>6A</v>
      </c>
      <c r="D67" s="86" t="str">
        <f aca="false">IFERROR(VLOOKUP($B67,TabJoueurs,3,0),"")</f>
        <v>S</v>
      </c>
      <c r="E67" s="86" t="str">
        <f aca="false">IFERROR(VLOOKUP($B67,TabJoueurs,4,0),"")</f>
        <v>DZY</v>
      </c>
      <c r="F67" s="86" t="n">
        <f aca="false">IFERROR(VLOOKUP($B67,TabJoueurs,7,0),"")</f>
        <v>0</v>
      </c>
      <c r="G67" s="82" t="n">
        <v>661</v>
      </c>
      <c r="H67" s="82" t="n">
        <f aca="false">COUNTIF(E$4:E67,E67)</f>
        <v>3</v>
      </c>
      <c r="I67" s="82" t="n">
        <f aca="false">IFERROR(IF(H67&lt;6,I66+1,I66),0)</f>
        <v>55</v>
      </c>
      <c r="J67" s="82" t="n">
        <f aca="false">IF(G67&gt;0,IF(H67&lt;6,PtsMax3-I67+1,""),"")</f>
        <v>11</v>
      </c>
      <c r="K67" s="97" t="n">
        <f aca="false">MAX(M67:AB67)</f>
        <v>11</v>
      </c>
      <c r="L67" s="98" t="n">
        <f aca="false">IFERROR(G67/G$1,"")</f>
        <v>0.726373626373626</v>
      </c>
      <c r="M67" s="99"/>
      <c r="N67" s="86" t="str">
        <f aca="false">IF(N$2=$E67,$J67,"")</f>
        <v/>
      </c>
      <c r="O67" s="99" t="str">
        <f aca="false">IF(O$2=$E67,$J67,"")</f>
        <v/>
      </c>
      <c r="P67" s="86" t="str">
        <f aca="false">IF(P$2=$E67,$J67,"")</f>
        <v/>
      </c>
      <c r="Q67" s="86" t="str">
        <f aca="false">IF(Q$2=$E67,$J67,"")</f>
        <v/>
      </c>
      <c r="R67" s="99" t="str">
        <f aca="false">IF(R$2=$E67,$J67,"")</f>
        <v/>
      </c>
      <c r="S67" s="86" t="str">
        <f aca="false">IF(S$2=$E67,$J67,"")</f>
        <v/>
      </c>
      <c r="T67" s="99" t="n">
        <f aca="false">IF(T$2=$E67,$J67,"")</f>
        <v>11</v>
      </c>
      <c r="U67" s="86" t="str">
        <f aca="false">IF(U$2=$E67,$J67,"")</f>
        <v/>
      </c>
      <c r="V67" s="99" t="str">
        <f aca="false">IF(V$2=$E67,$J67,"")</f>
        <v/>
      </c>
      <c r="W67" s="86" t="str">
        <f aca="false">IF(W$2=$E67,$J67,"")</f>
        <v/>
      </c>
      <c r="X67" s="99" t="str">
        <f aca="false">IF(X$2=$E67,$J67,"")</f>
        <v/>
      </c>
      <c r="Y67" s="86" t="str">
        <f aca="false">IF(Y$2=$E67,$J67,"")</f>
        <v/>
      </c>
      <c r="Z67" s="99" t="str">
        <f aca="false">IF(Z$2=$E67,$J67,"")</f>
        <v/>
      </c>
      <c r="AA67" s="86" t="str">
        <f aca="false">IF(AA$2=$E67,$J67,"")</f>
        <v/>
      </c>
      <c r="AB67" s="99" t="str">
        <f aca="false">IF(AB$2=$E67,$J67,"")</f>
        <v/>
      </c>
      <c r="AC67" s="101" t="s">
        <v>10</v>
      </c>
      <c r="AD67" s="83"/>
      <c r="AE67" s="83"/>
      <c r="AF67" s="83"/>
    </row>
    <row r="68" customFormat="false" ht="14.25" hidden="false" customHeight="false" outlineLevel="0" collapsed="false">
      <c r="A68" s="82" t="n">
        <f aca="false">IF(G68&lt;&gt;0,IF(COUNTIF(G$4:G$200,G68)&lt;&gt;1,RANK(G68,G$4:G$200)&amp;"°",RANK(G68,G$4:G$200)),"")</f>
        <v>65</v>
      </c>
      <c r="B68" s="100" t="s">
        <v>140</v>
      </c>
      <c r="C68" s="86" t="str">
        <f aca="false">IFERROR(VLOOKUP($B68,TabJoueurs,2,0),"")</f>
        <v>6D</v>
      </c>
      <c r="D68" s="86" t="str">
        <f aca="false">IFERROR(VLOOKUP($B68,TabJoueurs,3,0),"")</f>
        <v>S</v>
      </c>
      <c r="E68" s="86" t="str">
        <f aca="false">IFERROR(VLOOKUP($B68,TabJoueurs,4,0),"")</f>
        <v>CHY</v>
      </c>
      <c r="F68" s="86" t="n">
        <f aca="false">IFERROR(VLOOKUP($B68,TabJoueurs,7,0),"")</f>
        <v>0</v>
      </c>
      <c r="G68" s="82" t="n">
        <v>657</v>
      </c>
      <c r="H68" s="82" t="n">
        <f aca="false">COUNTIF(E$4:E68,E68)</f>
        <v>6</v>
      </c>
      <c r="I68" s="82" t="n">
        <f aca="false">IFERROR(IF(H68&lt;6,I67+1,I67),0)</f>
        <v>55</v>
      </c>
      <c r="J68" s="82" t="str">
        <f aca="false">IF(G68&gt;0,IF(H68&lt;6,PtsMax3-I68+1,""),"")</f>
        <v/>
      </c>
      <c r="K68" s="97" t="n">
        <f aca="false">MAX(M68:AB68)</f>
        <v>0</v>
      </c>
      <c r="L68" s="98" t="n">
        <f aca="false">IFERROR(G68/G$1,"")</f>
        <v>0.721978021978022</v>
      </c>
      <c r="M68" s="99"/>
      <c r="N68" s="86" t="str">
        <f aca="false">IF(N$2=$E68,$J68,"")</f>
        <v/>
      </c>
      <c r="O68" s="99" t="str">
        <f aca="false">IF(O$2=$E68,$J68,"")</f>
        <v/>
      </c>
      <c r="P68" s="86" t="str">
        <f aca="false">IF(P$2=$E68,$J68,"")</f>
        <v/>
      </c>
      <c r="Q68" s="86" t="str">
        <f aca="false">IF(Q$2=$E68,$J68,"")</f>
        <v/>
      </c>
      <c r="R68" s="99" t="str">
        <f aca="false">IF(R$2=$E68,$J68,"")</f>
        <v/>
      </c>
      <c r="S68" s="86" t="str">
        <f aca="false">IF(S$2=$E68,$J68,"")</f>
        <v/>
      </c>
      <c r="T68" s="99" t="str">
        <f aca="false">IF(T$2=$E68,$J68,"")</f>
        <v/>
      </c>
      <c r="U68" s="86" t="str">
        <f aca="false">IF(U$2=$E68,$J68,"")</f>
        <v/>
      </c>
      <c r="V68" s="99" t="str">
        <f aca="false">IF(V$2=$E68,$J68,"")</f>
        <v/>
      </c>
      <c r="W68" s="86" t="str">
        <f aca="false">IF(W$2=$E68,$J68,"")</f>
        <v/>
      </c>
      <c r="X68" s="99" t="str">
        <f aca="false">IF(X$2=$E68,$J68,"")</f>
        <v/>
      </c>
      <c r="Y68" s="86" t="str">
        <f aca="false">IF(Y$2=$E68,$J68,"")</f>
        <v/>
      </c>
      <c r="Z68" s="99" t="str">
        <f aca="false">IF(Z$2=$E68,$J68,"")</f>
        <v/>
      </c>
      <c r="AA68" s="86" t="str">
        <f aca="false">IF(AA$2=$E68,$J68,"")</f>
        <v/>
      </c>
      <c r="AB68" s="99" t="str">
        <f aca="false">IF(AB$2=$E68,$J68,"")</f>
        <v/>
      </c>
      <c r="AC68" s="101" t="s">
        <v>10</v>
      </c>
      <c r="AD68" s="83"/>
      <c r="AE68" s="83"/>
      <c r="AF68" s="83"/>
    </row>
    <row r="69" customFormat="false" ht="14.25" hidden="false" customHeight="false" outlineLevel="0" collapsed="false">
      <c r="A69" s="82" t="n">
        <f aca="false">IF(G69&lt;&gt;0,IF(COUNTIF(G$4:G$200,G69)&lt;&gt;1,RANK(G69,G$4:G$200)&amp;"°",RANK(G69,G$4:G$200)),"")</f>
        <v>66</v>
      </c>
      <c r="B69" s="100" t="s">
        <v>124</v>
      </c>
      <c r="C69" s="86" t="str">
        <f aca="false">IFERROR(VLOOKUP($B69,TabJoueurs,2,0),"")</f>
        <v>NC</v>
      </c>
      <c r="D69" s="86" t="str">
        <f aca="false">IFERROR(VLOOKUP($B69,TabJoueurs,3,0),"")</f>
        <v>S</v>
      </c>
      <c r="E69" s="86" t="str">
        <f aca="false">IFERROR(VLOOKUP($B69,TabJoueurs,4,0),"")</f>
        <v>DZY</v>
      </c>
      <c r="F69" s="86" t="n">
        <f aca="false">IFERROR(VLOOKUP($B69,TabJoueurs,7,0),"")</f>
        <v>0</v>
      </c>
      <c r="G69" s="82" t="n">
        <v>649</v>
      </c>
      <c r="H69" s="82" t="n">
        <f aca="false">COUNTIF(E$4:E69,E69)</f>
        <v>4</v>
      </c>
      <c r="I69" s="82" t="n">
        <f aca="false">IFERROR(IF(H69&lt;6,I68+1,I68),0)</f>
        <v>56</v>
      </c>
      <c r="J69" s="82" t="n">
        <f aca="false">IF(G69&gt;0,IF(H69&lt;6,PtsMax3-I69+1,""),"")</f>
        <v>10</v>
      </c>
      <c r="K69" s="97" t="n">
        <f aca="false">MAX(M69:AB69)</f>
        <v>10</v>
      </c>
      <c r="L69" s="98" t="n">
        <f aca="false">IFERROR(G69/G$1,"")</f>
        <v>0.713186813186813</v>
      </c>
      <c r="M69" s="99"/>
      <c r="N69" s="86" t="str">
        <f aca="false">IF(N$2=$E69,$J69,"")</f>
        <v/>
      </c>
      <c r="O69" s="99" t="str">
        <f aca="false">IF(O$2=$E69,$J69,"")</f>
        <v/>
      </c>
      <c r="P69" s="86" t="str">
        <f aca="false">IF(P$2=$E69,$J69,"")</f>
        <v/>
      </c>
      <c r="Q69" s="86" t="str">
        <f aca="false">IF(Q$2=$E69,$J69,"")</f>
        <v/>
      </c>
      <c r="R69" s="99" t="str">
        <f aca="false">IF(R$2=$E69,$J69,"")</f>
        <v/>
      </c>
      <c r="S69" s="86" t="str">
        <f aca="false">IF(S$2=$E69,$J69,"")</f>
        <v/>
      </c>
      <c r="T69" s="99" t="n">
        <f aca="false">IF(T$2=$E69,$J69,"")</f>
        <v>10</v>
      </c>
      <c r="U69" s="86" t="str">
        <f aca="false">IF(U$2=$E69,$J69,"")</f>
        <v/>
      </c>
      <c r="V69" s="99" t="str">
        <f aca="false">IF(V$2=$E69,$J69,"")</f>
        <v/>
      </c>
      <c r="W69" s="86" t="str">
        <f aca="false">IF(W$2=$E69,$J69,"")</f>
        <v/>
      </c>
      <c r="X69" s="99" t="str">
        <f aca="false">IF(X$2=$E69,$J69,"")</f>
        <v/>
      </c>
      <c r="Y69" s="86" t="str">
        <f aca="false">IF(Y$2=$E69,$J69,"")</f>
        <v/>
      </c>
      <c r="Z69" s="99" t="str">
        <f aca="false">IF(Z$2=$E69,$J69,"")</f>
        <v/>
      </c>
      <c r="AA69" s="86" t="str">
        <f aca="false">IF(AA$2=$E69,$J69,"")</f>
        <v/>
      </c>
      <c r="AB69" s="99" t="str">
        <f aca="false">IF(AB$2=$E69,$J69,"")</f>
        <v/>
      </c>
      <c r="AC69" s="101" t="s">
        <v>10</v>
      </c>
      <c r="AD69" s="83"/>
      <c r="AE69" s="83"/>
      <c r="AF69" s="83"/>
    </row>
    <row r="70" customFormat="false" ht="14.25" hidden="false" customHeight="false" outlineLevel="0" collapsed="false">
      <c r="A70" s="82" t="n">
        <f aca="false">IF(G70&lt;&gt;0,IF(COUNTIF(G$4:G$200,G70)&lt;&gt;1,RANK(G70,G$4:G$200)&amp;"°",RANK(G70,G$4:G$200)),"")</f>
        <v>67</v>
      </c>
      <c r="B70" s="100" t="s">
        <v>463</v>
      </c>
      <c r="C70" s="86" t="str">
        <f aca="false">IFERROR(VLOOKUP($B70,TabJoueurs,2,0),"")</f>
        <v>NC</v>
      </c>
      <c r="D70" s="86" t="str">
        <f aca="false">IFERROR(VLOOKUP($B70,TabJoueurs,3,0),"")</f>
        <v>R</v>
      </c>
      <c r="E70" s="86" t="str">
        <f aca="false">IFERROR(VLOOKUP($B70,TabJoueurs,4,0),"")</f>
        <v>CNB</v>
      </c>
      <c r="F70" s="86" t="n">
        <f aca="false">IFERROR(VLOOKUP($B70,TabJoueurs,7,0),"")</f>
        <v>0</v>
      </c>
      <c r="G70" s="82" t="n">
        <v>642</v>
      </c>
      <c r="H70" s="82" t="n">
        <f aca="false">COUNTIF(E$4:E70,E70)</f>
        <v>1</v>
      </c>
      <c r="I70" s="82" t="n">
        <f aca="false">IFERROR(IF(H70&lt;6,I69+1,I69),0)</f>
        <v>57</v>
      </c>
      <c r="J70" s="82" t="n">
        <f aca="false">IF(G70&gt;0,IF(H70&lt;6,PtsMax3-I70+1,""),"")</f>
        <v>9</v>
      </c>
      <c r="K70" s="97" t="n">
        <f aca="false">MAX(M70:AB70)</f>
        <v>9</v>
      </c>
      <c r="L70" s="98" t="n">
        <f aca="false">IFERROR(G70/G$1,"")</f>
        <v>0.705494505494506</v>
      </c>
      <c r="M70" s="99"/>
      <c r="N70" s="86" t="str">
        <f aca="false">IF(N$2=$E70,$J70,"")</f>
        <v/>
      </c>
      <c r="O70" s="99" t="str">
        <f aca="false">IF(O$2=$E70,$J70,"")</f>
        <v/>
      </c>
      <c r="P70" s="86" t="str">
        <f aca="false">IF(P$2=$E70,$J70,"")</f>
        <v/>
      </c>
      <c r="Q70" s="86" t="str">
        <f aca="false">IF(Q$2=$E70,$J70,"")</f>
        <v/>
      </c>
      <c r="R70" s="99" t="str">
        <f aca="false">IF(R$2=$E70,$J70,"")</f>
        <v/>
      </c>
      <c r="S70" s="86" t="n">
        <f aca="false">IF(S$2=$E70,$J70,"")</f>
        <v>9</v>
      </c>
      <c r="T70" s="99" t="str">
        <f aca="false">IF(T$2=$E70,$J70,"")</f>
        <v/>
      </c>
      <c r="U70" s="86" t="str">
        <f aca="false">IF(U$2=$E70,$J70,"")</f>
        <v/>
      </c>
      <c r="V70" s="99" t="str">
        <f aca="false">IF(V$2=$E70,$J70,"")</f>
        <v/>
      </c>
      <c r="W70" s="86" t="str">
        <f aca="false">IF(W$2=$E70,$J70,"")</f>
        <v/>
      </c>
      <c r="X70" s="99" t="str">
        <f aca="false">IF(X$2=$E70,$J70,"")</f>
        <v/>
      </c>
      <c r="Y70" s="86" t="str">
        <f aca="false">IF(Y$2=$E70,$J70,"")</f>
        <v/>
      </c>
      <c r="Z70" s="99" t="str">
        <f aca="false">IF(Z$2=$E70,$J70,"")</f>
        <v/>
      </c>
      <c r="AA70" s="86" t="str">
        <f aca="false">IF(AA$2=$E70,$J70,"")</f>
        <v/>
      </c>
      <c r="AB70" s="99" t="str">
        <f aca="false">IF(AB$2=$E70,$J70,"")</f>
        <v/>
      </c>
      <c r="AC70" s="101" t="s">
        <v>10</v>
      </c>
      <c r="AD70" s="83"/>
      <c r="AE70" s="83"/>
      <c r="AF70" s="83"/>
    </row>
    <row r="71" customFormat="false" ht="14.25" hidden="false" customHeight="false" outlineLevel="0" collapsed="false">
      <c r="A71" s="82" t="str">
        <f aca="false">IF(G71&lt;&gt;0,IF(COUNTIF(G$4:G$200,G71)&lt;&gt;1,RANK(G71,G$4:G$200)&amp;"°",RANK(G71,G$4:G$200)),"")</f>
        <v>68°</v>
      </c>
      <c r="B71" s="100" t="s">
        <v>118</v>
      </c>
      <c r="C71" s="86" t="str">
        <f aca="false">IFERROR(VLOOKUP($B71,TabJoueurs,2,0),"")</f>
        <v>6C</v>
      </c>
      <c r="D71" s="86" t="str">
        <f aca="false">IFERROR(VLOOKUP($B71,TabJoueurs,3,0),"")</f>
        <v>D</v>
      </c>
      <c r="E71" s="86" t="str">
        <f aca="false">IFERROR(VLOOKUP($B71,TabJoueurs,4,0),"")</f>
        <v>LUX</v>
      </c>
      <c r="F71" s="86" t="n">
        <f aca="false">IFERROR(VLOOKUP($B71,TabJoueurs,7,0),"")</f>
        <v>0</v>
      </c>
      <c r="G71" s="82" t="n">
        <v>640</v>
      </c>
      <c r="H71" s="82" t="n">
        <f aca="false">COUNTIF(E$4:E71,E71)</f>
        <v>6</v>
      </c>
      <c r="I71" s="82" t="n">
        <f aca="false">IFERROR(IF(H71&lt;6,I70+1,I70),0)</f>
        <v>57</v>
      </c>
      <c r="J71" s="82" t="str">
        <f aca="false">IF(G71&gt;0,IF(H71&lt;6,PtsMax3-I71+1,""),"")</f>
        <v/>
      </c>
      <c r="K71" s="97" t="n">
        <f aca="false">MAX(M71:AB71)</f>
        <v>0</v>
      </c>
      <c r="L71" s="98" t="n">
        <f aca="false">IFERROR(G71/G$1,"")</f>
        <v>0.703296703296703</v>
      </c>
      <c r="M71" s="99"/>
      <c r="N71" s="86" t="str">
        <f aca="false">IF(N$2=$E71,$J71,"")</f>
        <v/>
      </c>
      <c r="O71" s="99" t="str">
        <f aca="false">IF(O$2=$E71,$J71,"")</f>
        <v/>
      </c>
      <c r="P71" s="86" t="str">
        <f aca="false">IF(P$2=$E71,$J71,"")</f>
        <v/>
      </c>
      <c r="Q71" s="86" t="str">
        <f aca="false">IF(Q$2=$E71,$J71,"")</f>
        <v/>
      </c>
      <c r="R71" s="99" t="str">
        <f aca="false">IF(R$2=$E71,$J71,"")</f>
        <v/>
      </c>
      <c r="S71" s="86" t="str">
        <f aca="false">IF(S$2=$E71,$J71,"")</f>
        <v/>
      </c>
      <c r="T71" s="99" t="str">
        <f aca="false">IF(T$2=$E71,$J71,"")</f>
        <v/>
      </c>
      <c r="U71" s="86" t="str">
        <f aca="false">IF(U$2=$E71,$J71,"")</f>
        <v/>
      </c>
      <c r="V71" s="99" t="str">
        <f aca="false">IF(V$2=$E71,$J71,"")</f>
        <v/>
      </c>
      <c r="W71" s="86" t="str">
        <f aca="false">IF(W$2=$E71,$J71,"")</f>
        <v/>
      </c>
      <c r="X71" s="99" t="str">
        <f aca="false">IF(X$2=$E71,$J71,"")</f>
        <v/>
      </c>
      <c r="Y71" s="86" t="str">
        <f aca="false">IF(Y$2=$E71,$J71,"")</f>
        <v/>
      </c>
      <c r="Z71" s="99" t="str">
        <f aca="false">IF(Z$2=$E71,$J71,"")</f>
        <v/>
      </c>
      <c r="AA71" s="86" t="str">
        <f aca="false">IF(AA$2=$E71,$J71,"")</f>
        <v/>
      </c>
      <c r="AB71" s="99" t="str">
        <f aca="false">IF(AB$2=$E71,$J71,"")</f>
        <v/>
      </c>
      <c r="AC71" s="101" t="s">
        <v>10</v>
      </c>
      <c r="AD71" s="83"/>
      <c r="AE71" s="83"/>
      <c r="AF71" s="83"/>
    </row>
    <row r="72" customFormat="false" ht="14.25" hidden="false" customHeight="false" outlineLevel="0" collapsed="false">
      <c r="A72" s="82" t="str">
        <f aca="false">IF(G72&lt;&gt;0,IF(COUNTIF(G$4:G$200,G72)&lt;&gt;1,RANK(G72,G$4:G$200)&amp;"°",RANK(G72,G$4:G$200)),"")</f>
        <v>68°</v>
      </c>
      <c r="B72" s="100" t="s">
        <v>474</v>
      </c>
      <c r="C72" s="86" t="str">
        <f aca="false">IFERROR(VLOOKUP($B72,TabJoueurs,2,0),"")</f>
        <v>NC</v>
      </c>
      <c r="D72" s="86" t="str">
        <f aca="false">IFERROR(VLOOKUP($B72,TabJoueurs,3,0),"")</f>
        <v>S</v>
      </c>
      <c r="E72" s="86" t="str">
        <f aca="false">IFERROR(VLOOKUP($B72,TabJoueurs,4,0),"")</f>
        <v>LIB</v>
      </c>
      <c r="F72" s="86" t="n">
        <f aca="false">IFERROR(VLOOKUP($B72,TabJoueurs,7,0),"")</f>
        <v>0</v>
      </c>
      <c r="G72" s="82" t="n">
        <v>640</v>
      </c>
      <c r="H72" s="82" t="n">
        <f aca="false">COUNTIF(E$4:E72,E72)</f>
        <v>7</v>
      </c>
      <c r="I72" s="82" t="n">
        <f aca="false">IFERROR(IF(H72&lt;6,I71+1,I71),0)</f>
        <v>57</v>
      </c>
      <c r="J72" s="82" t="str">
        <f aca="false">IF(G72&gt;0,IF(H72&lt;6,PtsMax3-I72+1,""),"")</f>
        <v/>
      </c>
      <c r="K72" s="97" t="n">
        <f aca="false">MAX(M72:AB72)</f>
        <v>0</v>
      </c>
      <c r="L72" s="98" t="n">
        <f aca="false">IFERROR(G72/G$1,"")</f>
        <v>0.703296703296703</v>
      </c>
      <c r="M72" s="99"/>
      <c r="N72" s="86" t="str">
        <f aca="false">IF(N$2=$E72,$J72,"")</f>
        <v/>
      </c>
      <c r="O72" s="99" t="str">
        <f aca="false">IF(O$2=$E72,$J72,"")</f>
        <v/>
      </c>
      <c r="P72" s="86" t="str">
        <f aca="false">IF(P$2=$E72,$J72,"")</f>
        <v/>
      </c>
      <c r="Q72" s="86" t="str">
        <f aca="false">IF(Q$2=$E72,$J72,"")</f>
        <v/>
      </c>
      <c r="R72" s="99" t="str">
        <f aca="false">IF(R$2=$E72,$J72,"")</f>
        <v/>
      </c>
      <c r="S72" s="86" t="str">
        <f aca="false">IF(S$2=$E72,$J72,"")</f>
        <v/>
      </c>
      <c r="T72" s="99" t="str">
        <f aca="false">IF(T$2=$E72,$J72,"")</f>
        <v/>
      </c>
      <c r="U72" s="86" t="str">
        <f aca="false">IF(U$2=$E72,$J72,"")</f>
        <v/>
      </c>
      <c r="V72" s="99" t="str">
        <f aca="false">IF(V$2=$E72,$J72,"")</f>
        <v/>
      </c>
      <c r="W72" s="86" t="str">
        <f aca="false">IF(W$2=$E72,$J72,"")</f>
        <v/>
      </c>
      <c r="X72" s="99" t="str">
        <f aca="false">IF(X$2=$E72,$J72,"")</f>
        <v/>
      </c>
      <c r="Y72" s="86" t="str">
        <f aca="false">IF(Y$2=$E72,$J72,"")</f>
        <v/>
      </c>
      <c r="Z72" s="99" t="str">
        <f aca="false">IF(Z$2=$E72,$J72,"")</f>
        <v/>
      </c>
      <c r="AA72" s="86" t="str">
        <f aca="false">IF(AA$2=$E72,$J72,"")</f>
        <v/>
      </c>
      <c r="AB72" s="99" t="str">
        <f aca="false">IF(AB$2=$E72,$J72,"")</f>
        <v/>
      </c>
      <c r="AC72" s="101" t="s">
        <v>10</v>
      </c>
      <c r="AD72" s="83"/>
      <c r="AE72" s="83"/>
      <c r="AF72" s="83"/>
    </row>
    <row r="73" customFormat="false" ht="14.25" hidden="false" customHeight="false" outlineLevel="0" collapsed="false">
      <c r="A73" s="82" t="n">
        <f aca="false">IF(G73&lt;&gt;0,IF(COUNTIF(G$4:G$200,G73)&lt;&gt;1,RANK(G73,G$4:G$200)&amp;"°",RANK(G73,G$4:G$200)),"")</f>
        <v>70</v>
      </c>
      <c r="B73" s="100" t="s">
        <v>71</v>
      </c>
      <c r="C73" s="86" t="str">
        <f aca="false">IFERROR(VLOOKUP($B73,TabJoueurs,2,0),"")</f>
        <v>5D</v>
      </c>
      <c r="D73" s="86" t="str">
        <f aca="false">IFERROR(VLOOKUP($B73,TabJoueurs,3,0),"")</f>
        <v>R</v>
      </c>
      <c r="E73" s="86" t="str">
        <f aca="false">IFERROR(VLOOKUP($B73,TabJoueurs,4,0),"")</f>
        <v>DZY</v>
      </c>
      <c r="F73" s="86" t="n">
        <f aca="false">IFERROR(VLOOKUP($B73,TabJoueurs,7,0),"")</f>
        <v>0</v>
      </c>
      <c r="G73" s="82" t="n">
        <v>634</v>
      </c>
      <c r="H73" s="82" t="n">
        <f aca="false">COUNTIF(E$4:E73,E73)</f>
        <v>5</v>
      </c>
      <c r="I73" s="82" t="n">
        <f aca="false">IFERROR(IF(H73&lt;6,I72+1,I72),0)</f>
        <v>58</v>
      </c>
      <c r="J73" s="82" t="n">
        <f aca="false">IF(G73&gt;0,IF(H73&lt;6,PtsMax3-I73+1,""),"")</f>
        <v>8</v>
      </c>
      <c r="K73" s="97" t="n">
        <f aca="false">MAX(M73:AB73)</f>
        <v>8</v>
      </c>
      <c r="L73" s="98" t="n">
        <f aca="false">IFERROR(G73/G$1,"")</f>
        <v>0.696703296703297</v>
      </c>
      <c r="M73" s="99"/>
      <c r="N73" s="86" t="str">
        <f aca="false">IF(N$2=$E73,$J73,"")</f>
        <v/>
      </c>
      <c r="O73" s="99" t="str">
        <f aca="false">IF(O$2=$E73,$J73,"")</f>
        <v/>
      </c>
      <c r="P73" s="86" t="str">
        <f aca="false">IF(P$2=$E73,$J73,"")</f>
        <v/>
      </c>
      <c r="Q73" s="86" t="str">
        <f aca="false">IF(Q$2=$E73,$J73,"")</f>
        <v/>
      </c>
      <c r="R73" s="99" t="str">
        <f aca="false">IF(R$2=$E73,$J73,"")</f>
        <v/>
      </c>
      <c r="S73" s="86" t="str">
        <f aca="false">IF(S$2=$E73,$J73,"")</f>
        <v/>
      </c>
      <c r="T73" s="99" t="n">
        <f aca="false">IF(T$2=$E73,$J73,"")</f>
        <v>8</v>
      </c>
      <c r="U73" s="86" t="str">
        <f aca="false">IF(U$2=$E73,$J73,"")</f>
        <v/>
      </c>
      <c r="V73" s="99" t="str">
        <f aca="false">IF(V$2=$E73,$J73,"")</f>
        <v/>
      </c>
      <c r="W73" s="86" t="str">
        <f aca="false">IF(W$2=$E73,$J73,"")</f>
        <v/>
      </c>
      <c r="X73" s="99" t="str">
        <f aca="false">IF(X$2=$E73,$J73,"")</f>
        <v/>
      </c>
      <c r="Y73" s="86" t="str">
        <f aca="false">IF(Y$2=$E73,$J73,"")</f>
        <v/>
      </c>
      <c r="Z73" s="99" t="str">
        <f aca="false">IF(Z$2=$E73,$J73,"")</f>
        <v/>
      </c>
      <c r="AA73" s="86" t="str">
        <f aca="false">IF(AA$2=$E73,$J73,"")</f>
        <v/>
      </c>
      <c r="AB73" s="99" t="str">
        <f aca="false">IF(AB$2=$E73,$J73,"")</f>
        <v/>
      </c>
      <c r="AC73" s="101" t="s">
        <v>10</v>
      </c>
      <c r="AD73" s="83"/>
      <c r="AE73" s="83"/>
      <c r="AF73" s="83"/>
    </row>
    <row r="74" customFormat="false" ht="14.25" hidden="false" customHeight="false" outlineLevel="0" collapsed="false">
      <c r="A74" s="82" t="n">
        <f aca="false">IF(G74&lt;&gt;0,IF(COUNTIF(G$4:G$200,G74)&lt;&gt;1,RANK(G74,G$4:G$200)&amp;"°",RANK(G74,G$4:G$200)),"")</f>
        <v>71</v>
      </c>
      <c r="B74" s="116" t="s">
        <v>585</v>
      </c>
      <c r="C74" s="86" t="str">
        <f aca="false">IFERROR(VLOOKUP($B74,TabJoueurs,2,0),"")</f>
        <v>6A</v>
      </c>
      <c r="D74" s="86" t="str">
        <f aca="false">IFERROR(VLOOKUP($B74,TabJoueurs,3,0),"")</f>
        <v>D</v>
      </c>
      <c r="E74" s="86" t="str">
        <f aca="false">IFERROR(VLOOKUP($B74,TabJoueurs,4,0),"")</f>
        <v>AYW</v>
      </c>
      <c r="F74" s="86" t="n">
        <f aca="false">IFERROR(VLOOKUP($B74,TabJoueurs,7,0),"")</f>
        <v>0</v>
      </c>
      <c r="G74" s="82" t="n">
        <v>632</v>
      </c>
      <c r="H74" s="82" t="n">
        <f aca="false">COUNTIF(E$4:E74,E74)</f>
        <v>6</v>
      </c>
      <c r="I74" s="82" t="n">
        <f aca="false">IFERROR(IF(H74&lt;6,I73+1,I73),0)</f>
        <v>58</v>
      </c>
      <c r="J74" s="82" t="str">
        <f aca="false">IF(G74&gt;0,IF(H74&lt;6,PtsMax3-I74+1,""),"")</f>
        <v/>
      </c>
      <c r="K74" s="97" t="n">
        <f aca="false">MAX(M74:AB74)</f>
        <v>0</v>
      </c>
      <c r="L74" s="98" t="n">
        <f aca="false">IFERROR(G74/G$1,"")</f>
        <v>0.694505494505494</v>
      </c>
      <c r="M74" s="99"/>
      <c r="N74" s="86" t="str">
        <f aca="false">IF(N$2=$E74,$J74,"")</f>
        <v/>
      </c>
      <c r="O74" s="99" t="str">
        <f aca="false">IF(O$2=$E74,$J74,"")</f>
        <v/>
      </c>
      <c r="P74" s="86" t="str">
        <f aca="false">IF(P$2=$E74,$J74,"")</f>
        <v/>
      </c>
      <c r="Q74" s="86" t="str">
        <f aca="false">IF(Q$2=$E74,$J74,"")</f>
        <v/>
      </c>
      <c r="R74" s="99" t="str">
        <f aca="false">IF(R$2=$E74,$J74,"")</f>
        <v/>
      </c>
      <c r="S74" s="86" t="str">
        <f aca="false">IF(S$2=$E74,$J74,"")</f>
        <v/>
      </c>
      <c r="T74" s="99" t="str">
        <f aca="false">IF(T$2=$E74,$J74,"")</f>
        <v/>
      </c>
      <c r="U74" s="86" t="str">
        <f aca="false">IF(U$2=$E74,$J74,"")</f>
        <v/>
      </c>
      <c r="V74" s="99" t="str">
        <f aca="false">IF(V$2=$E74,$J74,"")</f>
        <v/>
      </c>
      <c r="W74" s="86" t="str">
        <f aca="false">IF(W$2=$E74,$J74,"")</f>
        <v/>
      </c>
      <c r="X74" s="99" t="str">
        <f aca="false">IF(X$2=$E74,$J74,"")</f>
        <v/>
      </c>
      <c r="Y74" s="86" t="str">
        <f aca="false">IF(Y$2=$E74,$J74,"")</f>
        <v/>
      </c>
      <c r="Z74" s="99" t="str">
        <f aca="false">IF(Z$2=$E74,$J74,"")</f>
        <v/>
      </c>
      <c r="AA74" s="86" t="str">
        <f aca="false">IF(AA$2=$E74,$J74,"")</f>
        <v/>
      </c>
      <c r="AB74" s="99" t="str">
        <f aca="false">IF(AB$2=$E74,$J74,"")</f>
        <v/>
      </c>
      <c r="AC74" s="101" t="s">
        <v>10</v>
      </c>
      <c r="AD74" s="83"/>
      <c r="AE74" s="83"/>
      <c r="AF74" s="83"/>
    </row>
    <row r="75" customFormat="false" ht="14.25" hidden="false" customHeight="false" outlineLevel="0" collapsed="false">
      <c r="A75" s="82" t="str">
        <f aca="false">IF(G75&lt;&gt;0,IF(COUNTIF(G$4:G$200,G75)&lt;&gt;1,RANK(G75,G$4:G$200)&amp;"°",RANK(G75,G$4:G$200)),"")</f>
        <v>72°</v>
      </c>
      <c r="B75" s="100" t="s">
        <v>457</v>
      </c>
      <c r="C75" s="86" t="str">
        <f aca="false">IFERROR(VLOOKUP($B75,TabJoueurs,2,0),"")</f>
        <v>6A</v>
      </c>
      <c r="D75" s="86" t="str">
        <f aca="false">IFERROR(VLOOKUP($B75,TabJoueurs,3,0),"")</f>
        <v>V</v>
      </c>
      <c r="E75" s="86" t="str">
        <f aca="false">IFERROR(VLOOKUP($B75,TabJoueurs,4,0),"")</f>
        <v>SLR</v>
      </c>
      <c r="F75" s="86" t="n">
        <f aca="false">IFERROR(VLOOKUP($B75,TabJoueurs,7,0),"")</f>
        <v>0</v>
      </c>
      <c r="G75" s="82" t="n">
        <v>623</v>
      </c>
      <c r="H75" s="82" t="n">
        <f aca="false">COUNTIF(E$4:E75,E75)</f>
        <v>7</v>
      </c>
      <c r="I75" s="82" t="n">
        <f aca="false">IFERROR(IF(H75&lt;6,I74+1,I74),0)</f>
        <v>58</v>
      </c>
      <c r="J75" s="82" t="str">
        <f aca="false">IF(G75&gt;0,IF(H75&lt;6,PtsMax3-I75+1,""),"")</f>
        <v/>
      </c>
      <c r="K75" s="97" t="n">
        <f aca="false">MAX(M75:AB75)</f>
        <v>0</v>
      </c>
      <c r="L75" s="98" t="n">
        <f aca="false">IFERROR(G75/G$1,"")</f>
        <v>0.684615384615385</v>
      </c>
      <c r="M75" s="99"/>
      <c r="N75" s="86" t="str">
        <f aca="false">IF(N$2=$E75,$J75,"")</f>
        <v/>
      </c>
      <c r="O75" s="99" t="str">
        <f aca="false">IF(O$2=$E75,$J75,"")</f>
        <v/>
      </c>
      <c r="P75" s="86" t="str">
        <f aca="false">IF(P$2=$E75,$J75,"")</f>
        <v/>
      </c>
      <c r="Q75" s="86" t="str">
        <f aca="false">IF(Q$2=$E75,$J75,"")</f>
        <v/>
      </c>
      <c r="R75" s="99" t="str">
        <f aca="false">IF(R$2=$E75,$J75,"")</f>
        <v/>
      </c>
      <c r="S75" s="86" t="str">
        <f aca="false">IF(S$2=$E75,$J75,"")</f>
        <v/>
      </c>
      <c r="T75" s="99" t="str">
        <f aca="false">IF(T$2=$E75,$J75,"")</f>
        <v/>
      </c>
      <c r="U75" s="86" t="str">
        <f aca="false">IF(U$2=$E75,$J75,"")</f>
        <v/>
      </c>
      <c r="V75" s="99" t="str">
        <f aca="false">IF(V$2=$E75,$J75,"")</f>
        <v/>
      </c>
      <c r="W75" s="86" t="str">
        <f aca="false">IF(W$2=$E75,$J75,"")</f>
        <v/>
      </c>
      <c r="X75" s="99" t="str">
        <f aca="false">IF(X$2=$E75,$J75,"")</f>
        <v/>
      </c>
      <c r="Y75" s="86" t="str">
        <f aca="false">IF(Y$2=$E75,$J75,"")</f>
        <v/>
      </c>
      <c r="Z75" s="99" t="str">
        <f aca="false">IF(Z$2=$E75,$J75,"")</f>
        <v/>
      </c>
      <c r="AA75" s="86" t="str">
        <f aca="false">IF(AA$2=$E75,$J75,"")</f>
        <v/>
      </c>
      <c r="AB75" s="99" t="str">
        <f aca="false">IF(AB$2=$E75,$J75,"")</f>
        <v/>
      </c>
      <c r="AC75" s="101" t="s">
        <v>10</v>
      </c>
      <c r="AD75" s="83"/>
      <c r="AE75" s="83"/>
      <c r="AF75" s="83"/>
    </row>
    <row r="76" customFormat="false" ht="14.25" hidden="false" customHeight="false" outlineLevel="0" collapsed="false">
      <c r="A76" s="82" t="str">
        <f aca="false">IF(G76&lt;&gt;0,IF(COUNTIF(G$4:G$200,G76)&lt;&gt;1,RANK(G76,G$4:G$200)&amp;"°",RANK(G76,G$4:G$200)),"")</f>
        <v>72°</v>
      </c>
      <c r="B76" s="100" t="s">
        <v>120</v>
      </c>
      <c r="C76" s="86" t="str">
        <f aca="false">IFERROR(VLOOKUP($B76,TabJoueurs,2,0),"")</f>
        <v>NC</v>
      </c>
      <c r="D76" s="86" t="str">
        <f aca="false">IFERROR(VLOOKUP($B76,TabJoueurs,3,0),"")</f>
        <v>S</v>
      </c>
      <c r="E76" s="86" t="str">
        <f aca="false">IFERROR(VLOOKUP($B76,TabJoueurs,4,0),"")</f>
        <v>FLO</v>
      </c>
      <c r="F76" s="86" t="n">
        <f aca="false">IFERROR(VLOOKUP($B76,TabJoueurs,7,0),"")</f>
        <v>0</v>
      </c>
      <c r="G76" s="82" t="n">
        <v>623</v>
      </c>
      <c r="H76" s="82" t="n">
        <f aca="false">COUNTIF(E$4:E76,E76)</f>
        <v>9</v>
      </c>
      <c r="I76" s="82" t="n">
        <f aca="false">IFERROR(IF(H76&lt;6,I75+1,I75),0)</f>
        <v>58</v>
      </c>
      <c r="J76" s="82" t="str">
        <f aca="false">IF(G76&gt;0,IF(H76&lt;6,PtsMax3-I76+1,""),"")</f>
        <v/>
      </c>
      <c r="K76" s="97" t="n">
        <f aca="false">MAX(M76:AB76)</f>
        <v>0</v>
      </c>
      <c r="L76" s="98" t="n">
        <f aca="false">IFERROR(G76/G$1,"")</f>
        <v>0.684615384615385</v>
      </c>
      <c r="M76" s="99"/>
      <c r="N76" s="86" t="str">
        <f aca="false">IF(N$2=$E76,$J76,"")</f>
        <v/>
      </c>
      <c r="O76" s="99" t="str">
        <f aca="false">IF(O$2=$E76,$J76,"")</f>
        <v/>
      </c>
      <c r="P76" s="86" t="str">
        <f aca="false">IF(P$2=$E76,$J76,"")</f>
        <v/>
      </c>
      <c r="Q76" s="86" t="str">
        <f aca="false">IF(Q$2=$E76,$J76,"")</f>
        <v/>
      </c>
      <c r="R76" s="99" t="str">
        <f aca="false">IF(R$2=$E76,$J76,"")</f>
        <v/>
      </c>
      <c r="S76" s="86" t="str">
        <f aca="false">IF(S$2=$E76,$J76,"")</f>
        <v/>
      </c>
      <c r="T76" s="99" t="str">
        <f aca="false">IF(T$2=$E76,$J76,"")</f>
        <v/>
      </c>
      <c r="U76" s="86" t="str">
        <f aca="false">IF(U$2=$E76,$J76,"")</f>
        <v/>
      </c>
      <c r="V76" s="99" t="str">
        <f aca="false">IF(V$2=$E76,$J76,"")</f>
        <v/>
      </c>
      <c r="W76" s="86" t="str">
        <f aca="false">IF(W$2=$E76,$J76,"")</f>
        <v/>
      </c>
      <c r="X76" s="99" t="str">
        <f aca="false">IF(X$2=$E76,$J76,"")</f>
        <v/>
      </c>
      <c r="Y76" s="86" t="str">
        <f aca="false">IF(Y$2=$E76,$J76,"")</f>
        <v/>
      </c>
      <c r="Z76" s="99" t="str">
        <f aca="false">IF(Z$2=$E76,$J76,"")</f>
        <v/>
      </c>
      <c r="AA76" s="86" t="str">
        <f aca="false">IF(AA$2=$E76,$J76,"")</f>
        <v/>
      </c>
      <c r="AB76" s="99" t="str">
        <f aca="false">IF(AB$2=$E76,$J76,"")</f>
        <v/>
      </c>
      <c r="AC76" s="101" t="s">
        <v>10</v>
      </c>
      <c r="AD76" s="83"/>
      <c r="AE76" s="83"/>
      <c r="AF76" s="83"/>
    </row>
    <row r="77" customFormat="false" ht="14.25" hidden="false" customHeight="false" outlineLevel="0" collapsed="false">
      <c r="A77" s="82" t="n">
        <f aca="false">IF(G77&lt;&gt;0,IF(COUNTIF(G$4:G$200,G77)&lt;&gt;1,RANK(G77,G$4:G$200)&amp;"°",RANK(G77,G$4:G$200)),"")</f>
        <v>74</v>
      </c>
      <c r="B77" s="100" t="s">
        <v>152</v>
      </c>
      <c r="C77" s="86" t="str">
        <f aca="false">IFERROR(VLOOKUP($B77,TabJoueurs,2,0),"")</f>
        <v>6D</v>
      </c>
      <c r="D77" s="86" t="str">
        <f aca="false">IFERROR(VLOOKUP($B77,TabJoueurs,3,0),"")</f>
        <v>D</v>
      </c>
      <c r="E77" s="86" t="str">
        <f aca="false">IFERROR(VLOOKUP($B77,TabJoueurs,4,0),"")</f>
        <v>FLO</v>
      </c>
      <c r="F77" s="86" t="n">
        <f aca="false">IFERROR(VLOOKUP($B77,TabJoueurs,7,0),"")</f>
        <v>0</v>
      </c>
      <c r="G77" s="82" t="n">
        <v>622</v>
      </c>
      <c r="H77" s="82" t="n">
        <f aca="false">COUNTIF(E$4:E77,E77)</f>
        <v>10</v>
      </c>
      <c r="I77" s="82" t="n">
        <f aca="false">IFERROR(IF(H77&lt;6,I76+1,I76),0)</f>
        <v>58</v>
      </c>
      <c r="J77" s="82" t="str">
        <f aca="false">IF(G77&gt;0,IF(H77&lt;6,PtsMax3-I77+1,""),"")</f>
        <v/>
      </c>
      <c r="K77" s="97" t="n">
        <f aca="false">MAX(M77:AB77)</f>
        <v>0</v>
      </c>
      <c r="L77" s="98" t="n">
        <f aca="false">IFERROR(G77/G$1,"")</f>
        <v>0.683516483516484</v>
      </c>
      <c r="M77" s="99"/>
      <c r="N77" s="86" t="str">
        <f aca="false">IF(N$2=$E77,$J77,"")</f>
        <v/>
      </c>
      <c r="O77" s="99" t="str">
        <f aca="false">IF(O$2=$E77,$J77,"")</f>
        <v/>
      </c>
      <c r="P77" s="86" t="str">
        <f aca="false">IF(P$2=$E77,$J77,"")</f>
        <v/>
      </c>
      <c r="Q77" s="86" t="str">
        <f aca="false">IF(Q$2=$E77,$J77,"")</f>
        <v/>
      </c>
      <c r="R77" s="99" t="str">
        <f aca="false">IF(R$2=$E77,$J77,"")</f>
        <v/>
      </c>
      <c r="S77" s="86" t="str">
        <f aca="false">IF(S$2=$E77,$J77,"")</f>
        <v/>
      </c>
      <c r="T77" s="99" t="str">
        <f aca="false">IF(T$2=$E77,$J77,"")</f>
        <v/>
      </c>
      <c r="U77" s="86" t="str">
        <f aca="false">IF(U$2=$E77,$J77,"")</f>
        <v/>
      </c>
      <c r="V77" s="99" t="str">
        <f aca="false">IF(V$2=$E77,$J77,"")</f>
        <v/>
      </c>
      <c r="W77" s="86" t="str">
        <f aca="false">IF(W$2=$E77,$J77,"")</f>
        <v/>
      </c>
      <c r="X77" s="99" t="str">
        <f aca="false">IF(X$2=$E77,$J77,"")</f>
        <v/>
      </c>
      <c r="Y77" s="86" t="str">
        <f aca="false">IF(Y$2=$E77,$J77,"")</f>
        <v/>
      </c>
      <c r="Z77" s="99" t="str">
        <f aca="false">IF(Z$2=$E77,$J77,"")</f>
        <v/>
      </c>
      <c r="AA77" s="86" t="str">
        <f aca="false">IF(AA$2=$E77,$J77,"")</f>
        <v/>
      </c>
      <c r="AB77" s="99" t="str">
        <f aca="false">IF(AB$2=$E77,$J77,"")</f>
        <v/>
      </c>
      <c r="AC77" s="101" t="s">
        <v>10</v>
      </c>
      <c r="AD77" s="83"/>
      <c r="AE77" s="83"/>
      <c r="AF77" s="83"/>
    </row>
    <row r="78" customFormat="false" ht="14.25" hidden="false" customHeight="false" outlineLevel="0" collapsed="false">
      <c r="A78" s="82" t="n">
        <f aca="false">IF(G78&lt;&gt;0,IF(COUNTIF(G$4:G$200,G78)&lt;&gt;1,RANK(G78,G$4:G$200)&amp;"°",RANK(G78,G$4:G$200)),"")</f>
        <v>75</v>
      </c>
      <c r="B78" s="100" t="s">
        <v>126</v>
      </c>
      <c r="C78" s="86" t="str">
        <f aca="false">IFERROR(VLOOKUP($B78,TabJoueurs,2,0),"")</f>
        <v>6D</v>
      </c>
      <c r="D78" s="86" t="str">
        <f aca="false">IFERROR(VLOOKUP($B78,TabJoueurs,3,0),"")</f>
        <v>R</v>
      </c>
      <c r="E78" s="86" t="str">
        <f aca="false">IFERROR(VLOOKUP($B78,TabJoueurs,4,0),"")</f>
        <v>FLO</v>
      </c>
      <c r="F78" s="86" t="n">
        <f aca="false">IFERROR(VLOOKUP($B78,TabJoueurs,7,0),"")</f>
        <v>0</v>
      </c>
      <c r="G78" s="82" t="n">
        <v>621</v>
      </c>
      <c r="H78" s="82" t="n">
        <f aca="false">COUNTIF(E$4:E78,E78)</f>
        <v>11</v>
      </c>
      <c r="I78" s="82" t="n">
        <f aca="false">IFERROR(IF(H78&lt;6,I77+1,I77),0)</f>
        <v>58</v>
      </c>
      <c r="J78" s="82" t="str">
        <f aca="false">IF(G78&gt;0,IF(H78&lt;6,PtsMax3-I78+1,""),"")</f>
        <v/>
      </c>
      <c r="K78" s="97" t="n">
        <f aca="false">MAX(M78:AB78)</f>
        <v>0</v>
      </c>
      <c r="L78" s="98" t="n">
        <f aca="false">IFERROR(G78/G$1,"")</f>
        <v>0.682417582417582</v>
      </c>
      <c r="M78" s="99"/>
      <c r="N78" s="86" t="str">
        <f aca="false">IF(N$2=$E78,$J78,"")</f>
        <v/>
      </c>
      <c r="O78" s="99" t="str">
        <f aca="false">IF(O$2=$E78,$J78,"")</f>
        <v/>
      </c>
      <c r="P78" s="86" t="str">
        <f aca="false">IF(P$2=$E78,$J78,"")</f>
        <v/>
      </c>
      <c r="Q78" s="86" t="str">
        <f aca="false">IF(Q$2=$E78,$J78,"")</f>
        <v/>
      </c>
      <c r="R78" s="99" t="str">
        <f aca="false">IF(R$2=$E78,$J78,"")</f>
        <v/>
      </c>
      <c r="S78" s="86" t="str">
        <f aca="false">IF(S$2=$E78,$J78,"")</f>
        <v/>
      </c>
      <c r="T78" s="99" t="str">
        <f aca="false">IF(T$2=$E78,$J78,"")</f>
        <v/>
      </c>
      <c r="U78" s="86" t="str">
        <f aca="false">IF(U$2=$E78,$J78,"")</f>
        <v/>
      </c>
      <c r="V78" s="99" t="str">
        <f aca="false">IF(V$2=$E78,$J78,"")</f>
        <v/>
      </c>
      <c r="W78" s="86" t="str">
        <f aca="false">IF(W$2=$E78,$J78,"")</f>
        <v/>
      </c>
      <c r="X78" s="99" t="str">
        <f aca="false">IF(X$2=$E78,$J78,"")</f>
        <v/>
      </c>
      <c r="Y78" s="86" t="str">
        <f aca="false">IF(Y$2=$E78,$J78,"")</f>
        <v/>
      </c>
      <c r="Z78" s="99" t="str">
        <f aca="false">IF(Z$2=$E78,$J78,"")</f>
        <v/>
      </c>
      <c r="AA78" s="86" t="str">
        <f aca="false">IF(AA$2=$E78,$J78,"")</f>
        <v/>
      </c>
      <c r="AB78" s="99" t="str">
        <f aca="false">IF(AB$2=$E78,$J78,"")</f>
        <v/>
      </c>
      <c r="AC78" s="101" t="s">
        <v>10</v>
      </c>
      <c r="AD78" s="83"/>
      <c r="AE78" s="83"/>
      <c r="AF78" s="83"/>
    </row>
    <row r="79" customFormat="false" ht="14.25" hidden="false" customHeight="false" outlineLevel="0" collapsed="false">
      <c r="A79" s="82" t="n">
        <f aca="false">IF(G79&lt;&gt;0,IF(COUNTIF(G$4:G$200,G79)&lt;&gt;1,RANK(G79,G$4:G$200)&amp;"°",RANK(G79,G$4:G$200)),"")</f>
        <v>76</v>
      </c>
      <c r="B79" s="100" t="s">
        <v>132</v>
      </c>
      <c r="C79" s="86" t="str">
        <f aca="false">IFERROR(VLOOKUP($B79,TabJoueurs,2,0),"")</f>
        <v>6C</v>
      </c>
      <c r="D79" s="86" t="str">
        <f aca="false">IFERROR(VLOOKUP($B79,TabJoueurs,3,0),"")</f>
        <v>V</v>
      </c>
      <c r="E79" s="86" t="str">
        <f aca="false">IFERROR(VLOOKUP($B79,TabJoueurs,4,0),"")</f>
        <v>BAH</v>
      </c>
      <c r="F79" s="86" t="n">
        <f aca="false">IFERROR(VLOOKUP($B79,TabJoueurs,7,0),"")</f>
        <v>0</v>
      </c>
      <c r="G79" s="82" t="n">
        <v>618</v>
      </c>
      <c r="H79" s="82" t="n">
        <f aca="false">COUNTIF(E$4:E79,E79)</f>
        <v>9</v>
      </c>
      <c r="I79" s="82" t="n">
        <f aca="false">IFERROR(IF(H79&lt;6,I78+1,I78),0)</f>
        <v>58</v>
      </c>
      <c r="J79" s="82" t="str">
        <f aca="false">IF(G79&gt;0,IF(H79&lt;6,PtsMax3-I79+1,""),"")</f>
        <v/>
      </c>
      <c r="K79" s="97" t="n">
        <f aca="false">MAX(M79:AB79)</f>
        <v>0</v>
      </c>
      <c r="L79" s="98" t="n">
        <f aca="false">IFERROR(G79/G$1,"")</f>
        <v>0.679120879120879</v>
      </c>
      <c r="M79" s="99"/>
      <c r="N79" s="86" t="str">
        <f aca="false">IF(N$2=$E79,$J79,"")</f>
        <v/>
      </c>
      <c r="O79" s="99" t="str">
        <f aca="false">IF(O$2=$E79,$J79,"")</f>
        <v/>
      </c>
      <c r="P79" s="86" t="str">
        <f aca="false">IF(P$2=$E79,$J79,"")</f>
        <v/>
      </c>
      <c r="Q79" s="86" t="str">
        <f aca="false">IF(Q$2=$E79,$J79,"")</f>
        <v/>
      </c>
      <c r="R79" s="99" t="str">
        <f aca="false">IF(R$2=$E79,$J79,"")</f>
        <v/>
      </c>
      <c r="S79" s="86" t="str">
        <f aca="false">IF(S$2=$E79,$J79,"")</f>
        <v/>
      </c>
      <c r="T79" s="99" t="str">
        <f aca="false">IF(T$2=$E79,$J79,"")</f>
        <v/>
      </c>
      <c r="U79" s="86" t="str">
        <f aca="false">IF(U$2=$E79,$J79,"")</f>
        <v/>
      </c>
      <c r="V79" s="99" t="str">
        <f aca="false">IF(V$2=$E79,$J79,"")</f>
        <v/>
      </c>
      <c r="W79" s="86" t="str">
        <f aca="false">IF(W$2=$E79,$J79,"")</f>
        <v/>
      </c>
      <c r="X79" s="99" t="str">
        <f aca="false">IF(X$2=$E79,$J79,"")</f>
        <v/>
      </c>
      <c r="Y79" s="86" t="str">
        <f aca="false">IF(Y$2=$E79,$J79,"")</f>
        <v/>
      </c>
      <c r="Z79" s="99" t="str">
        <f aca="false">IF(Z$2=$E79,$J79,"")</f>
        <v/>
      </c>
      <c r="AA79" s="86" t="str">
        <f aca="false">IF(AA$2=$E79,$J79,"")</f>
        <v/>
      </c>
      <c r="AB79" s="99" t="str">
        <f aca="false">IF(AB$2=$E79,$J79,"")</f>
        <v/>
      </c>
      <c r="AC79" s="101" t="s">
        <v>10</v>
      </c>
      <c r="AD79" s="83"/>
      <c r="AE79" s="83"/>
      <c r="AF79" s="83"/>
    </row>
    <row r="80" customFormat="false" ht="14.25" hidden="false" customHeight="false" outlineLevel="0" collapsed="false">
      <c r="A80" s="82" t="n">
        <f aca="false">IF(G80&lt;&gt;0,IF(COUNTIF(G$4:G$200,G80)&lt;&gt;1,RANK(G80,G$4:G$200)&amp;"°",RANK(G80,G$4:G$200)),"")</f>
        <v>77</v>
      </c>
      <c r="B80" s="100" t="s">
        <v>175</v>
      </c>
      <c r="C80" s="86" t="str">
        <f aca="false">IFERROR(VLOOKUP($B80,TabJoueurs,2,0),"")</f>
        <v>NC</v>
      </c>
      <c r="D80" s="86" t="n">
        <f aca="false">IFERROR(VLOOKUP($B80,TabJoueurs,3,0),"")</f>
        <v>0</v>
      </c>
      <c r="E80" s="86" t="str">
        <f aca="false">IFERROR(VLOOKUP($B80,TabJoueurs,4,0),"")</f>
        <v>DZY</v>
      </c>
      <c r="F80" s="86" t="n">
        <f aca="false">IFERROR(VLOOKUP($B80,TabJoueurs,7,0),"")</f>
        <v>0</v>
      </c>
      <c r="G80" s="82" t="n">
        <v>611</v>
      </c>
      <c r="H80" s="82" t="n">
        <f aca="false">COUNTIF(E$4:E80,E80)</f>
        <v>6</v>
      </c>
      <c r="I80" s="82" t="n">
        <f aca="false">IFERROR(IF(H80&lt;6,I79+1,I79),0)</f>
        <v>58</v>
      </c>
      <c r="J80" s="82" t="str">
        <f aca="false">IF(G80&gt;0,IF(H80&lt;6,PtsMax3-I80+1,""),"")</f>
        <v/>
      </c>
      <c r="K80" s="97" t="n">
        <f aca="false">MAX(M80:AB80)</f>
        <v>0</v>
      </c>
      <c r="L80" s="98" t="n">
        <f aca="false">IFERROR(G80/G$1,"")</f>
        <v>0.671428571428571</v>
      </c>
      <c r="M80" s="99"/>
      <c r="N80" s="86" t="str">
        <f aca="false">IF(N$2=$E80,$J80,"")</f>
        <v/>
      </c>
      <c r="O80" s="99" t="str">
        <f aca="false">IF(O$2=$E80,$J80,"")</f>
        <v/>
      </c>
      <c r="P80" s="86" t="str">
        <f aca="false">IF(P$2=$E80,$J80,"")</f>
        <v/>
      </c>
      <c r="Q80" s="86" t="str">
        <f aca="false">IF(Q$2=$E80,$J80,"")</f>
        <v/>
      </c>
      <c r="R80" s="99" t="str">
        <f aca="false">IF(R$2=$E80,$J80,"")</f>
        <v/>
      </c>
      <c r="S80" s="86" t="str">
        <f aca="false">IF(S$2=$E80,$J80,"")</f>
        <v/>
      </c>
      <c r="T80" s="99" t="str">
        <f aca="false">IF(T$2=$E80,$J80,"")</f>
        <v/>
      </c>
      <c r="U80" s="86" t="str">
        <f aca="false">IF(U$2=$E80,$J80,"")</f>
        <v/>
      </c>
      <c r="V80" s="99" t="str">
        <f aca="false">IF(V$2=$E80,$J80,"")</f>
        <v/>
      </c>
      <c r="W80" s="86" t="str">
        <f aca="false">IF(W$2=$E80,$J80,"")</f>
        <v/>
      </c>
      <c r="X80" s="99" t="str">
        <f aca="false">IF(X$2=$E80,$J80,"")</f>
        <v/>
      </c>
      <c r="Y80" s="86" t="str">
        <f aca="false">IF(Y$2=$E80,$J80,"")</f>
        <v/>
      </c>
      <c r="Z80" s="99" t="str">
        <f aca="false">IF(Z$2=$E80,$J80,"")</f>
        <v/>
      </c>
      <c r="AA80" s="86" t="str">
        <f aca="false">IF(AA$2=$E80,$J80,"")</f>
        <v/>
      </c>
      <c r="AB80" s="99" t="str">
        <f aca="false">IF(AB$2=$E80,$J80,"")</f>
        <v/>
      </c>
      <c r="AC80" s="101" t="s">
        <v>10</v>
      </c>
      <c r="AD80" s="83"/>
      <c r="AE80" s="83"/>
      <c r="AF80" s="83"/>
    </row>
    <row r="81" customFormat="false" ht="14.25" hidden="false" customHeight="false" outlineLevel="0" collapsed="false">
      <c r="A81" s="82" t="n">
        <f aca="false">IF(G81&lt;&gt;0,IF(COUNTIF(G$4:G$200,G81)&lt;&gt;1,RANK(G81,G$4:G$200)&amp;"°",RANK(G81,G$4:G$200)),"")</f>
        <v>78</v>
      </c>
      <c r="B81" s="100" t="s">
        <v>467</v>
      </c>
      <c r="C81" s="86" t="str">
        <f aca="false">IFERROR(VLOOKUP($B81,TabJoueurs,2,0),"")</f>
        <v>6A</v>
      </c>
      <c r="D81" s="86" t="str">
        <f aca="false">IFERROR(VLOOKUP($B81,TabJoueurs,3,0),"")</f>
        <v>V</v>
      </c>
      <c r="E81" s="86" t="str">
        <f aca="false">IFERROR(VLOOKUP($B81,TabJoueurs,4,0),"")</f>
        <v>SLR</v>
      </c>
      <c r="F81" s="86" t="n">
        <f aca="false">IFERROR(VLOOKUP($B81,TabJoueurs,7,0),"")</f>
        <v>0</v>
      </c>
      <c r="G81" s="82" t="n">
        <v>598</v>
      </c>
      <c r="H81" s="82" t="n">
        <f aca="false">COUNTIF(E$4:E81,E81)</f>
        <v>8</v>
      </c>
      <c r="I81" s="82" t="n">
        <f aca="false">IFERROR(IF(H81&lt;6,I80+1,I80),0)</f>
        <v>58</v>
      </c>
      <c r="J81" s="82" t="str">
        <f aca="false">IF(G81&gt;0,IF(H81&lt;6,PtsMax3-I81+1,""),"")</f>
        <v/>
      </c>
      <c r="K81" s="97" t="n">
        <f aca="false">MAX(M81:AB81)</f>
        <v>0</v>
      </c>
      <c r="L81" s="98" t="n">
        <f aca="false">IFERROR(G81/G$1,"")</f>
        <v>0.657142857142857</v>
      </c>
      <c r="M81" s="99"/>
      <c r="N81" s="86" t="str">
        <f aca="false">IF(N$2=$E81,$J81,"")</f>
        <v/>
      </c>
      <c r="O81" s="99" t="str">
        <f aca="false">IF(O$2=$E81,$J81,"")</f>
        <v/>
      </c>
      <c r="P81" s="86" t="str">
        <f aca="false">IF(P$2=$E81,$J81,"")</f>
        <v/>
      </c>
      <c r="Q81" s="86" t="str">
        <f aca="false">IF(Q$2=$E81,$J81,"")</f>
        <v/>
      </c>
      <c r="R81" s="99" t="str">
        <f aca="false">IF(R$2=$E81,$J81,"")</f>
        <v/>
      </c>
      <c r="S81" s="86" t="str">
        <f aca="false">IF(S$2=$E81,$J81,"")</f>
        <v/>
      </c>
      <c r="T81" s="99" t="str">
        <f aca="false">IF(T$2=$E81,$J81,"")</f>
        <v/>
      </c>
      <c r="U81" s="86" t="str">
        <f aca="false">IF(U$2=$E81,$J81,"")</f>
        <v/>
      </c>
      <c r="V81" s="99" t="str">
        <f aca="false">IF(V$2=$E81,$J81,"")</f>
        <v/>
      </c>
      <c r="W81" s="86" t="str">
        <f aca="false">IF(W$2=$E81,$J81,"")</f>
        <v/>
      </c>
      <c r="X81" s="99" t="str">
        <f aca="false">IF(X$2=$E81,$J81,"")</f>
        <v/>
      </c>
      <c r="Y81" s="86" t="str">
        <f aca="false">IF(Y$2=$E81,$J81,"")</f>
        <v/>
      </c>
      <c r="Z81" s="99" t="str">
        <f aca="false">IF(Z$2=$E81,$J81,"")</f>
        <v/>
      </c>
      <c r="AA81" s="86" t="str">
        <f aca="false">IF(AA$2=$E81,$J81,"")</f>
        <v/>
      </c>
      <c r="AB81" s="99" t="str">
        <f aca="false">IF(AB$2=$E81,$J81,"")</f>
        <v/>
      </c>
      <c r="AC81" s="101" t="s">
        <v>10</v>
      </c>
      <c r="AD81" s="83"/>
      <c r="AE81" s="83"/>
      <c r="AF81" s="83"/>
    </row>
    <row r="82" customFormat="false" ht="14.25" hidden="false" customHeight="false" outlineLevel="0" collapsed="false">
      <c r="A82" s="82" t="str">
        <f aca="false">IF(G82&lt;&gt;0,IF(COUNTIF(G$4:G$200,G82)&lt;&gt;1,RANK(G82,G$4:G$200)&amp;"°",RANK(G82,G$4:G$200)),"")</f>
        <v>79°</v>
      </c>
      <c r="B82" s="100" t="s">
        <v>170</v>
      </c>
      <c r="C82" s="86" t="str">
        <f aca="false">IFERROR(VLOOKUP($B82,TabJoueurs,2,0),"")</f>
        <v>6B</v>
      </c>
      <c r="D82" s="86" t="str">
        <f aca="false">IFERROR(VLOOKUP($B82,TabJoueurs,3,0),"")</f>
        <v>V</v>
      </c>
      <c r="E82" s="86" t="str">
        <f aca="false">IFERROR(VLOOKUP($B82,TabJoueurs,4,0),"")</f>
        <v>DZY</v>
      </c>
      <c r="F82" s="86" t="n">
        <f aca="false">IFERROR(VLOOKUP($B82,TabJoueurs,7,0),"")</f>
        <v>0</v>
      </c>
      <c r="G82" s="82" t="n">
        <v>597</v>
      </c>
      <c r="H82" s="82" t="n">
        <f aca="false">COUNTIF(E$4:E82,E82)</f>
        <v>7</v>
      </c>
      <c r="I82" s="82" t="n">
        <f aca="false">IFERROR(IF(H82&lt;6,I81+1,I81),0)</f>
        <v>58</v>
      </c>
      <c r="J82" s="82" t="str">
        <f aca="false">IF(G82&gt;0,IF(H82&lt;6,PtsMax3-I82+1,""),"")</f>
        <v/>
      </c>
      <c r="K82" s="97" t="n">
        <f aca="false">MAX(M82:AB82)</f>
        <v>0</v>
      </c>
      <c r="L82" s="98" t="n">
        <f aca="false">IFERROR(G82/G$1,"")</f>
        <v>0.656043956043956</v>
      </c>
      <c r="M82" s="99"/>
      <c r="N82" s="86" t="str">
        <f aca="false">IF(N$2=$E82,$J82,"")</f>
        <v/>
      </c>
      <c r="O82" s="99" t="str">
        <f aca="false">IF(O$2=$E82,$J82,"")</f>
        <v/>
      </c>
      <c r="P82" s="86" t="str">
        <f aca="false">IF(P$2=$E82,$J82,"")</f>
        <v/>
      </c>
      <c r="Q82" s="86" t="str">
        <f aca="false">IF(Q$2=$E82,$J82,"")</f>
        <v/>
      </c>
      <c r="R82" s="99" t="str">
        <f aca="false">IF(R$2=$E82,$J82,"")</f>
        <v/>
      </c>
      <c r="S82" s="86" t="str">
        <f aca="false">IF(S$2=$E82,$J82,"")</f>
        <v/>
      </c>
      <c r="T82" s="99" t="str">
        <f aca="false">IF(T$2=$E82,$J82,"")</f>
        <v/>
      </c>
      <c r="U82" s="86" t="str">
        <f aca="false">IF(U$2=$E82,$J82,"")</f>
        <v/>
      </c>
      <c r="V82" s="99" t="str">
        <f aca="false">IF(V$2=$E82,$J82,"")</f>
        <v/>
      </c>
      <c r="W82" s="86" t="str">
        <f aca="false">IF(W$2=$E82,$J82,"")</f>
        <v/>
      </c>
      <c r="X82" s="99" t="str">
        <f aca="false">IF(X$2=$E82,$J82,"")</f>
        <v/>
      </c>
      <c r="Y82" s="86" t="str">
        <f aca="false">IF(Y$2=$E82,$J82,"")</f>
        <v/>
      </c>
      <c r="Z82" s="99" t="str">
        <f aca="false">IF(Z$2=$E82,$J82,"")</f>
        <v/>
      </c>
      <c r="AA82" s="86" t="str">
        <f aca="false">IF(AA$2=$E82,$J82,"")</f>
        <v/>
      </c>
      <c r="AB82" s="99" t="str">
        <f aca="false">IF(AB$2=$E82,$J82,"")</f>
        <v/>
      </c>
      <c r="AC82" s="101" t="s">
        <v>10</v>
      </c>
      <c r="AD82" s="83"/>
      <c r="AE82" s="83"/>
      <c r="AF82" s="83"/>
    </row>
    <row r="83" customFormat="false" ht="14.25" hidden="false" customHeight="false" outlineLevel="0" collapsed="false">
      <c r="A83" s="82" t="str">
        <f aca="false">IF(G83&lt;&gt;0,IF(COUNTIF(G$4:G$200,G83)&lt;&gt;1,RANK(G83,G$4:G$200)&amp;"°",RANK(G83,G$4:G$200)),"")</f>
        <v>79°</v>
      </c>
      <c r="B83" s="100" t="s">
        <v>99</v>
      </c>
      <c r="C83" s="86" t="str">
        <f aca="false">IFERROR(VLOOKUP($B83,TabJoueurs,2,0),"")</f>
        <v>5A</v>
      </c>
      <c r="D83" s="86" t="str">
        <f aca="false">IFERROR(VLOOKUP($B83,TabJoueurs,3,0),"")</f>
        <v>R</v>
      </c>
      <c r="E83" s="86" t="str">
        <f aca="false">IFERROR(VLOOKUP($B83,TabJoueurs,4,0),"")</f>
        <v>CHY</v>
      </c>
      <c r="F83" s="86" t="n">
        <f aca="false">IFERROR(VLOOKUP($B83,TabJoueurs,7,0),"")</f>
        <v>0</v>
      </c>
      <c r="G83" s="82" t="n">
        <v>597</v>
      </c>
      <c r="H83" s="82" t="n">
        <f aca="false">COUNTIF(E$4:E83,E83)</f>
        <v>7</v>
      </c>
      <c r="I83" s="82" t="n">
        <f aca="false">IFERROR(IF(H83&lt;6,I82+1,I82),0)</f>
        <v>58</v>
      </c>
      <c r="J83" s="82" t="str">
        <f aca="false">IF(G83&gt;0,IF(H83&lt;6,PtsMax3-I83+1,""),"")</f>
        <v/>
      </c>
      <c r="K83" s="97" t="n">
        <f aca="false">MAX(M83:AB83)</f>
        <v>0</v>
      </c>
      <c r="L83" s="98" t="n">
        <f aca="false">IFERROR(G83/G$1,"")</f>
        <v>0.656043956043956</v>
      </c>
      <c r="M83" s="99"/>
      <c r="N83" s="86" t="str">
        <f aca="false">IF(N$2=$E83,$J83,"")</f>
        <v/>
      </c>
      <c r="O83" s="99" t="str">
        <f aca="false">IF(O$2=$E83,$J83,"")</f>
        <v/>
      </c>
      <c r="P83" s="86" t="str">
        <f aca="false">IF(P$2=$E83,$J83,"")</f>
        <v/>
      </c>
      <c r="Q83" s="86" t="str">
        <f aca="false">IF(Q$2=$E83,$J83,"")</f>
        <v/>
      </c>
      <c r="R83" s="99" t="str">
        <f aca="false">IF(R$2=$E83,$J83,"")</f>
        <v/>
      </c>
      <c r="S83" s="86" t="str">
        <f aca="false">IF(S$2=$E83,$J83,"")</f>
        <v/>
      </c>
      <c r="T83" s="99" t="str">
        <f aca="false">IF(T$2=$E83,$J83,"")</f>
        <v/>
      </c>
      <c r="U83" s="86" t="str">
        <f aca="false">IF(U$2=$E83,$J83,"")</f>
        <v/>
      </c>
      <c r="V83" s="99" t="str">
        <f aca="false">IF(V$2=$E83,$J83,"")</f>
        <v/>
      </c>
      <c r="W83" s="86" t="str">
        <f aca="false">IF(W$2=$E83,$J83,"")</f>
        <v/>
      </c>
      <c r="X83" s="99" t="str">
        <f aca="false">IF(X$2=$E83,$J83,"")</f>
        <v/>
      </c>
      <c r="Y83" s="86" t="str">
        <f aca="false">IF(Y$2=$E83,$J83,"")</f>
        <v/>
      </c>
      <c r="Z83" s="99" t="str">
        <f aca="false">IF(Z$2=$E83,$J83,"")</f>
        <v/>
      </c>
      <c r="AA83" s="86" t="str">
        <f aca="false">IF(AA$2=$E83,$J83,"")</f>
        <v/>
      </c>
      <c r="AB83" s="99" t="str">
        <f aca="false">IF(AB$2=$E83,$J83,"")</f>
        <v/>
      </c>
      <c r="AC83" s="101" t="s">
        <v>10</v>
      </c>
      <c r="AD83" s="83"/>
      <c r="AE83" s="83"/>
      <c r="AF83" s="83"/>
    </row>
    <row r="84" customFormat="false" ht="14.25" hidden="false" customHeight="false" outlineLevel="0" collapsed="false">
      <c r="A84" s="82" t="n">
        <f aca="false">IF(G84&lt;&gt;0,IF(COUNTIF(G$4:G$200,G84)&lt;&gt;1,RANK(G84,G$4:G$200)&amp;"°",RANK(G84,G$4:G$200)),"")</f>
        <v>81</v>
      </c>
      <c r="B84" s="100" t="s">
        <v>150</v>
      </c>
      <c r="C84" s="86" t="str">
        <f aca="false">IFERROR(VLOOKUP($B84,TabJoueurs,2,0),"")</f>
        <v>5B</v>
      </c>
      <c r="D84" s="86" t="str">
        <f aca="false">IFERROR(VLOOKUP($B84,TabJoueurs,3,0),"")</f>
        <v>V</v>
      </c>
      <c r="E84" s="86" t="str">
        <f aca="false">IFERROR(VLOOKUP($B84,TabJoueurs,4,0),"")</f>
        <v>WAA</v>
      </c>
      <c r="F84" s="86" t="n">
        <f aca="false">IFERROR(VLOOKUP($B84,TabJoueurs,7,0),"")</f>
        <v>0</v>
      </c>
      <c r="G84" s="82" t="n">
        <v>596</v>
      </c>
      <c r="H84" s="82" t="n">
        <f aca="false">COUNTIF(E$4:E84,E84)</f>
        <v>6</v>
      </c>
      <c r="I84" s="82" t="n">
        <f aca="false">IFERROR(IF(H84&lt;6,I83+1,I83),0)</f>
        <v>58</v>
      </c>
      <c r="J84" s="82" t="str">
        <f aca="false">IF(G84&gt;0,IF(H84&lt;6,PtsMax3-I84+1,""),"")</f>
        <v/>
      </c>
      <c r="K84" s="97" t="n">
        <f aca="false">MAX(M84:AB84)</f>
        <v>0</v>
      </c>
      <c r="L84" s="98" t="n">
        <f aca="false">IFERROR(G84/G$1,"")</f>
        <v>0.654945054945055</v>
      </c>
      <c r="M84" s="99"/>
      <c r="N84" s="86" t="str">
        <f aca="false">IF(N$2=$E84,$J84,"")</f>
        <v/>
      </c>
      <c r="O84" s="99" t="str">
        <f aca="false">IF(O$2=$E84,$J84,"")</f>
        <v/>
      </c>
      <c r="P84" s="86" t="str">
        <f aca="false">IF(P$2=$E84,$J84,"")</f>
        <v/>
      </c>
      <c r="Q84" s="86" t="str">
        <f aca="false">IF(Q$2=$E84,$J84,"")</f>
        <v/>
      </c>
      <c r="R84" s="99" t="str">
        <f aca="false">IF(R$2=$E84,$J84,"")</f>
        <v/>
      </c>
      <c r="S84" s="86" t="str">
        <f aca="false">IF(S$2=$E84,$J84,"")</f>
        <v/>
      </c>
      <c r="T84" s="99" t="str">
        <f aca="false">IF(T$2=$E84,$J84,"")</f>
        <v/>
      </c>
      <c r="U84" s="86" t="str">
        <f aca="false">IF(U$2=$E84,$J84,"")</f>
        <v/>
      </c>
      <c r="V84" s="99" t="str">
        <f aca="false">IF(V$2=$E84,$J84,"")</f>
        <v/>
      </c>
      <c r="W84" s="86" t="str">
        <f aca="false">IF(W$2=$E84,$J84,"")</f>
        <v/>
      </c>
      <c r="X84" s="99" t="str">
        <f aca="false">IF(X$2=$E84,$J84,"")</f>
        <v/>
      </c>
      <c r="Y84" s="86" t="str">
        <f aca="false">IF(Y$2=$E84,$J84,"")</f>
        <v/>
      </c>
      <c r="Z84" s="99" t="str">
        <f aca="false">IF(Z$2=$E84,$J84,"")</f>
        <v/>
      </c>
      <c r="AA84" s="86" t="str">
        <f aca="false">IF(AA$2=$E84,$J84,"")</f>
        <v/>
      </c>
      <c r="AB84" s="99" t="str">
        <f aca="false">IF(AB$2=$E84,$J84,"")</f>
        <v/>
      </c>
      <c r="AC84" s="101" t="s">
        <v>10</v>
      </c>
      <c r="AD84" s="83"/>
      <c r="AE84" s="83"/>
      <c r="AF84" s="83"/>
    </row>
    <row r="85" customFormat="false" ht="14.25" hidden="false" customHeight="false" outlineLevel="0" collapsed="false">
      <c r="A85" s="82" t="n">
        <f aca="false">IF(G85&lt;&gt;0,IF(COUNTIF(G$4:G$200,G85)&lt;&gt;1,RANK(G85,G$4:G$200)&amp;"°",RANK(G85,G$4:G$200)),"")</f>
        <v>82</v>
      </c>
      <c r="B85" s="100" t="s">
        <v>161</v>
      </c>
      <c r="C85" s="86" t="str">
        <f aca="false">IFERROR(VLOOKUP($B85,TabJoueurs,2,0),"")</f>
        <v>6D</v>
      </c>
      <c r="D85" s="86" t="str">
        <f aca="false">IFERROR(VLOOKUP($B85,TabJoueurs,3,0),"")</f>
        <v>D</v>
      </c>
      <c r="E85" s="86" t="str">
        <f aca="false">IFERROR(VLOOKUP($B85,TabJoueurs,4,0),"")</f>
        <v>GER</v>
      </c>
      <c r="F85" s="86" t="n">
        <f aca="false">IFERROR(VLOOKUP($B85,TabJoueurs,7,0),"")</f>
        <v>0</v>
      </c>
      <c r="G85" s="82" t="n">
        <v>595</v>
      </c>
      <c r="H85" s="82" t="n">
        <f aca="false">COUNTIF(E$4:E85,E85)</f>
        <v>3</v>
      </c>
      <c r="I85" s="82" t="n">
        <f aca="false">IFERROR(IF(H85&lt;6,I84+1,I84),0)</f>
        <v>59</v>
      </c>
      <c r="J85" s="82" t="n">
        <f aca="false">IF(G85&gt;0,IF(H85&lt;6,PtsMax3-I85+1,""),"")</f>
        <v>7</v>
      </c>
      <c r="K85" s="97" t="n">
        <f aca="false">MAX(M85:AB85)</f>
        <v>7</v>
      </c>
      <c r="L85" s="98" t="n">
        <f aca="false">IFERROR(G85/G$1,"")</f>
        <v>0.653846153846154</v>
      </c>
      <c r="M85" s="99"/>
      <c r="N85" s="86" t="str">
        <f aca="false">IF(N$2=$E85,$J85,"")</f>
        <v/>
      </c>
      <c r="O85" s="99" t="str">
        <f aca="false">IF(O$2=$E85,$J85,"")</f>
        <v/>
      </c>
      <c r="P85" s="86" t="str">
        <f aca="false">IF(P$2=$E85,$J85,"")</f>
        <v/>
      </c>
      <c r="Q85" s="86" t="str">
        <f aca="false">IF(Q$2=$E85,$J85,"")</f>
        <v/>
      </c>
      <c r="R85" s="99" t="str">
        <f aca="false">IF(R$2=$E85,$J85,"")</f>
        <v/>
      </c>
      <c r="S85" s="86" t="str">
        <f aca="false">IF(S$2=$E85,$J85,"")</f>
        <v/>
      </c>
      <c r="T85" s="99" t="str">
        <f aca="false">IF(T$2=$E85,$J85,"")</f>
        <v/>
      </c>
      <c r="U85" s="86" t="str">
        <f aca="false">IF(U$2=$E85,$J85,"")</f>
        <v/>
      </c>
      <c r="V85" s="99" t="str">
        <f aca="false">IF(V$2=$E85,$J85,"")</f>
        <v/>
      </c>
      <c r="W85" s="86" t="n">
        <f aca="false">IF(W$2=$E85,$J85,"")</f>
        <v>7</v>
      </c>
      <c r="X85" s="99" t="str">
        <f aca="false">IF(X$2=$E85,$J85,"")</f>
        <v/>
      </c>
      <c r="Y85" s="86" t="str">
        <f aca="false">IF(Y$2=$E85,$J85,"")</f>
        <v/>
      </c>
      <c r="Z85" s="99" t="str">
        <f aca="false">IF(Z$2=$E85,$J85,"")</f>
        <v/>
      </c>
      <c r="AA85" s="86" t="str">
        <f aca="false">IF(AA$2=$E85,$J85,"")</f>
        <v/>
      </c>
      <c r="AB85" s="99" t="str">
        <f aca="false">IF(AB$2=$E85,$J85,"")</f>
        <v/>
      </c>
      <c r="AC85" s="101" t="s">
        <v>10</v>
      </c>
      <c r="AD85" s="83"/>
      <c r="AE85" s="83"/>
      <c r="AF85" s="83"/>
    </row>
    <row r="86" customFormat="false" ht="14.25" hidden="false" customHeight="false" outlineLevel="0" collapsed="false">
      <c r="A86" s="82" t="n">
        <f aca="false">IF(G86&lt;&gt;0,IF(COUNTIF(G$4:G$200,G86)&lt;&gt;1,RANK(G86,G$4:G$200)&amp;"°",RANK(G86,G$4:G$200)),"")</f>
        <v>83</v>
      </c>
      <c r="B86" s="1" t="s">
        <v>139</v>
      </c>
      <c r="C86" s="86" t="str">
        <f aca="false">IFERROR(VLOOKUP($B86,TabJoueurs,2,0),"")</f>
        <v>NC</v>
      </c>
      <c r="D86" s="86" t="str">
        <f aca="false">IFERROR(VLOOKUP($B86,TabJoueurs,3,0),"")</f>
        <v>S</v>
      </c>
      <c r="E86" s="86" t="str">
        <f aca="false">IFERROR(VLOOKUP($B86,TabJoueurs,4,0),"")</f>
        <v>WAA</v>
      </c>
      <c r="F86" s="86" t="n">
        <f aca="false">IFERROR(VLOOKUP($B86,TabJoueurs,7,0),"")</f>
        <v>0</v>
      </c>
      <c r="G86" s="82" t="n">
        <v>583</v>
      </c>
      <c r="H86" s="82" t="n">
        <f aca="false">COUNTIF(E$4:E86,E86)</f>
        <v>7</v>
      </c>
      <c r="I86" s="82" t="n">
        <f aca="false">IFERROR(IF(H86&lt;6,I85+1,I85),0)</f>
        <v>59</v>
      </c>
      <c r="J86" s="82" t="str">
        <f aca="false">IF(G86&gt;0,IF(H86&lt;6,PtsMax3-I86+1,""),"")</f>
        <v/>
      </c>
      <c r="K86" s="97" t="n">
        <f aca="false">MAX(M86:AB86)</f>
        <v>0</v>
      </c>
      <c r="L86" s="98" t="n">
        <f aca="false">IFERROR(G86/G$1,"")</f>
        <v>0.640659340659341</v>
      </c>
      <c r="M86" s="99"/>
      <c r="N86" s="86" t="str">
        <f aca="false">IF(N$2=$E86,$J86,"")</f>
        <v/>
      </c>
      <c r="O86" s="99" t="str">
        <f aca="false">IF(O$2=$E86,$J86,"")</f>
        <v/>
      </c>
      <c r="P86" s="86" t="str">
        <f aca="false">IF(P$2=$E86,$J86,"")</f>
        <v/>
      </c>
      <c r="Q86" s="86" t="str">
        <f aca="false">IF(Q$2=$E86,$J86,"")</f>
        <v/>
      </c>
      <c r="R86" s="99" t="str">
        <f aca="false">IF(R$2=$E86,$J86,"")</f>
        <v/>
      </c>
      <c r="S86" s="86" t="str">
        <f aca="false">IF(S$2=$E86,$J86,"")</f>
        <v/>
      </c>
      <c r="T86" s="99" t="str">
        <f aca="false">IF(T$2=$E86,$J86,"")</f>
        <v/>
      </c>
      <c r="U86" s="86" t="str">
        <f aca="false">IF(U$2=$E86,$J86,"")</f>
        <v/>
      </c>
      <c r="V86" s="99" t="str">
        <f aca="false">IF(V$2=$E86,$J86,"")</f>
        <v/>
      </c>
      <c r="W86" s="86" t="str">
        <f aca="false">IF(W$2=$E86,$J86,"")</f>
        <v/>
      </c>
      <c r="X86" s="99" t="str">
        <f aca="false">IF(X$2=$E86,$J86,"")</f>
        <v/>
      </c>
      <c r="Y86" s="86" t="str">
        <f aca="false">IF(Y$2=$E86,$J86,"")</f>
        <v/>
      </c>
      <c r="Z86" s="99" t="str">
        <f aca="false">IF(Z$2=$E86,$J86,"")</f>
        <v/>
      </c>
      <c r="AA86" s="86" t="str">
        <f aca="false">IF(AA$2=$E86,$J86,"")</f>
        <v/>
      </c>
      <c r="AB86" s="99" t="str">
        <f aca="false">IF(AB$2=$E86,$J86,"")</f>
        <v/>
      </c>
      <c r="AC86" s="101" t="s">
        <v>10</v>
      </c>
      <c r="AD86" s="83"/>
      <c r="AE86" s="83"/>
      <c r="AF86" s="83"/>
    </row>
    <row r="87" customFormat="false" ht="14.25" hidden="false" customHeight="false" outlineLevel="0" collapsed="false">
      <c r="A87" s="82" t="str">
        <f aca="false">IF(G87&lt;&gt;0,IF(COUNTIF(G$4:G$200,G87)&lt;&gt;1,RANK(G87,G$4:G$200)&amp;"°",RANK(G87,G$4:G$200)),"")</f>
        <v>84°</v>
      </c>
      <c r="B87" s="100" t="s">
        <v>162</v>
      </c>
      <c r="C87" s="86" t="str">
        <f aca="false">IFERROR(VLOOKUP($B87,TabJoueurs,2,0),"")</f>
        <v>NC</v>
      </c>
      <c r="D87" s="86" t="str">
        <f aca="false">IFERROR(VLOOKUP($B87,TabJoueurs,3,0),"")</f>
        <v>V</v>
      </c>
      <c r="E87" s="86" t="str">
        <f aca="false">IFERROR(VLOOKUP($B87,TabJoueurs,4,0),"")</f>
        <v>CNB</v>
      </c>
      <c r="F87" s="86" t="n">
        <f aca="false">IFERROR(VLOOKUP($B87,TabJoueurs,7,0),"")</f>
        <v>0</v>
      </c>
      <c r="G87" s="82" t="n">
        <v>577</v>
      </c>
      <c r="H87" s="82" t="n">
        <f aca="false">COUNTIF(E$4:E87,E87)</f>
        <v>2</v>
      </c>
      <c r="I87" s="82" t="n">
        <f aca="false">IFERROR(IF(H87&lt;6,I86+1,I86),0)</f>
        <v>60</v>
      </c>
      <c r="J87" s="82" t="n">
        <f aca="false">IF(G87&gt;0,IF(H87&lt;6,PtsMax3-I87+1,""),"")</f>
        <v>6</v>
      </c>
      <c r="K87" s="97" t="n">
        <f aca="false">MAX(M87:AB87)</f>
        <v>6</v>
      </c>
      <c r="L87" s="98" t="n">
        <f aca="false">IFERROR(G87/G$1,"")</f>
        <v>0.634065934065934</v>
      </c>
      <c r="M87" s="99"/>
      <c r="N87" s="86" t="str">
        <f aca="false">IF(N$2=$E87,$J87,"")</f>
        <v/>
      </c>
      <c r="O87" s="99" t="str">
        <f aca="false">IF(O$2=$E87,$J87,"")</f>
        <v/>
      </c>
      <c r="P87" s="86" t="str">
        <f aca="false">IF(P$2=$E87,$J87,"")</f>
        <v/>
      </c>
      <c r="Q87" s="86" t="str">
        <f aca="false">IF(Q$2=$E87,$J87,"")</f>
        <v/>
      </c>
      <c r="R87" s="99" t="str">
        <f aca="false">IF(R$2=$E87,$J87,"")</f>
        <v/>
      </c>
      <c r="S87" s="86" t="n">
        <f aca="false">IF(S$2=$E87,$J87,"")</f>
        <v>6</v>
      </c>
      <c r="T87" s="99" t="str">
        <f aca="false">IF(T$2=$E87,$J87,"")</f>
        <v/>
      </c>
      <c r="U87" s="86" t="str">
        <f aca="false">IF(U$2=$E87,$J87,"")</f>
        <v/>
      </c>
      <c r="V87" s="99" t="str">
        <f aca="false">IF(V$2=$E87,$J87,"")</f>
        <v/>
      </c>
      <c r="W87" s="86" t="str">
        <f aca="false">IF(W$2=$E87,$J87,"")</f>
        <v/>
      </c>
      <c r="X87" s="99" t="str">
        <f aca="false">IF(X$2=$E87,$J87,"")</f>
        <v/>
      </c>
      <c r="Y87" s="86" t="str">
        <f aca="false">IF(Y$2=$E87,$J87,"")</f>
        <v/>
      </c>
      <c r="Z87" s="99" t="str">
        <f aca="false">IF(Z$2=$E87,$J87,"")</f>
        <v/>
      </c>
      <c r="AA87" s="86" t="str">
        <f aca="false">IF(AA$2=$E87,$J87,"")</f>
        <v/>
      </c>
      <c r="AB87" s="99" t="str">
        <f aca="false">IF(AB$2=$E87,$J87,"")</f>
        <v/>
      </c>
      <c r="AC87" s="101" t="s">
        <v>10</v>
      </c>
      <c r="AD87" s="83"/>
      <c r="AE87" s="83"/>
      <c r="AF87" s="83"/>
    </row>
    <row r="88" customFormat="false" ht="14.25" hidden="false" customHeight="false" outlineLevel="0" collapsed="false">
      <c r="A88" s="82" t="str">
        <f aca="false">IF(G88&lt;&gt;0,IF(COUNTIF(G$4:G$200,G88)&lt;&gt;1,RANK(G88,G$4:G$200)&amp;"°",RANK(G88,G$4:G$200)),"")</f>
        <v>84°</v>
      </c>
      <c r="B88" s="100" t="s">
        <v>144</v>
      </c>
      <c r="C88" s="86" t="str">
        <f aca="false">IFERROR(VLOOKUP($B88,TabJoueurs,2,0),"")</f>
        <v>NC</v>
      </c>
      <c r="D88" s="86" t="str">
        <f aca="false">IFERROR(VLOOKUP($B88,TabJoueurs,3,0),"")</f>
        <v>S</v>
      </c>
      <c r="E88" s="86" t="str">
        <f aca="false">IFERROR(VLOOKUP($B88,TabJoueurs,4,0),"")</f>
        <v>LIB</v>
      </c>
      <c r="F88" s="86" t="n">
        <f aca="false">IFERROR(VLOOKUP($B88,TabJoueurs,7,0),"")</f>
        <v>0</v>
      </c>
      <c r="G88" s="82" t="n">
        <v>577</v>
      </c>
      <c r="H88" s="82" t="n">
        <f aca="false">COUNTIF(E$4:E88,E88)</f>
        <v>8</v>
      </c>
      <c r="I88" s="82" t="n">
        <f aca="false">IFERROR(IF(H88&lt;6,I87+1,I87),0)</f>
        <v>60</v>
      </c>
      <c r="J88" s="82" t="str">
        <f aca="false">IF(G88&gt;0,IF(H88&lt;6,PtsMax3-I88+1,""),"")</f>
        <v/>
      </c>
      <c r="K88" s="97" t="n">
        <f aca="false">MAX(M88:AB88)</f>
        <v>0</v>
      </c>
      <c r="L88" s="98" t="n">
        <f aca="false">IFERROR(G88/G$1,"")</f>
        <v>0.634065934065934</v>
      </c>
      <c r="M88" s="99"/>
      <c r="N88" s="86" t="str">
        <f aca="false">IF(N$2=$E88,$J88,"")</f>
        <v/>
      </c>
      <c r="O88" s="99" t="str">
        <f aca="false">IF(O$2=$E88,$J88,"")</f>
        <v/>
      </c>
      <c r="P88" s="86" t="str">
        <f aca="false">IF(P$2=$E88,$J88,"")</f>
        <v/>
      </c>
      <c r="Q88" s="86" t="str">
        <f aca="false">IF(Q$2=$E88,$J88,"")</f>
        <v/>
      </c>
      <c r="R88" s="99" t="str">
        <f aca="false">IF(R$2=$E88,$J88,"")</f>
        <v/>
      </c>
      <c r="S88" s="86" t="str">
        <f aca="false">IF(S$2=$E88,$J88,"")</f>
        <v/>
      </c>
      <c r="T88" s="99" t="str">
        <f aca="false">IF(T$2=$E88,$J88,"")</f>
        <v/>
      </c>
      <c r="U88" s="86" t="str">
        <f aca="false">IF(U$2=$E88,$J88,"")</f>
        <v/>
      </c>
      <c r="V88" s="99" t="str">
        <f aca="false">IF(V$2=$E88,$J88,"")</f>
        <v/>
      </c>
      <c r="W88" s="86" t="str">
        <f aca="false">IF(W$2=$E88,$J88,"")</f>
        <v/>
      </c>
      <c r="X88" s="99" t="str">
        <f aca="false">IF(X$2=$E88,$J88,"")</f>
        <v/>
      </c>
      <c r="Y88" s="86" t="str">
        <f aca="false">IF(Y$2=$E88,$J88,"")</f>
        <v/>
      </c>
      <c r="Z88" s="99" t="str">
        <f aca="false">IF(Z$2=$E88,$J88,"")</f>
        <v/>
      </c>
      <c r="AA88" s="86" t="str">
        <f aca="false">IF(AA$2=$E88,$J88,"")</f>
        <v/>
      </c>
      <c r="AB88" s="99" t="str">
        <f aca="false">IF(AB$2=$E88,$J88,"")</f>
        <v/>
      </c>
      <c r="AC88" s="101" t="s">
        <v>10</v>
      </c>
      <c r="AD88" s="83"/>
      <c r="AE88" s="83"/>
      <c r="AF88" s="83"/>
    </row>
    <row r="89" customFormat="false" ht="14.25" hidden="false" customHeight="false" outlineLevel="0" collapsed="false">
      <c r="A89" s="82" t="n">
        <f aca="false">IF(G89&lt;&gt;0,IF(COUNTIF(G$4:G$200,G89)&lt;&gt;1,RANK(G89,G$4:G$200)&amp;"°",RANK(G89,G$4:G$200)),"")</f>
        <v>86</v>
      </c>
      <c r="B89" s="100" t="s">
        <v>76</v>
      </c>
      <c r="C89" s="86" t="str">
        <f aca="false">IFERROR(VLOOKUP($B89,TabJoueurs,2,0),"")</f>
        <v>5D</v>
      </c>
      <c r="D89" s="86" t="str">
        <f aca="false">IFERROR(VLOOKUP($B89,TabJoueurs,3,0),"")</f>
        <v>R</v>
      </c>
      <c r="E89" s="86" t="str">
        <f aca="false">IFERROR(VLOOKUP($B89,TabJoueurs,4,0),"")</f>
        <v>AYW</v>
      </c>
      <c r="F89" s="86" t="n">
        <f aca="false">IFERROR(VLOOKUP($B89,TabJoueurs,7,0),"")</f>
        <v>0</v>
      </c>
      <c r="G89" s="82" t="n">
        <v>572</v>
      </c>
      <c r="H89" s="82" t="n">
        <f aca="false">COUNTIF(E$4:E89,E89)</f>
        <v>7</v>
      </c>
      <c r="I89" s="82" t="n">
        <f aca="false">IFERROR(IF(H89&lt;6,I88+1,I88),0)</f>
        <v>60</v>
      </c>
      <c r="J89" s="82" t="str">
        <f aca="false">IF(G89&gt;0,IF(H89&lt;6,PtsMax3-I89+1,""),"")</f>
        <v/>
      </c>
      <c r="K89" s="97" t="n">
        <f aca="false">MAX(M89:AB89)</f>
        <v>0</v>
      </c>
      <c r="L89" s="98" t="n">
        <f aca="false">IFERROR(G89/G$1,"")</f>
        <v>0.628571428571429</v>
      </c>
      <c r="M89" s="99"/>
      <c r="N89" s="86" t="str">
        <f aca="false">IF(N$2=$E89,$J89,"")</f>
        <v/>
      </c>
      <c r="O89" s="99" t="str">
        <f aca="false">IF(O$2=$E89,$J89,"")</f>
        <v/>
      </c>
      <c r="P89" s="86" t="str">
        <f aca="false">IF(P$2=$E89,$J89,"")</f>
        <v/>
      </c>
      <c r="Q89" s="86" t="str">
        <f aca="false">IF(Q$2=$E89,$J89,"")</f>
        <v/>
      </c>
      <c r="R89" s="99" t="str">
        <f aca="false">IF(R$2=$E89,$J89,"")</f>
        <v/>
      </c>
      <c r="S89" s="86" t="str">
        <f aca="false">IF(S$2=$E89,$J89,"")</f>
        <v/>
      </c>
      <c r="T89" s="99" t="str">
        <f aca="false">IF(T$2=$E89,$J89,"")</f>
        <v/>
      </c>
      <c r="U89" s="86" t="str">
        <f aca="false">IF(U$2=$E89,$J89,"")</f>
        <v/>
      </c>
      <c r="V89" s="99" t="str">
        <f aca="false">IF(V$2=$E89,$J89,"")</f>
        <v/>
      </c>
      <c r="W89" s="86" t="str">
        <f aca="false">IF(W$2=$E89,$J89,"")</f>
        <v/>
      </c>
      <c r="X89" s="99" t="str">
        <f aca="false">IF(X$2=$E89,$J89,"")</f>
        <v/>
      </c>
      <c r="Y89" s="86" t="str">
        <f aca="false">IF(Y$2=$E89,$J89,"")</f>
        <v/>
      </c>
      <c r="Z89" s="99" t="str">
        <f aca="false">IF(Z$2=$E89,$J89,"")</f>
        <v/>
      </c>
      <c r="AA89" s="86" t="str">
        <f aca="false">IF(AA$2=$E89,$J89,"")</f>
        <v/>
      </c>
      <c r="AB89" s="99" t="str">
        <f aca="false">IF(AB$2=$E89,$J89,"")</f>
        <v/>
      </c>
      <c r="AC89" s="101" t="s">
        <v>10</v>
      </c>
      <c r="AD89" s="83"/>
      <c r="AE89" s="83"/>
      <c r="AF89" s="83"/>
    </row>
    <row r="90" customFormat="false" ht="14.25" hidden="false" customHeight="false" outlineLevel="0" collapsed="false">
      <c r="A90" s="82" t="n">
        <f aca="false">IF(G90&lt;&gt;0,IF(COUNTIF(G$4:G$200,G90)&lt;&gt;1,RANK(G90,G$4:G$200)&amp;"°",RANK(G90,G$4:G$200)),"")</f>
        <v>87</v>
      </c>
      <c r="B90" s="1" t="s">
        <v>168</v>
      </c>
      <c r="C90" s="86" t="str">
        <f aca="false">IFERROR(VLOOKUP($B90,TabJoueurs,2,0),"")</f>
        <v>6D</v>
      </c>
      <c r="D90" s="86" t="str">
        <f aca="false">IFERROR(VLOOKUP($B90,TabJoueurs,3,0),"")</f>
        <v>D</v>
      </c>
      <c r="E90" s="86" t="str">
        <f aca="false">IFERROR(VLOOKUP($B90,TabJoueurs,4,0),"")</f>
        <v>GER</v>
      </c>
      <c r="F90" s="86" t="n">
        <f aca="false">IFERROR(VLOOKUP($B90,TabJoueurs,7,0),"")</f>
        <v>0</v>
      </c>
      <c r="G90" s="82" t="n">
        <v>563</v>
      </c>
      <c r="H90" s="82" t="n">
        <f aca="false">COUNTIF(E$4:E90,E90)</f>
        <v>4</v>
      </c>
      <c r="I90" s="82" t="n">
        <f aca="false">IFERROR(IF(H90&lt;6,I89+1,I89),0)</f>
        <v>61</v>
      </c>
      <c r="J90" s="82" t="n">
        <f aca="false">IF(G90&gt;0,IF(H90&lt;6,PtsMax3-I90+1,""),"")</f>
        <v>5</v>
      </c>
      <c r="K90" s="97" t="n">
        <f aca="false">MAX(M90:AB90)</f>
        <v>5</v>
      </c>
      <c r="L90" s="98" t="n">
        <f aca="false">IFERROR(G90/G$1,"")</f>
        <v>0.618681318681319</v>
      </c>
      <c r="M90" s="99"/>
      <c r="N90" s="86" t="str">
        <f aca="false">IF(N$2=$E90,$J90,"")</f>
        <v/>
      </c>
      <c r="O90" s="99" t="str">
        <f aca="false">IF(O$2=$E90,$J90,"")</f>
        <v/>
      </c>
      <c r="P90" s="86" t="str">
        <f aca="false">IF(P$2=$E90,$J90,"")</f>
        <v/>
      </c>
      <c r="Q90" s="86" t="str">
        <f aca="false">IF(Q$2=$E90,$J90,"")</f>
        <v/>
      </c>
      <c r="R90" s="99" t="str">
        <f aca="false">IF(R$2=$E90,$J90,"")</f>
        <v/>
      </c>
      <c r="S90" s="86" t="str">
        <f aca="false">IF(S$2=$E90,$J90,"")</f>
        <v/>
      </c>
      <c r="T90" s="99" t="str">
        <f aca="false">IF(T$2=$E90,$J90,"")</f>
        <v/>
      </c>
      <c r="U90" s="86" t="str">
        <f aca="false">IF(U$2=$E90,$J90,"")</f>
        <v/>
      </c>
      <c r="V90" s="99" t="str">
        <f aca="false">IF(V$2=$E90,$J90,"")</f>
        <v/>
      </c>
      <c r="W90" s="86" t="n">
        <f aca="false">IF(W$2=$E90,$J90,"")</f>
        <v>5</v>
      </c>
      <c r="X90" s="99" t="str">
        <f aca="false">IF(X$2=$E90,$J90,"")</f>
        <v/>
      </c>
      <c r="Y90" s="86" t="str">
        <f aca="false">IF(Y$2=$E90,$J90,"")</f>
        <v/>
      </c>
      <c r="Z90" s="99" t="str">
        <f aca="false">IF(Z$2=$E90,$J90,"")</f>
        <v/>
      </c>
      <c r="AA90" s="86" t="str">
        <f aca="false">IF(AA$2=$E90,$J90,"")</f>
        <v/>
      </c>
      <c r="AB90" s="99" t="str">
        <f aca="false">IF(AB$2=$E90,$J90,"")</f>
        <v/>
      </c>
      <c r="AC90" s="101" t="s">
        <v>10</v>
      </c>
      <c r="AD90" s="83"/>
      <c r="AE90" s="83"/>
      <c r="AF90" s="83"/>
    </row>
    <row r="91" customFormat="false" ht="14.25" hidden="false" customHeight="false" outlineLevel="0" collapsed="false">
      <c r="A91" s="82" t="n">
        <f aca="false">IF(G91&lt;&gt;0,IF(COUNTIF(G$4:G$200,G91)&lt;&gt;1,RANK(G91,G$4:G$200)&amp;"°",RANK(G91,G$4:G$200)),"")</f>
        <v>88</v>
      </c>
      <c r="B91" s="100" t="s">
        <v>108</v>
      </c>
      <c r="C91" s="86" t="str">
        <f aca="false">IFERROR(VLOOKUP($B91,TabJoueurs,2,0),"")</f>
        <v>6D</v>
      </c>
      <c r="D91" s="86" t="str">
        <f aca="false">IFERROR(VLOOKUP($B91,TabJoueurs,3,0),"")</f>
        <v>V</v>
      </c>
      <c r="E91" s="86" t="str">
        <f aca="false">IFERROR(VLOOKUP($B91,TabJoueurs,4,0),"")</f>
        <v>GER</v>
      </c>
      <c r="F91" s="86" t="n">
        <f aca="false">IFERROR(VLOOKUP($B91,TabJoueurs,7,0),"")</f>
        <v>0</v>
      </c>
      <c r="G91" s="82" t="n">
        <v>562</v>
      </c>
      <c r="H91" s="82" t="n">
        <f aca="false">COUNTIF(E$4:E91,E91)</f>
        <v>5</v>
      </c>
      <c r="I91" s="82" t="n">
        <f aca="false">IFERROR(IF(H91&lt;6,I90+1,I90),0)</f>
        <v>62</v>
      </c>
      <c r="J91" s="82" t="n">
        <f aca="false">IF(G91&gt;0,IF(H91&lt;6,PtsMax3-I91+1,""),"")</f>
        <v>4</v>
      </c>
      <c r="K91" s="97" t="n">
        <f aca="false">MAX(M91:AB91)</f>
        <v>4</v>
      </c>
      <c r="L91" s="98" t="n">
        <f aca="false">IFERROR(G91/G$1,"")</f>
        <v>0.617582417582418</v>
      </c>
      <c r="M91" s="99"/>
      <c r="N91" s="86" t="str">
        <f aca="false">IF(N$2=$E91,$J91,"")</f>
        <v/>
      </c>
      <c r="O91" s="99" t="str">
        <f aca="false">IF(O$2=$E91,$J91,"")</f>
        <v/>
      </c>
      <c r="P91" s="86" t="str">
        <f aca="false">IF(P$2=$E91,$J91,"")</f>
        <v/>
      </c>
      <c r="Q91" s="86" t="str">
        <f aca="false">IF(Q$2=$E91,$J91,"")</f>
        <v/>
      </c>
      <c r="R91" s="99" t="str">
        <f aca="false">IF(R$2=$E91,$J91,"")</f>
        <v/>
      </c>
      <c r="S91" s="86" t="str">
        <f aca="false">IF(S$2=$E91,$J91,"")</f>
        <v/>
      </c>
      <c r="T91" s="99" t="str">
        <f aca="false">IF(T$2=$E91,$J91,"")</f>
        <v/>
      </c>
      <c r="U91" s="86" t="str">
        <f aca="false">IF(U$2=$E91,$J91,"")</f>
        <v/>
      </c>
      <c r="V91" s="99" t="str">
        <f aca="false">IF(V$2=$E91,$J91,"")</f>
        <v/>
      </c>
      <c r="W91" s="86" t="n">
        <f aca="false">IF(W$2=$E91,$J91,"")</f>
        <v>4</v>
      </c>
      <c r="X91" s="99" t="str">
        <f aca="false">IF(X$2=$E91,$J91,"")</f>
        <v/>
      </c>
      <c r="Y91" s="86" t="str">
        <f aca="false">IF(Y$2=$E91,$J91,"")</f>
        <v/>
      </c>
      <c r="Z91" s="99" t="str">
        <f aca="false">IF(Z$2=$E91,$J91,"")</f>
        <v/>
      </c>
      <c r="AA91" s="86" t="str">
        <f aca="false">IF(AA$2=$E91,$J91,"")</f>
        <v/>
      </c>
      <c r="AB91" s="99" t="str">
        <f aca="false">IF(AB$2=$E91,$J91,"")</f>
        <v/>
      </c>
      <c r="AC91" s="101" t="s">
        <v>10</v>
      </c>
      <c r="AD91" s="83"/>
      <c r="AE91" s="83"/>
      <c r="AF91" s="83"/>
    </row>
    <row r="92" customFormat="false" ht="14.25" hidden="false" customHeight="false" outlineLevel="0" collapsed="false">
      <c r="A92" s="82" t="n">
        <f aca="false">IF(G92&lt;&gt;0,IF(COUNTIF(G$4:G$200,G92)&lt;&gt;1,RANK(G92,G$4:G$200)&amp;"°",RANK(G92,G$4:G$200)),"")</f>
        <v>89</v>
      </c>
      <c r="B92" s="1" t="s">
        <v>116</v>
      </c>
      <c r="C92" s="86" t="str">
        <f aca="false">IFERROR(VLOOKUP($B92,TabJoueurs,2,0),"")</f>
        <v>6B</v>
      </c>
      <c r="D92" s="86" t="str">
        <f aca="false">IFERROR(VLOOKUP($B92,TabJoueurs,3,0),"")</f>
        <v>V</v>
      </c>
      <c r="E92" s="86" t="str">
        <f aca="false">IFERROR(VLOOKUP($B92,TabJoueurs,4,0),"")</f>
        <v>SLR</v>
      </c>
      <c r="F92" s="86" t="n">
        <f aca="false">IFERROR(VLOOKUP($B92,TabJoueurs,7,0),"")</f>
        <v>0</v>
      </c>
      <c r="G92" s="82" t="n">
        <v>554</v>
      </c>
      <c r="H92" s="82" t="n">
        <f aca="false">COUNTIF(E$4:E92,E92)</f>
        <v>9</v>
      </c>
      <c r="I92" s="82" t="n">
        <f aca="false">IFERROR(IF(H92&lt;6,I91+1,I91),0)</f>
        <v>62</v>
      </c>
      <c r="J92" s="82" t="str">
        <f aca="false">IF(G92&gt;0,IF(H92&lt;6,PtsMax3-I92+1,""),"")</f>
        <v/>
      </c>
      <c r="K92" s="97" t="n">
        <f aca="false">MAX(M92:AB92)</f>
        <v>0</v>
      </c>
      <c r="L92" s="98" t="n">
        <f aca="false">IFERROR(G92/G$1,"")</f>
        <v>0.608791208791209</v>
      </c>
      <c r="M92" s="99"/>
      <c r="N92" s="86" t="str">
        <f aca="false">IF(N$2=$E92,$J92,"")</f>
        <v/>
      </c>
      <c r="O92" s="99" t="str">
        <f aca="false">IF(O$2=$E92,$J92,"")</f>
        <v/>
      </c>
      <c r="P92" s="86" t="str">
        <f aca="false">IF(P$2=$E92,$J92,"")</f>
        <v/>
      </c>
      <c r="Q92" s="86" t="str">
        <f aca="false">IF(Q$2=$E92,$J92,"")</f>
        <v/>
      </c>
      <c r="R92" s="99" t="str">
        <f aca="false">IF(R$2=$E92,$J92,"")</f>
        <v/>
      </c>
      <c r="S92" s="86" t="str">
        <f aca="false">IF(S$2=$E92,$J92,"")</f>
        <v/>
      </c>
      <c r="T92" s="99" t="str">
        <f aca="false">IF(T$2=$E92,$J92,"")</f>
        <v/>
      </c>
      <c r="U92" s="86" t="str">
        <f aca="false">IF(U$2=$E92,$J92,"")</f>
        <v/>
      </c>
      <c r="V92" s="99" t="str">
        <f aca="false">IF(V$2=$E92,$J92,"")</f>
        <v/>
      </c>
      <c r="W92" s="86" t="str">
        <f aca="false">IF(W$2=$E92,$J92,"")</f>
        <v/>
      </c>
      <c r="X92" s="99" t="str">
        <f aca="false">IF(X$2=$E92,$J92,"")</f>
        <v/>
      </c>
      <c r="Y92" s="86" t="str">
        <f aca="false">IF(Y$2=$E92,$J92,"")</f>
        <v/>
      </c>
      <c r="Z92" s="99" t="str">
        <f aca="false">IF(Z$2=$E92,$J92,"")</f>
        <v/>
      </c>
      <c r="AA92" s="86" t="str">
        <f aca="false">IF(AA$2=$E92,$J92,"")</f>
        <v/>
      </c>
      <c r="AB92" s="99" t="str">
        <f aca="false">IF(AB$2=$E92,$J92,"")</f>
        <v/>
      </c>
      <c r="AC92" s="101" t="s">
        <v>10</v>
      </c>
      <c r="AD92" s="83"/>
      <c r="AE92" s="83"/>
      <c r="AF92" s="83"/>
    </row>
    <row r="93" customFormat="false" ht="14.25" hidden="false" customHeight="false" outlineLevel="0" collapsed="false">
      <c r="A93" s="82" t="n">
        <f aca="false">IF(G93&lt;&gt;0,IF(COUNTIF(G$4:G$200,G93)&lt;&gt;1,RANK(G93,G$4:G$200)&amp;"°",RANK(G93,G$4:G$200)),"")</f>
        <v>90</v>
      </c>
      <c r="B93" s="116" t="s">
        <v>136</v>
      </c>
      <c r="C93" s="86" t="str">
        <f aca="false">IFERROR(VLOOKUP($B93,TabJoueurs,2,0),"")</f>
        <v>6B</v>
      </c>
      <c r="D93" s="86" t="str">
        <f aca="false">IFERROR(VLOOKUP($B93,TabJoueurs,3,0),"")</f>
        <v>V</v>
      </c>
      <c r="E93" s="86" t="str">
        <f aca="false">IFERROR(VLOOKUP($B93,TabJoueurs,4,0),"")</f>
        <v>WAA</v>
      </c>
      <c r="F93" s="86" t="n">
        <f aca="false">IFERROR(VLOOKUP($B93,TabJoueurs,7,0),"")</f>
        <v>0</v>
      </c>
      <c r="G93" s="82" t="n">
        <v>553</v>
      </c>
      <c r="H93" s="82" t="n">
        <f aca="false">COUNTIF(E$4:E93,E93)</f>
        <v>8</v>
      </c>
      <c r="I93" s="82" t="n">
        <f aca="false">IFERROR(IF(H93&lt;6,I92+1,I92),0)</f>
        <v>62</v>
      </c>
      <c r="J93" s="82" t="str">
        <f aca="false">IF(G93&gt;0,IF(H93&lt;6,PtsMax3-I93+1,""),"")</f>
        <v/>
      </c>
      <c r="K93" s="97" t="n">
        <f aca="false">MAX(M93:AB93)</f>
        <v>0</v>
      </c>
      <c r="L93" s="98" t="n">
        <f aca="false">IFERROR(G93/G$1,"")</f>
        <v>0.607692307692308</v>
      </c>
      <c r="M93" s="99"/>
      <c r="N93" s="86" t="str">
        <f aca="false">IF(N$2=$E93,$J93,"")</f>
        <v/>
      </c>
      <c r="O93" s="99" t="str">
        <f aca="false">IF(O$2=$E93,$J93,"")</f>
        <v/>
      </c>
      <c r="P93" s="86" t="str">
        <f aca="false">IF(P$2=$E93,$J93,"")</f>
        <v/>
      </c>
      <c r="Q93" s="86" t="str">
        <f aca="false">IF(Q$2=$E93,$J93,"")</f>
        <v/>
      </c>
      <c r="R93" s="99" t="str">
        <f aca="false">IF(R$2=$E93,$J93,"")</f>
        <v/>
      </c>
      <c r="S93" s="86" t="str">
        <f aca="false">IF(S$2=$E93,$J93,"")</f>
        <v/>
      </c>
      <c r="T93" s="99" t="str">
        <f aca="false">IF(T$2=$E93,$J93,"")</f>
        <v/>
      </c>
      <c r="U93" s="86" t="str">
        <f aca="false">IF(U$2=$E93,$J93,"")</f>
        <v/>
      </c>
      <c r="V93" s="99" t="str">
        <f aca="false">IF(V$2=$E93,$J93,"")</f>
        <v/>
      </c>
      <c r="W93" s="86" t="str">
        <f aca="false">IF(W$2=$E93,$J93,"")</f>
        <v/>
      </c>
      <c r="X93" s="99" t="str">
        <f aca="false">IF(X$2=$E93,$J93,"")</f>
        <v/>
      </c>
      <c r="Y93" s="86" t="str">
        <f aca="false">IF(Y$2=$E93,$J93,"")</f>
        <v/>
      </c>
      <c r="Z93" s="99" t="str">
        <f aca="false">IF(Z$2=$E93,$J93,"")</f>
        <v/>
      </c>
      <c r="AA93" s="86" t="str">
        <f aca="false">IF(AA$2=$E93,$J93,"")</f>
        <v/>
      </c>
      <c r="AB93" s="99" t="str">
        <f aca="false">IF(AB$2=$E93,$J93,"")</f>
        <v/>
      </c>
      <c r="AC93" s="101" t="s">
        <v>10</v>
      </c>
      <c r="AD93" s="83"/>
      <c r="AE93" s="83"/>
      <c r="AF93" s="83"/>
    </row>
    <row r="94" customFormat="false" ht="14.25" hidden="false" customHeight="false" outlineLevel="0" collapsed="false">
      <c r="A94" s="82" t="n">
        <f aca="false">IF(G94&lt;&gt;0,IF(COUNTIF(G$4:G$200,G94)&lt;&gt;1,RANK(G94,G$4:G$200)&amp;"°",RANK(G94,G$4:G$200)),"")</f>
        <v>91</v>
      </c>
      <c r="B94" s="100" t="s">
        <v>586</v>
      </c>
      <c r="C94" s="86" t="n">
        <f aca="false">IFERROR(VLOOKUP($B94,TabJoueurs,2,0),"")</f>
        <v>7</v>
      </c>
      <c r="D94" s="86" t="n">
        <f aca="false">IFERROR(VLOOKUP($B94,TabJoueurs,3,0),"")</f>
        <v>0</v>
      </c>
      <c r="E94" s="86" t="str">
        <f aca="false">IFERROR(VLOOKUP($B94,TabJoueurs,4,0),"")</f>
        <v>SLR</v>
      </c>
      <c r="F94" s="86" t="n">
        <f aca="false">IFERROR(VLOOKUP($B94,TabJoueurs,7,0),"")</f>
        <v>0</v>
      </c>
      <c r="G94" s="82" t="n">
        <v>545</v>
      </c>
      <c r="H94" s="82" t="n">
        <f aca="false">COUNTIF(E$4:E94,E94)</f>
        <v>10</v>
      </c>
      <c r="I94" s="82" t="n">
        <f aca="false">IFERROR(IF(H94&lt;6,I93+1,I93),0)</f>
        <v>62</v>
      </c>
      <c r="J94" s="82" t="str">
        <f aca="false">IF(G94&gt;0,IF(H94&lt;6,PtsMax3-I94+1,""),"")</f>
        <v/>
      </c>
      <c r="K94" s="97" t="n">
        <f aca="false">MAX(M94:AB94)</f>
        <v>0</v>
      </c>
      <c r="L94" s="98" t="n">
        <f aca="false">IFERROR(G94/G$1,"")</f>
        <v>0.598901098901099</v>
      </c>
      <c r="M94" s="99"/>
      <c r="N94" s="86" t="str">
        <f aca="false">IF(N$2=$E94,$J94,"")</f>
        <v/>
      </c>
      <c r="O94" s="99" t="str">
        <f aca="false">IF(O$2=$E94,$J94,"")</f>
        <v/>
      </c>
      <c r="P94" s="86" t="str">
        <f aca="false">IF(P$2=$E94,$J94,"")</f>
        <v/>
      </c>
      <c r="Q94" s="86" t="str">
        <f aca="false">IF(Q$2=$E94,$J94,"")</f>
        <v/>
      </c>
      <c r="R94" s="99" t="str">
        <f aca="false">IF(R$2=$E94,$J94,"")</f>
        <v/>
      </c>
      <c r="S94" s="86" t="str">
        <f aca="false">IF(S$2=$E94,$J94,"")</f>
        <v/>
      </c>
      <c r="T94" s="99" t="str">
        <f aca="false">IF(T$2=$E94,$J94,"")</f>
        <v/>
      </c>
      <c r="U94" s="86" t="str">
        <f aca="false">IF(U$2=$E94,$J94,"")</f>
        <v/>
      </c>
      <c r="V94" s="99" t="str">
        <f aca="false">IF(V$2=$E94,$J94,"")</f>
        <v/>
      </c>
      <c r="W94" s="86" t="str">
        <f aca="false">IF(W$2=$E94,$J94,"")</f>
        <v/>
      </c>
      <c r="X94" s="99" t="str">
        <f aca="false">IF(X$2=$E94,$J94,"")</f>
        <v/>
      </c>
      <c r="Y94" s="86" t="str">
        <f aca="false">IF(Y$2=$E94,$J94,"")</f>
        <v/>
      </c>
      <c r="Z94" s="99" t="str">
        <f aca="false">IF(Z$2=$E94,$J94,"")</f>
        <v/>
      </c>
      <c r="AA94" s="86" t="str">
        <f aca="false">IF(AA$2=$E94,$J94,"")</f>
        <v/>
      </c>
      <c r="AB94" s="99" t="str">
        <f aca="false">IF(AB$2=$E94,$J94,"")</f>
        <v/>
      </c>
      <c r="AC94" s="101" t="s">
        <v>10</v>
      </c>
      <c r="AD94" s="83"/>
      <c r="AE94" s="83"/>
      <c r="AF94" s="83"/>
    </row>
    <row r="95" customFormat="false" ht="14.25" hidden="false" customHeight="false" outlineLevel="0" collapsed="false">
      <c r="A95" s="82" t="n">
        <f aca="false">IF(G95&lt;&gt;0,IF(COUNTIF(G$4:G$200,G95)&lt;&gt;1,RANK(G95,G$4:G$200)&amp;"°",RANK(G95,G$4:G$200)),"")</f>
        <v>92</v>
      </c>
      <c r="B95" s="116" t="s">
        <v>464</v>
      </c>
      <c r="C95" s="86" t="str">
        <f aca="false">IFERROR(VLOOKUP($B95,TabJoueurs,2,0),"")</f>
        <v>6D</v>
      </c>
      <c r="D95" s="86" t="str">
        <f aca="false">IFERROR(VLOOKUP($B95,TabJoueurs,3,0),"")</f>
        <v>S</v>
      </c>
      <c r="E95" s="86" t="str">
        <f aca="false">IFERROR(VLOOKUP($B95,TabJoueurs,4,0),"")</f>
        <v>CNB</v>
      </c>
      <c r="F95" s="86" t="n">
        <f aca="false">IFERROR(VLOOKUP($B95,TabJoueurs,7,0),"")</f>
        <v>0</v>
      </c>
      <c r="G95" s="82" t="n">
        <v>544</v>
      </c>
      <c r="H95" s="82" t="n">
        <f aca="false">COUNTIF(E$4:E95,E95)</f>
        <v>3</v>
      </c>
      <c r="I95" s="82" t="n">
        <f aca="false">IFERROR(IF(H95&lt;6,I94+1,I94),0)</f>
        <v>63</v>
      </c>
      <c r="J95" s="82" t="n">
        <f aca="false">IF(G95&gt;0,IF(H95&lt;6,PtsMax3-I95+1,""),"")</f>
        <v>3</v>
      </c>
      <c r="K95" s="97" t="n">
        <f aca="false">MAX(M95:AB95)</f>
        <v>3</v>
      </c>
      <c r="L95" s="98" t="n">
        <f aca="false">IFERROR(G95/G$1,"")</f>
        <v>0.597802197802198</v>
      </c>
      <c r="M95" s="99"/>
      <c r="N95" s="86" t="str">
        <f aca="false">IF(N$2=$E95,$J95,"")</f>
        <v/>
      </c>
      <c r="O95" s="99" t="str">
        <f aca="false">IF(O$2=$E95,$J95,"")</f>
        <v/>
      </c>
      <c r="P95" s="86" t="str">
        <f aca="false">IF(P$2=$E95,$J95,"")</f>
        <v/>
      </c>
      <c r="Q95" s="86" t="str">
        <f aca="false">IF(Q$2=$E95,$J95,"")</f>
        <v/>
      </c>
      <c r="R95" s="99" t="str">
        <f aca="false">IF(R$2=$E95,$J95,"")</f>
        <v/>
      </c>
      <c r="S95" s="86" t="n">
        <f aca="false">IF(S$2=$E95,$J95,"")</f>
        <v>3</v>
      </c>
      <c r="T95" s="99" t="str">
        <f aca="false">IF(T$2=$E95,$J95,"")</f>
        <v/>
      </c>
      <c r="U95" s="86" t="str">
        <f aca="false">IF(U$2=$E95,$J95,"")</f>
        <v/>
      </c>
      <c r="V95" s="99" t="str">
        <f aca="false">IF(V$2=$E95,$J95,"")</f>
        <v/>
      </c>
      <c r="W95" s="86" t="str">
        <f aca="false">IF(W$2=$E95,$J95,"")</f>
        <v/>
      </c>
      <c r="X95" s="99" t="str">
        <f aca="false">IF(X$2=$E95,$J95,"")</f>
        <v/>
      </c>
      <c r="Y95" s="86" t="str">
        <f aca="false">IF(Y$2=$E95,$J95,"")</f>
        <v/>
      </c>
      <c r="Z95" s="99" t="str">
        <f aca="false">IF(Z$2=$E95,$J95,"")</f>
        <v/>
      </c>
      <c r="AA95" s="86" t="str">
        <f aca="false">IF(AA$2=$E95,$J95,"")</f>
        <v/>
      </c>
      <c r="AB95" s="99" t="str">
        <f aca="false">IF(AB$2=$E95,$J95,"")</f>
        <v/>
      </c>
      <c r="AC95" s="101" t="s">
        <v>10</v>
      </c>
      <c r="AD95" s="83"/>
      <c r="AE95" s="83"/>
      <c r="AF95" s="83"/>
    </row>
    <row r="96" customFormat="false" ht="14.25" hidden="false" customHeight="false" outlineLevel="0" collapsed="false">
      <c r="A96" s="82" t="n">
        <f aca="false">IF(G96&lt;&gt;0,IF(COUNTIF(G$4:G$200,G96)&lt;&gt;1,RANK(G96,G$4:G$200)&amp;"°",RANK(G96,G$4:G$200)),"")</f>
        <v>93</v>
      </c>
      <c r="B96" s="100" t="s">
        <v>149</v>
      </c>
      <c r="C96" s="86" t="str">
        <f aca="false">IFERROR(VLOOKUP($B96,TabJoueurs,2,0),"")</f>
        <v>6C</v>
      </c>
      <c r="D96" s="86" t="str">
        <f aca="false">IFERROR(VLOOKUP($B96,TabJoueurs,3,0),"")</f>
        <v>V</v>
      </c>
      <c r="E96" s="86" t="str">
        <f aca="false">IFERROR(VLOOKUP($B96,TabJoueurs,4,0),"")</f>
        <v>WAA</v>
      </c>
      <c r="F96" s="86" t="n">
        <f aca="false">IFERROR(VLOOKUP($B96,TabJoueurs,7,0),"")</f>
        <v>0</v>
      </c>
      <c r="G96" s="82" t="n">
        <v>540</v>
      </c>
      <c r="H96" s="82" t="n">
        <f aca="false">COUNTIF(E$4:E96,E96)</f>
        <v>9</v>
      </c>
      <c r="I96" s="82" t="n">
        <f aca="false">IFERROR(IF(H96&lt;6,I95+1,I95),0)</f>
        <v>63</v>
      </c>
      <c r="J96" s="82" t="str">
        <f aca="false">IF(G96&gt;0,IF(H96&lt;6,PtsMax3-I96+1,""),"")</f>
        <v/>
      </c>
      <c r="K96" s="97" t="n">
        <f aca="false">MAX(M96:AB96)</f>
        <v>0</v>
      </c>
      <c r="L96" s="98" t="n">
        <f aca="false">IFERROR(G96/G$1,"")</f>
        <v>0.593406593406593</v>
      </c>
      <c r="M96" s="99"/>
      <c r="N96" s="86" t="str">
        <f aca="false">IF(N$2=$E96,$J96,"")</f>
        <v/>
      </c>
      <c r="O96" s="99" t="str">
        <f aca="false">IF(O$2=$E96,$J96,"")</f>
        <v/>
      </c>
      <c r="P96" s="86" t="str">
        <f aca="false">IF(P$2=$E96,$J96,"")</f>
        <v/>
      </c>
      <c r="Q96" s="86" t="str">
        <f aca="false">IF(Q$2=$E96,$J96,"")</f>
        <v/>
      </c>
      <c r="R96" s="99" t="str">
        <f aca="false">IF(R$2=$E96,$J96,"")</f>
        <v/>
      </c>
      <c r="S96" s="86" t="str">
        <f aca="false">IF(S$2=$E96,$J96,"")</f>
        <v/>
      </c>
      <c r="T96" s="99" t="str">
        <f aca="false">IF(T$2=$E96,$J96,"")</f>
        <v/>
      </c>
      <c r="U96" s="86" t="str">
        <f aca="false">IF(U$2=$E96,$J96,"")</f>
        <v/>
      </c>
      <c r="V96" s="99" t="str">
        <f aca="false">IF(V$2=$E96,$J96,"")</f>
        <v/>
      </c>
      <c r="W96" s="86" t="str">
        <f aca="false">IF(W$2=$E96,$J96,"")</f>
        <v/>
      </c>
      <c r="X96" s="99" t="str">
        <f aca="false">IF(X$2=$E96,$J96,"")</f>
        <v/>
      </c>
      <c r="Y96" s="86" t="str">
        <f aca="false">IF(Y$2=$E96,$J96,"")</f>
        <v/>
      </c>
      <c r="Z96" s="99" t="str">
        <f aca="false">IF(Z$2=$E96,$J96,"")</f>
        <v/>
      </c>
      <c r="AA96" s="86" t="str">
        <f aca="false">IF(AA$2=$E96,$J96,"")</f>
        <v/>
      </c>
      <c r="AB96" s="99" t="str">
        <f aca="false">IF(AB$2=$E96,$J96,"")</f>
        <v/>
      </c>
      <c r="AC96" s="101" t="s">
        <v>10</v>
      </c>
      <c r="AD96" s="83"/>
      <c r="AE96" s="83"/>
      <c r="AF96" s="83"/>
    </row>
    <row r="97" customFormat="false" ht="14.25" hidden="false" customHeight="false" outlineLevel="0" collapsed="false">
      <c r="A97" s="82" t="n">
        <f aca="false">IF(G97&lt;&gt;0,IF(COUNTIF(G$4:G$200,G97)&lt;&gt;1,RANK(G97,G$4:G$200)&amp;"°",RANK(G97,G$4:G$200)),"")</f>
        <v>94</v>
      </c>
      <c r="B97" s="100" t="s">
        <v>465</v>
      </c>
      <c r="C97" s="86" t="str">
        <f aca="false">IFERROR(VLOOKUP($B97,TabJoueurs,2,0),"")</f>
        <v>6B</v>
      </c>
      <c r="D97" s="86" t="str">
        <f aca="false">IFERROR(VLOOKUP($B97,TabJoueurs,3,0),"")</f>
        <v>D</v>
      </c>
      <c r="E97" s="86" t="str">
        <f aca="false">IFERROR(VLOOKUP($B97,TabJoueurs,4,0),"")</f>
        <v>WAA</v>
      </c>
      <c r="F97" s="86" t="n">
        <f aca="false">IFERROR(VLOOKUP($B97,TabJoueurs,7,0),"")</f>
        <v>0</v>
      </c>
      <c r="G97" s="82" t="n">
        <v>539</v>
      </c>
      <c r="H97" s="82" t="n">
        <f aca="false">COUNTIF(E$4:E97,E97)</f>
        <v>10</v>
      </c>
      <c r="I97" s="82" t="n">
        <f aca="false">IFERROR(IF(H97&lt;6,I96+1,I96),0)</f>
        <v>63</v>
      </c>
      <c r="J97" s="82" t="str">
        <f aca="false">IF(G97&gt;0,IF(H97&lt;6,PtsMax3-I97+1,""),"")</f>
        <v/>
      </c>
      <c r="K97" s="97" t="n">
        <f aca="false">MAX(M97:AB97)</f>
        <v>0</v>
      </c>
      <c r="L97" s="98" t="n">
        <f aca="false">IFERROR(G97/G$1,"")</f>
        <v>0.592307692307692</v>
      </c>
      <c r="M97" s="99"/>
      <c r="N97" s="86" t="str">
        <f aca="false">IF(N$2=$E97,$J97,"")</f>
        <v/>
      </c>
      <c r="O97" s="99" t="str">
        <f aca="false">IF(O$2=$E97,$J97,"")</f>
        <v/>
      </c>
      <c r="P97" s="86" t="str">
        <f aca="false">IF(P$2=$E97,$J97,"")</f>
        <v/>
      </c>
      <c r="Q97" s="86" t="str">
        <f aca="false">IF(Q$2=$E97,$J97,"")</f>
        <v/>
      </c>
      <c r="R97" s="99" t="str">
        <f aca="false">IF(R$2=$E97,$J97,"")</f>
        <v/>
      </c>
      <c r="S97" s="86" t="str">
        <f aca="false">IF(S$2=$E97,$J97,"")</f>
        <v/>
      </c>
      <c r="T97" s="99" t="str">
        <f aca="false">IF(T$2=$E97,$J97,"")</f>
        <v/>
      </c>
      <c r="U97" s="86" t="str">
        <f aca="false">IF(U$2=$E97,$J97,"")</f>
        <v/>
      </c>
      <c r="V97" s="99" t="str">
        <f aca="false">IF(V$2=$E97,$J97,"")</f>
        <v/>
      </c>
      <c r="W97" s="86" t="str">
        <f aca="false">IF(W$2=$E97,$J97,"")</f>
        <v/>
      </c>
      <c r="X97" s="99" t="str">
        <f aca="false">IF(X$2=$E97,$J97,"")</f>
        <v/>
      </c>
      <c r="Y97" s="86" t="str">
        <f aca="false">IF(Y$2=$E97,$J97,"")</f>
        <v/>
      </c>
      <c r="Z97" s="99" t="str">
        <f aca="false">IF(Z$2=$E97,$J97,"")</f>
        <v/>
      </c>
      <c r="AA97" s="86" t="str">
        <f aca="false">IF(AA$2=$E97,$J97,"")</f>
        <v/>
      </c>
      <c r="AB97" s="99" t="str">
        <f aca="false">IF(AB$2=$E97,$J97,"")</f>
        <v/>
      </c>
      <c r="AC97" s="101" t="s">
        <v>10</v>
      </c>
      <c r="AD97" s="83"/>
      <c r="AE97" s="83"/>
      <c r="AF97" s="83"/>
    </row>
    <row r="98" customFormat="false" ht="14.25" hidden="false" customHeight="false" outlineLevel="0" collapsed="false">
      <c r="A98" s="82" t="n">
        <f aca="false">IF(G98&lt;&gt;0,IF(COUNTIF(G$4:G$200,G98)&lt;&gt;1,RANK(G98,G$4:G$200)&amp;"°",RANK(G98,G$4:G$200)),"")</f>
        <v>95</v>
      </c>
      <c r="B98" s="100" t="s">
        <v>148</v>
      </c>
      <c r="C98" s="86" t="str">
        <f aca="false">IFERROR(VLOOKUP($B98,TabJoueurs,2,0),"")</f>
        <v>6A</v>
      </c>
      <c r="D98" s="86" t="str">
        <f aca="false">IFERROR(VLOOKUP($B98,TabJoueurs,3,0),"")</f>
        <v>V</v>
      </c>
      <c r="E98" s="86" t="str">
        <f aca="false">IFERROR(VLOOKUP($B98,TabJoueurs,4,0),"")</f>
        <v>DZY</v>
      </c>
      <c r="F98" s="86" t="n">
        <f aca="false">IFERROR(VLOOKUP($B98,TabJoueurs,7,0),"")</f>
        <v>0</v>
      </c>
      <c r="G98" s="82" t="n">
        <v>534</v>
      </c>
      <c r="H98" s="82" t="n">
        <f aca="false">COUNTIF(E$4:E98,E98)</f>
        <v>8</v>
      </c>
      <c r="I98" s="82" t="n">
        <f aca="false">IFERROR(IF(H98&lt;6,I97+1,I97),0)</f>
        <v>63</v>
      </c>
      <c r="J98" s="82" t="str">
        <f aca="false">IF(G98&gt;0,IF(H98&lt;6,PtsMax3-I98+1,""),"")</f>
        <v/>
      </c>
      <c r="K98" s="97" t="n">
        <f aca="false">MAX(M98:AB98)</f>
        <v>0</v>
      </c>
      <c r="L98" s="98" t="n">
        <f aca="false">IFERROR(G98/G$1,"")</f>
        <v>0.586813186813187</v>
      </c>
      <c r="M98" s="99"/>
      <c r="N98" s="86" t="str">
        <f aca="false">IF(N$2=$E98,$J98,"")</f>
        <v/>
      </c>
      <c r="O98" s="99" t="str">
        <f aca="false">IF(O$2=$E98,$J98,"")</f>
        <v/>
      </c>
      <c r="P98" s="86" t="str">
        <f aca="false">IF(P$2=$E98,$J98,"")</f>
        <v/>
      </c>
      <c r="Q98" s="86" t="str">
        <f aca="false">IF(Q$2=$E98,$J98,"")</f>
        <v/>
      </c>
      <c r="R98" s="99" t="str">
        <f aca="false">IF(R$2=$E98,$J98,"")</f>
        <v/>
      </c>
      <c r="S98" s="86" t="str">
        <f aca="false">IF(S$2=$E98,$J98,"")</f>
        <v/>
      </c>
      <c r="T98" s="99" t="str">
        <f aca="false">IF(T$2=$E98,$J98,"")</f>
        <v/>
      </c>
      <c r="U98" s="86" t="str">
        <f aca="false">IF(U$2=$E98,$J98,"")</f>
        <v/>
      </c>
      <c r="V98" s="99" t="str">
        <f aca="false">IF(V$2=$E98,$J98,"")</f>
        <v/>
      </c>
      <c r="W98" s="86" t="str">
        <f aca="false">IF(W$2=$E98,$J98,"")</f>
        <v/>
      </c>
      <c r="X98" s="99" t="str">
        <f aca="false">IF(X$2=$E98,$J98,"")</f>
        <v/>
      </c>
      <c r="Y98" s="86" t="str">
        <f aca="false">IF(Y$2=$E98,$J98,"")</f>
        <v/>
      </c>
      <c r="Z98" s="99" t="str">
        <f aca="false">IF(Z$2=$E98,$J98,"")</f>
        <v/>
      </c>
      <c r="AA98" s="86" t="str">
        <f aca="false">IF(AA$2=$E98,$J98,"")</f>
        <v/>
      </c>
      <c r="AB98" s="99" t="str">
        <f aca="false">IF(AB$2=$E98,$J98,"")</f>
        <v/>
      </c>
      <c r="AC98" s="101" t="s">
        <v>10</v>
      </c>
      <c r="AD98" s="83"/>
      <c r="AE98" s="83"/>
      <c r="AF98" s="83"/>
    </row>
    <row r="99" customFormat="false" ht="14.25" hidden="false" customHeight="false" outlineLevel="0" collapsed="false">
      <c r="A99" s="82" t="n">
        <f aca="false">IF(G99&lt;&gt;0,IF(COUNTIF(G$4:G$200,G99)&lt;&gt;1,RANK(G99,G$4:G$200)&amp;"°",RANK(G99,G$4:G$200)),"")</f>
        <v>96</v>
      </c>
      <c r="B99" s="100" t="s">
        <v>469</v>
      </c>
      <c r="C99" s="86" t="str">
        <f aca="false">IFERROR(VLOOKUP($B99,TabJoueurs,2,0),"")</f>
        <v>6B</v>
      </c>
      <c r="D99" s="86" t="str">
        <f aca="false">IFERROR(VLOOKUP($B99,TabJoueurs,3,0),"")</f>
        <v>S</v>
      </c>
      <c r="E99" s="86" t="str">
        <f aca="false">IFERROR(VLOOKUP($B99,TabJoueurs,4,0),"")</f>
        <v>BAH</v>
      </c>
      <c r="F99" s="86" t="n">
        <f aca="false">IFERROR(VLOOKUP($B99,TabJoueurs,7,0),"")</f>
        <v>0</v>
      </c>
      <c r="G99" s="82" t="n">
        <v>523</v>
      </c>
      <c r="H99" s="82" t="n">
        <f aca="false">COUNTIF(E$4:E99,E99)</f>
        <v>10</v>
      </c>
      <c r="I99" s="82" t="n">
        <f aca="false">IFERROR(IF(H99&lt;6,I98+1,I98),0)</f>
        <v>63</v>
      </c>
      <c r="J99" s="82" t="str">
        <f aca="false">IF(G99&gt;0,IF(H99&lt;6,PtsMax3-I99+1,""),"")</f>
        <v/>
      </c>
      <c r="K99" s="97" t="n">
        <f aca="false">MAX(M99:AB99)</f>
        <v>0</v>
      </c>
      <c r="L99" s="98" t="n">
        <f aca="false">IFERROR(G99/G$1,"")</f>
        <v>0.574725274725275</v>
      </c>
      <c r="M99" s="99"/>
      <c r="N99" s="86" t="str">
        <f aca="false">IF(N$2=$E99,$J99,"")</f>
        <v/>
      </c>
      <c r="O99" s="99" t="str">
        <f aca="false">IF(O$2=$E99,$J99,"")</f>
        <v/>
      </c>
      <c r="P99" s="86" t="str">
        <f aca="false">IF(P$2=$E99,$J99,"")</f>
        <v/>
      </c>
      <c r="Q99" s="86" t="str">
        <f aca="false">IF(Q$2=$E99,$J99,"")</f>
        <v/>
      </c>
      <c r="R99" s="99" t="str">
        <f aca="false">IF(R$2=$E99,$J99,"")</f>
        <v/>
      </c>
      <c r="S99" s="86" t="str">
        <f aca="false">IF(S$2=$E99,$J99,"")</f>
        <v/>
      </c>
      <c r="T99" s="99" t="str">
        <f aca="false">IF(T$2=$E99,$J99,"")</f>
        <v/>
      </c>
      <c r="U99" s="86" t="str">
        <f aca="false">IF(U$2=$E99,$J99,"")</f>
        <v/>
      </c>
      <c r="V99" s="99" t="str">
        <f aca="false">IF(V$2=$E99,$J99,"")</f>
        <v/>
      </c>
      <c r="W99" s="86" t="str">
        <f aca="false">IF(W$2=$E99,$J99,"")</f>
        <v/>
      </c>
      <c r="X99" s="99" t="str">
        <f aca="false">IF(X$2=$E99,$J99,"")</f>
        <v/>
      </c>
      <c r="Y99" s="86" t="str">
        <f aca="false">IF(Y$2=$E99,$J99,"")</f>
        <v/>
      </c>
      <c r="Z99" s="99" t="str">
        <f aca="false">IF(Z$2=$E99,$J99,"")</f>
        <v/>
      </c>
      <c r="AA99" s="86" t="str">
        <f aca="false">IF(AA$2=$E99,$J99,"")</f>
        <v/>
      </c>
      <c r="AB99" s="99" t="str">
        <f aca="false">IF(AB$2=$E99,$J99,"")</f>
        <v/>
      </c>
      <c r="AC99" s="101" t="s">
        <v>10</v>
      </c>
      <c r="AD99" s="83"/>
      <c r="AE99" s="83"/>
      <c r="AF99" s="83"/>
    </row>
    <row r="100" customFormat="false" ht="14.25" hidden="false" customHeight="false" outlineLevel="0" collapsed="false">
      <c r="A100" s="82" t="n">
        <f aca="false">IF(G100&lt;&gt;0,IF(COUNTIF(G$4:G$200,G100)&lt;&gt;1,RANK(G100,G$4:G$200)&amp;"°",RANK(G100,G$4:G$200)),"")</f>
        <v>97</v>
      </c>
      <c r="B100" s="100" t="s">
        <v>146</v>
      </c>
      <c r="C100" s="86" t="n">
        <f aca="false">IFERROR(VLOOKUP($B100,TabJoueurs,2,0),"")</f>
        <v>7</v>
      </c>
      <c r="D100" s="86" t="str">
        <f aca="false">IFERROR(VLOOKUP($B100,TabJoueurs,3,0),"")</f>
        <v>V</v>
      </c>
      <c r="E100" s="86" t="str">
        <f aca="false">IFERROR(VLOOKUP($B100,TabJoueurs,4,0),"")</f>
        <v>CNB</v>
      </c>
      <c r="F100" s="86" t="n">
        <f aca="false">IFERROR(VLOOKUP($B100,TabJoueurs,7,0),"")</f>
        <v>0</v>
      </c>
      <c r="G100" s="82" t="n">
        <v>513</v>
      </c>
      <c r="H100" s="82" t="n">
        <f aca="false">COUNTIF(E$4:E100,E100)</f>
        <v>4</v>
      </c>
      <c r="I100" s="82" t="n">
        <f aca="false">IFERROR(IF(H100&lt;6,I99+1,I99),0)</f>
        <v>64</v>
      </c>
      <c r="J100" s="82" t="n">
        <f aca="false">IF(G100&gt;0,IF(H100&lt;6,PtsMax3-I100+1,""),"")</f>
        <v>2</v>
      </c>
      <c r="K100" s="97" t="n">
        <f aca="false">MAX(M100:AB100)</f>
        <v>2</v>
      </c>
      <c r="L100" s="98" t="n">
        <f aca="false">IFERROR(G100/G$1,"")</f>
        <v>0.563736263736264</v>
      </c>
      <c r="M100" s="99"/>
      <c r="N100" s="86" t="str">
        <f aca="false">IF(N$2=$E100,$J100,"")</f>
        <v/>
      </c>
      <c r="O100" s="99" t="str">
        <f aca="false">IF(O$2=$E100,$J100,"")</f>
        <v/>
      </c>
      <c r="P100" s="86" t="str">
        <f aca="false">IF(P$2=$E100,$J100,"")</f>
        <v/>
      </c>
      <c r="Q100" s="86" t="str">
        <f aca="false">IF(Q$2=$E100,$J100,"")</f>
        <v/>
      </c>
      <c r="R100" s="99" t="str">
        <f aca="false">IF(R$2=$E100,$J100,"")</f>
        <v/>
      </c>
      <c r="S100" s="86" t="n">
        <f aca="false">IF(S$2=$E100,$J100,"")</f>
        <v>2</v>
      </c>
      <c r="T100" s="99" t="str">
        <f aca="false">IF(T$2=$E100,$J100,"")</f>
        <v/>
      </c>
      <c r="U100" s="86" t="str">
        <f aca="false">IF(U$2=$E100,$J100,"")</f>
        <v/>
      </c>
      <c r="V100" s="99" t="str">
        <f aca="false">IF(V$2=$E100,$J100,"")</f>
        <v/>
      </c>
      <c r="W100" s="86" t="str">
        <f aca="false">IF(W$2=$E100,$J100,"")</f>
        <v/>
      </c>
      <c r="X100" s="99" t="str">
        <f aca="false">IF(X$2=$E100,$J100,"")</f>
        <v/>
      </c>
      <c r="Y100" s="86" t="str">
        <f aca="false">IF(Y$2=$E100,$J100,"")</f>
        <v/>
      </c>
      <c r="Z100" s="99" t="str">
        <f aca="false">IF(Z$2=$E100,$J100,"")</f>
        <v/>
      </c>
      <c r="AA100" s="86" t="str">
        <f aca="false">IF(AA$2=$E100,$J100,"")</f>
        <v/>
      </c>
      <c r="AB100" s="99" t="str">
        <f aca="false">IF(AB$2=$E100,$J100,"")</f>
        <v/>
      </c>
      <c r="AC100" s="101" t="s">
        <v>10</v>
      </c>
      <c r="AD100" s="83"/>
      <c r="AE100" s="83"/>
      <c r="AF100" s="83"/>
    </row>
    <row r="101" customFormat="false" ht="14.25" hidden="false" customHeight="false" outlineLevel="0" collapsed="false">
      <c r="A101" s="82" t="n">
        <f aca="false">IF(G101&lt;&gt;0,IF(COUNTIF(G$4:G$200,G101)&lt;&gt;1,RANK(G101,G$4:G$200)&amp;"°",RANK(G101,G$4:G$200)),"")</f>
        <v>98</v>
      </c>
      <c r="B101" s="100" t="s">
        <v>587</v>
      </c>
      <c r="C101" s="86" t="n">
        <f aca="false">IFERROR(VLOOKUP($B101,TabJoueurs,2,0),"")</f>
        <v>7</v>
      </c>
      <c r="D101" s="86" t="str">
        <f aca="false">IFERROR(VLOOKUP($B101,TabJoueurs,3,0),"")</f>
        <v>S</v>
      </c>
      <c r="E101" s="86" t="str">
        <f aca="false">IFERROR(VLOOKUP($B101,TabJoueurs,4,0),"")</f>
        <v>CNB</v>
      </c>
      <c r="F101" s="86" t="n">
        <f aca="false">IFERROR(VLOOKUP($B101,TabJoueurs,7,0),"")</f>
        <v>0</v>
      </c>
      <c r="G101" s="82" t="n">
        <v>505</v>
      </c>
      <c r="H101" s="82" t="n">
        <f aca="false">COUNTIF(E$4:E101,E101)</f>
        <v>5</v>
      </c>
      <c r="I101" s="82" t="n">
        <f aca="false">IFERROR(IF(H101&lt;6,I100+1,I100),0)</f>
        <v>65</v>
      </c>
      <c r="J101" s="82" t="n">
        <f aca="false">IF(G101&gt;0,IF(H101&lt;6,PtsMax3-I101+1,""),"")</f>
        <v>1</v>
      </c>
      <c r="K101" s="97" t="n">
        <f aca="false">MAX(M101:AB101)</f>
        <v>1</v>
      </c>
      <c r="L101" s="98" t="n">
        <f aca="false">IFERROR(G101/G$1,"")</f>
        <v>0.554945054945055</v>
      </c>
      <c r="M101" s="99"/>
      <c r="N101" s="86" t="str">
        <f aca="false">IF(N$2=$E101,$J101,"")</f>
        <v/>
      </c>
      <c r="O101" s="99" t="str">
        <f aca="false">IF(O$2=$E101,$J101,"")</f>
        <v/>
      </c>
      <c r="P101" s="86" t="str">
        <f aca="false">IF(P$2=$E101,$J101,"")</f>
        <v/>
      </c>
      <c r="Q101" s="86" t="str">
        <f aca="false">IF(Q$2=$E101,$J101,"")</f>
        <v/>
      </c>
      <c r="R101" s="99" t="str">
        <f aca="false">IF(R$2=$E101,$J101,"")</f>
        <v/>
      </c>
      <c r="S101" s="86" t="n">
        <f aca="false">IF(S$2=$E101,$J101,"")</f>
        <v>1</v>
      </c>
      <c r="T101" s="99" t="str">
        <f aca="false">IF(T$2=$E101,$J101,"")</f>
        <v/>
      </c>
      <c r="U101" s="86" t="str">
        <f aca="false">IF(U$2=$E101,$J101,"")</f>
        <v/>
      </c>
      <c r="V101" s="99" t="str">
        <f aca="false">IF(V$2=$E101,$J101,"")</f>
        <v/>
      </c>
      <c r="W101" s="86" t="str">
        <f aca="false">IF(W$2=$E101,$J101,"")</f>
        <v/>
      </c>
      <c r="X101" s="99" t="str">
        <f aca="false">IF(X$2=$E101,$J101,"")</f>
        <v/>
      </c>
      <c r="Y101" s="86" t="str">
        <f aca="false">IF(Y$2=$E101,$J101,"")</f>
        <v/>
      </c>
      <c r="Z101" s="99" t="str">
        <f aca="false">IF(Z$2=$E101,$J101,"")</f>
        <v/>
      </c>
      <c r="AA101" s="86" t="str">
        <f aca="false">IF(AA$2=$E101,$J101,"")</f>
        <v/>
      </c>
      <c r="AB101" s="99" t="str">
        <f aca="false">IF(AB$2=$E101,$J101,"")</f>
        <v/>
      </c>
      <c r="AC101" s="101" t="s">
        <v>10</v>
      </c>
      <c r="AD101" s="83"/>
      <c r="AE101" s="83"/>
      <c r="AF101" s="83"/>
    </row>
    <row r="102" customFormat="false" ht="14.25" hidden="false" customHeight="false" outlineLevel="0" collapsed="false">
      <c r="A102" s="82" t="n">
        <f aca="false">IF(G102&lt;&gt;0,IF(COUNTIF(G$4:G$200,G102)&lt;&gt;1,RANK(G102,G$4:G$200)&amp;"°",RANK(G102,G$4:G$200)),"")</f>
        <v>99</v>
      </c>
      <c r="B102" s="100" t="s">
        <v>158</v>
      </c>
      <c r="C102" s="86" t="str">
        <f aca="false">IFERROR(VLOOKUP($B102,TabJoueurs,2,0),"")</f>
        <v>6A</v>
      </c>
      <c r="D102" s="86" t="str">
        <f aca="false">IFERROR(VLOOKUP($B102,TabJoueurs,3,0),"")</f>
        <v>S</v>
      </c>
      <c r="E102" s="86" t="str">
        <f aca="false">IFERROR(VLOOKUP($B102,TabJoueurs,4,0),"")</f>
        <v>CHY</v>
      </c>
      <c r="F102" s="86" t="n">
        <f aca="false">IFERROR(VLOOKUP($B102,TabJoueurs,7,0),"")</f>
        <v>0</v>
      </c>
      <c r="G102" s="82" t="n">
        <v>503</v>
      </c>
      <c r="H102" s="82" t="n">
        <f aca="false">COUNTIF(E$4:E102,E102)</f>
        <v>8</v>
      </c>
      <c r="I102" s="82" t="n">
        <f aca="false">IFERROR(IF(H102&lt;6,I101+1,I101),0)</f>
        <v>65</v>
      </c>
      <c r="J102" s="82" t="str">
        <f aca="false">IF(G102&gt;0,IF(H102&lt;6,PtsMax3-I102+1,""),"")</f>
        <v/>
      </c>
      <c r="K102" s="97" t="n">
        <f aca="false">MAX(M102:AB102)</f>
        <v>0</v>
      </c>
      <c r="L102" s="98" t="n">
        <f aca="false">IFERROR(G102/G$1,"")</f>
        <v>0.552747252747253</v>
      </c>
      <c r="M102" s="99"/>
      <c r="N102" s="86" t="str">
        <f aca="false">IF(N$2=$E102,$J102,"")</f>
        <v/>
      </c>
      <c r="O102" s="99" t="str">
        <f aca="false">IF(O$2=$E102,$J102,"")</f>
        <v/>
      </c>
      <c r="P102" s="86" t="str">
        <f aca="false">IF(P$2=$E102,$J102,"")</f>
        <v/>
      </c>
      <c r="Q102" s="86" t="str">
        <f aca="false">IF(Q$2=$E102,$J102,"")</f>
        <v/>
      </c>
      <c r="R102" s="99" t="str">
        <f aca="false">IF(R$2=$E102,$J102,"")</f>
        <v/>
      </c>
      <c r="S102" s="86" t="str">
        <f aca="false">IF(S$2=$E102,$J102,"")</f>
        <v/>
      </c>
      <c r="T102" s="99" t="str">
        <f aca="false">IF(T$2=$E102,$J102,"")</f>
        <v/>
      </c>
      <c r="U102" s="86" t="str">
        <f aca="false">IF(U$2=$E102,$J102,"")</f>
        <v/>
      </c>
      <c r="V102" s="99" t="str">
        <f aca="false">IF(V$2=$E102,$J102,"")</f>
        <v/>
      </c>
      <c r="W102" s="86" t="str">
        <f aca="false">IF(W$2=$E102,$J102,"")</f>
        <v/>
      </c>
      <c r="X102" s="99" t="str">
        <f aca="false">IF(X$2=$E102,$J102,"")</f>
        <v/>
      </c>
      <c r="Y102" s="86" t="str">
        <f aca="false">IF(Y$2=$E102,$J102,"")</f>
        <v/>
      </c>
      <c r="Z102" s="99" t="str">
        <f aca="false">IF(Z$2=$E102,$J102,"")</f>
        <v/>
      </c>
      <c r="AA102" s="86" t="str">
        <f aca="false">IF(AA$2=$E102,$J102,"")</f>
        <v/>
      </c>
      <c r="AB102" s="99" t="str">
        <f aca="false">IF(AB$2=$E102,$J102,"")</f>
        <v/>
      </c>
      <c r="AC102" s="101" t="s">
        <v>10</v>
      </c>
      <c r="AD102" s="83"/>
      <c r="AE102" s="83"/>
      <c r="AF102" s="83"/>
    </row>
    <row r="103" customFormat="false" ht="14.25" hidden="false" customHeight="false" outlineLevel="0" collapsed="false">
      <c r="A103" s="82" t="n">
        <f aca="false">IF(G103&lt;&gt;0,IF(COUNTIF(G$4:G$200,G103)&lt;&gt;1,RANK(G103,G$4:G$200)&amp;"°",RANK(G103,G$4:G$200)),"")</f>
        <v>100</v>
      </c>
      <c r="B103" s="100" t="s">
        <v>588</v>
      </c>
      <c r="C103" s="86" t="n">
        <f aca="false">IFERROR(VLOOKUP($B103,TabJoueurs,2,0),"")</f>
        <v>7</v>
      </c>
      <c r="D103" s="86" t="str">
        <f aca="false">IFERROR(VLOOKUP($B103,TabJoueurs,3,0),"")</f>
        <v>S</v>
      </c>
      <c r="E103" s="86" t="str">
        <f aca="false">IFERROR(VLOOKUP($B103,TabJoueurs,4,0),"")</f>
        <v>CNB</v>
      </c>
      <c r="F103" s="86" t="n">
        <f aca="false">IFERROR(VLOOKUP($B103,TabJoueurs,7,0),"")</f>
        <v>0</v>
      </c>
      <c r="G103" s="82" t="n">
        <v>498</v>
      </c>
      <c r="H103" s="82" t="n">
        <f aca="false">COUNTIF(E$4:E103,E103)</f>
        <v>6</v>
      </c>
      <c r="I103" s="82" t="n">
        <f aca="false">IFERROR(IF(H103&lt;6,I102+1,I102),0)</f>
        <v>65</v>
      </c>
      <c r="J103" s="82" t="str">
        <f aca="false">IF(G103&gt;0,IF(H103&lt;6,PtsMax3-I103+1,""),"")</f>
        <v/>
      </c>
      <c r="K103" s="97" t="n">
        <f aca="false">MAX(M103:AB103)</f>
        <v>0</v>
      </c>
      <c r="L103" s="98" t="n">
        <f aca="false">IFERROR(G103/G$1,"")</f>
        <v>0.547252747252747</v>
      </c>
      <c r="M103" s="99"/>
      <c r="N103" s="86" t="str">
        <f aca="false">IF(N$2=$E103,$J103,"")</f>
        <v/>
      </c>
      <c r="O103" s="99" t="str">
        <f aca="false">IF(O$2=$E103,$J103,"")</f>
        <v/>
      </c>
      <c r="P103" s="86" t="str">
        <f aca="false">IF(P$2=$E103,$J103,"")</f>
        <v/>
      </c>
      <c r="Q103" s="86" t="str">
        <f aca="false">IF(Q$2=$E103,$J103,"")</f>
        <v/>
      </c>
      <c r="R103" s="99" t="str">
        <f aca="false">IF(R$2=$E103,$J103,"")</f>
        <v/>
      </c>
      <c r="S103" s="86" t="str">
        <f aca="false">IF(S$2=$E103,$J103,"")</f>
        <v/>
      </c>
      <c r="T103" s="99" t="str">
        <f aca="false">IF(T$2=$E103,$J103,"")</f>
        <v/>
      </c>
      <c r="U103" s="86" t="str">
        <f aca="false">IF(U$2=$E103,$J103,"")</f>
        <v/>
      </c>
      <c r="V103" s="99" t="str">
        <f aca="false">IF(V$2=$E103,$J103,"")</f>
        <v/>
      </c>
      <c r="W103" s="86" t="str">
        <f aca="false">IF(W$2=$E103,$J103,"")</f>
        <v/>
      </c>
      <c r="X103" s="99" t="str">
        <f aca="false">IF(X$2=$E103,$J103,"")</f>
        <v/>
      </c>
      <c r="Y103" s="86" t="str">
        <f aca="false">IF(Y$2=$E103,$J103,"")</f>
        <v/>
      </c>
      <c r="Z103" s="99" t="str">
        <f aca="false">IF(Z$2=$E103,$J103,"")</f>
        <v/>
      </c>
      <c r="AA103" s="86" t="str">
        <f aca="false">IF(AA$2=$E103,$J103,"")</f>
        <v/>
      </c>
      <c r="AB103" s="99" t="str">
        <f aca="false">IF(AB$2=$E103,$J103,"")</f>
        <v/>
      </c>
      <c r="AC103" s="101" t="s">
        <v>10</v>
      </c>
      <c r="AD103" s="83"/>
      <c r="AE103" s="83"/>
      <c r="AF103" s="83"/>
    </row>
    <row r="104" customFormat="false" ht="14.25" hidden="false" customHeight="false" outlineLevel="0" collapsed="false">
      <c r="A104" s="82" t="n">
        <f aca="false">IF(G104&lt;&gt;0,IF(COUNTIF(G$4:G$200,G104)&lt;&gt;1,RANK(G104,G$4:G$200)&amp;"°",RANK(G104,G$4:G$200)),"")</f>
        <v>101</v>
      </c>
      <c r="B104" s="100" t="s">
        <v>90</v>
      </c>
      <c r="C104" s="86" t="str">
        <f aca="false">IFERROR(VLOOKUP($B104,TabJoueurs,2,0),"")</f>
        <v>6B</v>
      </c>
      <c r="D104" s="86" t="str">
        <f aca="false">IFERROR(VLOOKUP($B104,TabJoueurs,3,0),"")</f>
        <v>V</v>
      </c>
      <c r="E104" s="86" t="str">
        <f aca="false">IFERROR(VLOOKUP($B104,TabJoueurs,4,0),"")</f>
        <v>SLR</v>
      </c>
      <c r="F104" s="86" t="n">
        <f aca="false">IFERROR(VLOOKUP($B104,TabJoueurs,7,0),"")</f>
        <v>0</v>
      </c>
      <c r="G104" s="82" t="n">
        <v>497</v>
      </c>
      <c r="H104" s="82" t="n">
        <f aca="false">COUNTIF(E$4:E104,E104)</f>
        <v>11</v>
      </c>
      <c r="I104" s="82" t="n">
        <f aca="false">IFERROR(IF(H104&lt;6,I103+1,I103),0)</f>
        <v>65</v>
      </c>
      <c r="J104" s="82" t="str">
        <f aca="false">IF(G104&gt;0,IF(H104&lt;6,PtsMax3-I104+1,""),"")</f>
        <v/>
      </c>
      <c r="K104" s="97" t="n">
        <f aca="false">MAX(M104:AB104)</f>
        <v>0</v>
      </c>
      <c r="L104" s="98" t="n">
        <f aca="false">IFERROR(G104/G$1,"")</f>
        <v>0.546153846153846</v>
      </c>
      <c r="M104" s="99"/>
      <c r="N104" s="86" t="str">
        <f aca="false">IF(N$2=$E104,$J104,"")</f>
        <v/>
      </c>
      <c r="O104" s="99" t="str">
        <f aca="false">IF(O$2=$E104,$J104,"")</f>
        <v/>
      </c>
      <c r="P104" s="86" t="str">
        <f aca="false">IF(P$2=$E104,$J104,"")</f>
        <v/>
      </c>
      <c r="Q104" s="86" t="str">
        <f aca="false">IF(Q$2=$E104,$J104,"")</f>
        <v/>
      </c>
      <c r="R104" s="99" t="str">
        <f aca="false">IF(R$2=$E104,$J104,"")</f>
        <v/>
      </c>
      <c r="S104" s="86" t="str">
        <f aca="false">IF(S$2=$E104,$J104,"")</f>
        <v/>
      </c>
      <c r="T104" s="99" t="str">
        <f aca="false">IF(T$2=$E104,$J104,"")</f>
        <v/>
      </c>
      <c r="U104" s="86" t="str">
        <f aca="false">IF(U$2=$E104,$J104,"")</f>
        <v/>
      </c>
      <c r="V104" s="99" t="str">
        <f aca="false">IF(V$2=$E104,$J104,"")</f>
        <v/>
      </c>
      <c r="W104" s="86" t="str">
        <f aca="false">IF(W$2=$E104,$J104,"")</f>
        <v/>
      </c>
      <c r="X104" s="99" t="str">
        <f aca="false">IF(X$2=$E104,$J104,"")</f>
        <v/>
      </c>
      <c r="Y104" s="86" t="str">
        <f aca="false">IF(Y$2=$E104,$J104,"")</f>
        <v/>
      </c>
      <c r="Z104" s="99" t="str">
        <f aca="false">IF(Z$2=$E104,$J104,"")</f>
        <v/>
      </c>
      <c r="AA104" s="86" t="str">
        <f aca="false">IF(AA$2=$E104,$J104,"")</f>
        <v/>
      </c>
      <c r="AB104" s="99" t="str">
        <f aca="false">IF(AB$2=$E104,$J104,"")</f>
        <v/>
      </c>
      <c r="AC104" s="101" t="s">
        <v>10</v>
      </c>
      <c r="AD104" s="83"/>
      <c r="AE104" s="83"/>
      <c r="AF104" s="83"/>
    </row>
    <row r="105" customFormat="false" ht="14.25" hidden="false" customHeight="false" outlineLevel="0" collapsed="false">
      <c r="A105" s="82" t="n">
        <f aca="false">IF(G105&lt;&gt;0,IF(COUNTIF(G$4:G$200,G105)&lt;&gt;1,RANK(G105,G$4:G$200)&amp;"°",RANK(G105,G$4:G$200)),"")</f>
        <v>102</v>
      </c>
      <c r="B105" s="100" t="s">
        <v>172</v>
      </c>
      <c r="C105" s="86" t="n">
        <f aca="false">IFERROR(VLOOKUP($B105,TabJoueurs,2,0),"")</f>
        <v>7</v>
      </c>
      <c r="D105" s="86" t="str">
        <f aca="false">IFERROR(VLOOKUP($B105,TabJoueurs,3,0),"")</f>
        <v>S</v>
      </c>
      <c r="E105" s="86" t="str">
        <f aca="false">IFERROR(VLOOKUP($B105,TabJoueurs,4,0),"")</f>
        <v>CNB</v>
      </c>
      <c r="F105" s="86" t="n">
        <f aca="false">IFERROR(VLOOKUP($B105,TabJoueurs,7,0),"")</f>
        <v>0</v>
      </c>
      <c r="G105" s="82" t="n">
        <v>473</v>
      </c>
      <c r="H105" s="82" t="n">
        <f aca="false">COUNTIF(E$4:E105,E105)</f>
        <v>7</v>
      </c>
      <c r="I105" s="82" t="n">
        <f aca="false">IFERROR(IF(H105&lt;6,I104+1,I104),0)</f>
        <v>65</v>
      </c>
      <c r="J105" s="82" t="str">
        <f aca="false">IF(G105&gt;0,IF(H105&lt;6,PtsMax3-I105+1,""),"")</f>
        <v/>
      </c>
      <c r="K105" s="97" t="n">
        <f aca="false">MAX(M105:AB105)</f>
        <v>0</v>
      </c>
      <c r="L105" s="98" t="n">
        <f aca="false">IFERROR(G105/G$1,"")</f>
        <v>0.51978021978022</v>
      </c>
      <c r="M105" s="99"/>
      <c r="N105" s="86" t="str">
        <f aca="false">IF(N$2=$E105,$J105,"")</f>
        <v/>
      </c>
      <c r="O105" s="99" t="str">
        <f aca="false">IF(O$2=$E105,$J105,"")</f>
        <v/>
      </c>
      <c r="P105" s="86" t="str">
        <f aca="false">IF(P$2=$E105,$J105,"")</f>
        <v/>
      </c>
      <c r="Q105" s="86" t="str">
        <f aca="false">IF(Q$2=$E105,$J105,"")</f>
        <v/>
      </c>
      <c r="R105" s="99" t="str">
        <f aca="false">IF(R$2=$E105,$J105,"")</f>
        <v/>
      </c>
      <c r="S105" s="86" t="str">
        <f aca="false">IF(S$2=$E105,$J105,"")</f>
        <v/>
      </c>
      <c r="T105" s="99" t="str">
        <f aca="false">IF(T$2=$E105,$J105,"")</f>
        <v/>
      </c>
      <c r="U105" s="86" t="str">
        <f aca="false">IF(U$2=$E105,$J105,"")</f>
        <v/>
      </c>
      <c r="V105" s="99" t="str">
        <f aca="false">IF(V$2=$E105,$J105,"")</f>
        <v/>
      </c>
      <c r="W105" s="86" t="str">
        <f aca="false">IF(W$2=$E105,$J105,"")</f>
        <v/>
      </c>
      <c r="X105" s="99" t="str">
        <f aca="false">IF(X$2=$E105,$J105,"")</f>
        <v/>
      </c>
      <c r="Y105" s="86" t="str">
        <f aca="false">IF(Y$2=$E105,$J105,"")</f>
        <v/>
      </c>
      <c r="Z105" s="99" t="str">
        <f aca="false">IF(Z$2=$E105,$J105,"")</f>
        <v/>
      </c>
      <c r="AA105" s="86" t="str">
        <f aca="false">IF(AA$2=$E105,$J105,"")</f>
        <v/>
      </c>
      <c r="AB105" s="99" t="str">
        <f aca="false">IF(AB$2=$E105,$J105,"")</f>
        <v/>
      </c>
      <c r="AC105" s="101" t="s">
        <v>10</v>
      </c>
      <c r="AD105" s="83"/>
      <c r="AE105" s="83"/>
      <c r="AF105" s="83"/>
    </row>
    <row r="106" customFormat="false" ht="14.25" hidden="false" customHeight="false" outlineLevel="0" collapsed="false">
      <c r="A106" s="82" t="n">
        <f aca="false">IF(G106&lt;&gt;0,IF(COUNTIF(G$4:G$200,G106)&lt;&gt;1,RANK(G106,G$4:G$200)&amp;"°",RANK(G106,G$4:G$200)),"")</f>
        <v>103</v>
      </c>
      <c r="B106" s="100" t="s">
        <v>589</v>
      </c>
      <c r="C106" s="86" t="str">
        <f aca="false">IFERROR(VLOOKUP($B106,TabJoueurs,2,0),"")</f>
        <v>NC</v>
      </c>
      <c r="D106" s="86" t="str">
        <f aca="false">IFERROR(VLOOKUP($B106,TabJoueurs,3,0),"")</f>
        <v>D</v>
      </c>
      <c r="E106" s="86" t="str">
        <f aca="false">IFERROR(VLOOKUP($B106,TabJoueurs,4,0),"")</f>
        <v>LIB</v>
      </c>
      <c r="F106" s="86" t="n">
        <f aca="false">IFERROR(VLOOKUP($B106,TabJoueurs,7,0),"")</f>
        <v>0</v>
      </c>
      <c r="G106" s="82" t="n">
        <v>472</v>
      </c>
      <c r="H106" s="82" t="n">
        <f aca="false">COUNTIF(E$4:E106,E106)</f>
        <v>9</v>
      </c>
      <c r="I106" s="82" t="n">
        <f aca="false">IFERROR(IF(H106&lt;6,I105+1,I105),0)</f>
        <v>65</v>
      </c>
      <c r="J106" s="82" t="str">
        <f aca="false">IF(G106&gt;0,IF(H106&lt;6,PtsMax3-I106+1,""),"")</f>
        <v/>
      </c>
      <c r="K106" s="97" t="n">
        <f aca="false">MAX(M106:AB106)</f>
        <v>0</v>
      </c>
      <c r="L106" s="98" t="n">
        <f aca="false">IFERROR(G106/G$1,"")</f>
        <v>0.518681318681319</v>
      </c>
      <c r="M106" s="99"/>
      <c r="N106" s="86" t="str">
        <f aca="false">IF(N$2=$E106,$J106,"")</f>
        <v/>
      </c>
      <c r="O106" s="99" t="str">
        <f aca="false">IF(O$2=$E106,$J106,"")</f>
        <v/>
      </c>
      <c r="P106" s="86" t="str">
        <f aca="false">IF(P$2=$E106,$J106,"")</f>
        <v/>
      </c>
      <c r="Q106" s="86" t="str">
        <f aca="false">IF(Q$2=$E106,$J106,"")</f>
        <v/>
      </c>
      <c r="R106" s="99" t="str">
        <f aca="false">IF(R$2=$E106,$J106,"")</f>
        <v/>
      </c>
      <c r="S106" s="86" t="str">
        <f aca="false">IF(S$2=$E106,$J106,"")</f>
        <v/>
      </c>
      <c r="T106" s="99" t="str">
        <f aca="false">IF(T$2=$E106,$J106,"")</f>
        <v/>
      </c>
      <c r="U106" s="86" t="str">
        <f aca="false">IF(U$2=$E106,$J106,"")</f>
        <v/>
      </c>
      <c r="V106" s="99" t="str">
        <f aca="false">IF(V$2=$E106,$J106,"")</f>
        <v/>
      </c>
      <c r="W106" s="86" t="str">
        <f aca="false">IF(W$2=$E106,$J106,"")</f>
        <v/>
      </c>
      <c r="X106" s="99" t="str">
        <f aca="false">IF(X$2=$E106,$J106,"")</f>
        <v/>
      </c>
      <c r="Y106" s="86" t="str">
        <f aca="false">IF(Y$2=$E106,$J106,"")</f>
        <v/>
      </c>
      <c r="Z106" s="99" t="str">
        <f aca="false">IF(Z$2=$E106,$J106,"")</f>
        <v/>
      </c>
      <c r="AA106" s="86" t="str">
        <f aca="false">IF(AA$2=$E106,$J106,"")</f>
        <v/>
      </c>
      <c r="AB106" s="99" t="str">
        <f aca="false">IF(AB$2=$E106,$J106,"")</f>
        <v/>
      </c>
      <c r="AC106" s="101" t="s">
        <v>10</v>
      </c>
      <c r="AD106" s="83"/>
      <c r="AE106" s="83"/>
      <c r="AF106" s="83"/>
    </row>
    <row r="107" customFormat="false" ht="14.25" hidden="false" customHeight="false" outlineLevel="0" collapsed="false">
      <c r="A107" s="82" t="n">
        <f aca="false">IF(G107&lt;&gt;0,IF(COUNTIF(G$4:G$200,G107)&lt;&gt;1,RANK(G107,G$4:G$200)&amp;"°",RANK(G107,G$4:G$200)),"")</f>
        <v>104</v>
      </c>
      <c r="B107" s="1" t="s">
        <v>134</v>
      </c>
      <c r="C107" s="86" t="str">
        <f aca="false">IFERROR(VLOOKUP($B107,TabJoueurs,2,0),"")</f>
        <v>6C</v>
      </c>
      <c r="D107" s="86" t="str">
        <f aca="false">IFERROR(VLOOKUP($B107,TabJoueurs,3,0),"")</f>
        <v>D</v>
      </c>
      <c r="E107" s="86" t="str">
        <f aca="false">IFERROR(VLOOKUP($B107,TabJoueurs,4,0),"")</f>
        <v>BAH</v>
      </c>
      <c r="F107" s="86" t="n">
        <f aca="false">IFERROR(VLOOKUP($B107,TabJoueurs,7,0),"")</f>
        <v>0</v>
      </c>
      <c r="G107" s="82" t="n">
        <v>451</v>
      </c>
      <c r="H107" s="82" t="n">
        <f aca="false">COUNTIF(E$4:E107,E107)</f>
        <v>11</v>
      </c>
      <c r="I107" s="82" t="n">
        <f aca="false">IFERROR(IF(H107&lt;6,I106+1,I106),0)</f>
        <v>65</v>
      </c>
      <c r="J107" s="82" t="str">
        <f aca="false">IF(G107&gt;0,IF(H107&lt;6,PtsMax3-I107+1,""),"")</f>
        <v/>
      </c>
      <c r="K107" s="97" t="n">
        <f aca="false">MAX(M107:AB107)</f>
        <v>0</v>
      </c>
      <c r="L107" s="98" t="n">
        <f aca="false">IFERROR(G107/G$1,"")</f>
        <v>0.495604395604396</v>
      </c>
      <c r="M107" s="99"/>
      <c r="N107" s="86" t="str">
        <f aca="false">IF(N$2=$E107,$J107,"")</f>
        <v/>
      </c>
      <c r="O107" s="99" t="str">
        <f aca="false">IF(O$2=$E107,$J107,"")</f>
        <v/>
      </c>
      <c r="P107" s="86" t="str">
        <f aca="false">IF(P$2=$E107,$J107,"")</f>
        <v/>
      </c>
      <c r="Q107" s="86" t="str">
        <f aca="false">IF(Q$2=$E107,$J107,"")</f>
        <v/>
      </c>
      <c r="R107" s="99" t="str">
        <f aca="false">IF(R$2=$E107,$J107,"")</f>
        <v/>
      </c>
      <c r="S107" s="86" t="str">
        <f aca="false">IF(S$2=$E107,$J107,"")</f>
        <v/>
      </c>
      <c r="T107" s="99" t="str">
        <f aca="false">IF(T$2=$E107,$J107,"")</f>
        <v/>
      </c>
      <c r="U107" s="86" t="str">
        <f aca="false">IF(U$2=$E107,$J107,"")</f>
        <v/>
      </c>
      <c r="V107" s="99" t="str">
        <f aca="false">IF(V$2=$E107,$J107,"")</f>
        <v/>
      </c>
      <c r="W107" s="86" t="str">
        <f aca="false">IF(W$2=$E107,$J107,"")</f>
        <v/>
      </c>
      <c r="X107" s="99" t="str">
        <f aca="false">IF(X$2=$E107,$J107,"")</f>
        <v/>
      </c>
      <c r="Y107" s="86" t="str">
        <f aca="false">IF(Y$2=$E107,$J107,"")</f>
        <v/>
      </c>
      <c r="Z107" s="99" t="str">
        <f aca="false">IF(Z$2=$E107,$J107,"")</f>
        <v/>
      </c>
      <c r="AA107" s="86" t="str">
        <f aca="false">IF(AA$2=$E107,$J107,"")</f>
        <v/>
      </c>
      <c r="AB107" s="99" t="str">
        <f aca="false">IF(AB$2=$E107,$J107,"")</f>
        <v/>
      </c>
      <c r="AC107" s="101" t="s">
        <v>10</v>
      </c>
      <c r="AD107" s="83"/>
      <c r="AE107" s="83"/>
      <c r="AF107" s="83"/>
    </row>
    <row r="108" customFormat="false" ht="14.25" hidden="false" customHeight="false" outlineLevel="0" collapsed="false">
      <c r="A108" s="82" t="n">
        <f aca="false">IF(G108&lt;&gt;0,IF(COUNTIF(G$4:G$200,G108)&lt;&gt;1,RANK(G108,G$4:G$200)&amp;"°",RANK(G108,G$4:G$200)),"")</f>
        <v>105</v>
      </c>
      <c r="B108" s="1" t="s">
        <v>470</v>
      </c>
      <c r="C108" s="86" t="str">
        <f aca="false">IFERROR(VLOOKUP($B108,TabJoueurs,2,0),"")</f>
        <v>NC</v>
      </c>
      <c r="D108" s="86" t="n">
        <f aca="false">IFERROR(VLOOKUP($B108,TabJoueurs,3,0),"")</f>
        <v>0</v>
      </c>
      <c r="E108" s="86" t="str">
        <f aca="false">IFERROR(VLOOKUP($B108,TabJoueurs,4,0),"")</f>
        <v>CNB</v>
      </c>
      <c r="F108" s="86" t="n">
        <f aca="false">IFERROR(VLOOKUP($B108,TabJoueurs,7,0),"")</f>
        <v>0</v>
      </c>
      <c r="G108" s="82" t="n">
        <v>440</v>
      </c>
      <c r="H108" s="82" t="n">
        <f aca="false">COUNTIF(E$4:E108,E108)</f>
        <v>8</v>
      </c>
      <c r="I108" s="82" t="n">
        <f aca="false">IFERROR(IF(H108&lt;6,I107+1,I107),0)</f>
        <v>65</v>
      </c>
      <c r="J108" s="82" t="str">
        <f aca="false">IF(G108&gt;0,IF(H108&lt;6,PtsMax3-I108+1,""),"")</f>
        <v/>
      </c>
      <c r="K108" s="97" t="n">
        <f aca="false">MAX(M108:AB108)</f>
        <v>0</v>
      </c>
      <c r="L108" s="98" t="n">
        <f aca="false">IFERROR(G108/G$1,"")</f>
        <v>0.483516483516484</v>
      </c>
      <c r="M108" s="99"/>
      <c r="N108" s="86" t="str">
        <f aca="false">IF(N$2=$E108,$J108,"")</f>
        <v/>
      </c>
      <c r="O108" s="99" t="str">
        <f aca="false">IF(O$2=$E108,$J108,"")</f>
        <v/>
      </c>
      <c r="P108" s="86" t="str">
        <f aca="false">IF(P$2=$E108,$J108,"")</f>
        <v/>
      </c>
      <c r="Q108" s="86" t="str">
        <f aca="false">IF(Q$2=$E108,$J108,"")</f>
        <v/>
      </c>
      <c r="R108" s="99" t="str">
        <f aca="false">IF(R$2=$E108,$J108,"")</f>
        <v/>
      </c>
      <c r="S108" s="86" t="str">
        <f aca="false">IF(S$2=$E108,$J108,"")</f>
        <v/>
      </c>
      <c r="T108" s="99" t="str">
        <f aca="false">IF(T$2=$E108,$J108,"")</f>
        <v/>
      </c>
      <c r="U108" s="86" t="str">
        <f aca="false">IF(U$2=$E108,$J108,"")</f>
        <v/>
      </c>
      <c r="V108" s="99" t="str">
        <f aca="false">IF(V$2=$E108,$J108,"")</f>
        <v/>
      </c>
      <c r="W108" s="86" t="str">
        <f aca="false">IF(W$2=$E108,$J108,"")</f>
        <v/>
      </c>
      <c r="X108" s="99" t="str">
        <f aca="false">IF(X$2=$E108,$J108,"")</f>
        <v/>
      </c>
      <c r="Y108" s="86" t="str">
        <f aca="false">IF(Y$2=$E108,$J108,"")</f>
        <v/>
      </c>
      <c r="Z108" s="99" t="str">
        <f aca="false">IF(Z$2=$E108,$J108,"")</f>
        <v/>
      </c>
      <c r="AA108" s="86" t="str">
        <f aca="false">IF(AA$2=$E108,$J108,"")</f>
        <v/>
      </c>
      <c r="AB108" s="99" t="str">
        <f aca="false">IF(AB$2=$E108,$J108,"")</f>
        <v/>
      </c>
      <c r="AC108" s="101" t="s">
        <v>10</v>
      </c>
      <c r="AD108" s="83"/>
      <c r="AE108" s="83"/>
      <c r="AF108" s="83"/>
    </row>
    <row r="109" customFormat="false" ht="14.25" hidden="false" customHeight="false" outlineLevel="0" collapsed="false">
      <c r="A109" s="82" t="n">
        <f aca="false">IF(G109&lt;&gt;0,IF(COUNTIF(G$4:G$200,G109)&lt;&gt;1,RANK(G109,G$4:G$200)&amp;"°",RANK(G109,G$4:G$200)),"")</f>
        <v>106</v>
      </c>
      <c r="B109" s="100" t="s">
        <v>456</v>
      </c>
      <c r="C109" s="86" t="str">
        <f aca="false">IFERROR(VLOOKUP($B109,TabJoueurs,2,0),"")</f>
        <v>NC</v>
      </c>
      <c r="D109" s="86" t="str">
        <f aca="false">IFERROR(VLOOKUP($B109,TabJoueurs,3,0),"")</f>
        <v>S</v>
      </c>
      <c r="E109" s="86" t="str">
        <f aca="false">IFERROR(VLOOKUP($B109,TabJoueurs,4,0),"")</f>
        <v>CNB</v>
      </c>
      <c r="F109" s="86" t="n">
        <f aca="false">IFERROR(VLOOKUP($B109,TabJoueurs,7,0),"")</f>
        <v>0</v>
      </c>
      <c r="G109" s="82" t="n">
        <v>417</v>
      </c>
      <c r="H109" s="82" t="n">
        <f aca="false">COUNTIF(E$4:E109,E109)</f>
        <v>9</v>
      </c>
      <c r="I109" s="82" t="n">
        <f aca="false">IFERROR(IF(H109&lt;6,I108+1,I108),0)</f>
        <v>65</v>
      </c>
      <c r="J109" s="82" t="str">
        <f aca="false">IF(G109&gt;0,IF(H109&lt;6,PtsMax3-I109+1,""),"")</f>
        <v/>
      </c>
      <c r="K109" s="97" t="n">
        <f aca="false">MAX(M109:AB109)</f>
        <v>0</v>
      </c>
      <c r="L109" s="98" t="n">
        <f aca="false">IFERROR(G109/G$1,"")</f>
        <v>0.458241758241758</v>
      </c>
      <c r="M109" s="99"/>
      <c r="N109" s="86" t="str">
        <f aca="false">IF(N$2=$E109,$J109,"")</f>
        <v/>
      </c>
      <c r="O109" s="99" t="str">
        <f aca="false">IF(O$2=$E109,$J109,"")</f>
        <v/>
      </c>
      <c r="P109" s="86" t="str">
        <f aca="false">IF(P$2=$E109,$J109,"")</f>
        <v/>
      </c>
      <c r="Q109" s="86" t="str">
        <f aca="false">IF(Q$2=$E109,$J109,"")</f>
        <v/>
      </c>
      <c r="R109" s="99" t="str">
        <f aca="false">IF(R$2=$E109,$J109,"")</f>
        <v/>
      </c>
      <c r="S109" s="86" t="str">
        <f aca="false">IF(S$2=$E109,$J109,"")</f>
        <v/>
      </c>
      <c r="T109" s="99" t="str">
        <f aca="false">IF(T$2=$E109,$J109,"")</f>
        <v/>
      </c>
      <c r="U109" s="86" t="str">
        <f aca="false">IF(U$2=$E109,$J109,"")</f>
        <v/>
      </c>
      <c r="V109" s="99" t="str">
        <f aca="false">IF(V$2=$E109,$J109,"")</f>
        <v/>
      </c>
      <c r="W109" s="86" t="str">
        <f aca="false">IF(W$2=$E109,$J109,"")</f>
        <v/>
      </c>
      <c r="X109" s="99" t="str">
        <f aca="false">IF(X$2=$E109,$J109,"")</f>
        <v/>
      </c>
      <c r="Y109" s="86" t="str">
        <f aca="false">IF(Y$2=$E109,$J109,"")</f>
        <v/>
      </c>
      <c r="Z109" s="99" t="str">
        <f aca="false">IF(Z$2=$E109,$J109,"")</f>
        <v/>
      </c>
      <c r="AA109" s="86" t="str">
        <f aca="false">IF(AA$2=$E109,$J109,"")</f>
        <v/>
      </c>
      <c r="AB109" s="99" t="str">
        <f aca="false">IF(AB$2=$E109,$J109,"")</f>
        <v/>
      </c>
      <c r="AC109" s="101" t="s">
        <v>10</v>
      </c>
      <c r="AD109" s="83"/>
      <c r="AE109" s="83"/>
      <c r="AF109" s="83"/>
    </row>
    <row r="110" customFormat="false" ht="14.25" hidden="false" customHeight="false" outlineLevel="0" collapsed="false">
      <c r="A110" s="82" t="n">
        <f aca="false">IF(G110&lt;&gt;0,IF(COUNTIF(G$4:G$200,G110)&lt;&gt;1,RANK(G110,G$4:G$200)&amp;"°",RANK(G110,G$4:G$200)),"")</f>
        <v>107</v>
      </c>
      <c r="B110" s="100" t="s">
        <v>173</v>
      </c>
      <c r="C110" s="86" t="str">
        <f aca="false">IFERROR(VLOOKUP($B110,TabJoueurs,2,0),"")</f>
        <v>6B</v>
      </c>
      <c r="D110" s="86" t="str">
        <f aca="false">IFERROR(VLOOKUP($B110,TabJoueurs,3,0),"")</f>
        <v>R</v>
      </c>
      <c r="E110" s="86" t="str">
        <f aca="false">IFERROR(VLOOKUP($B110,TabJoueurs,4,0),"")</f>
        <v>GED</v>
      </c>
      <c r="F110" s="86" t="n">
        <f aca="false">IFERROR(VLOOKUP($B110,TabJoueurs,7,0),"")</f>
        <v>0</v>
      </c>
      <c r="G110" s="82" t="n">
        <v>410</v>
      </c>
      <c r="H110" s="82" t="n">
        <f aca="false">COUNTIF(E$4:E110,E110)</f>
        <v>6</v>
      </c>
      <c r="I110" s="82" t="n">
        <f aca="false">IFERROR(IF(H110&lt;6,I109+1,I109),0)</f>
        <v>65</v>
      </c>
      <c r="J110" s="82" t="str">
        <f aca="false">IF(G110&gt;0,IF(H110&lt;6,PtsMax3-I110+1,""),"")</f>
        <v/>
      </c>
      <c r="K110" s="97" t="n">
        <f aca="false">MAX(M110:AB110)</f>
        <v>0</v>
      </c>
      <c r="L110" s="98" t="n">
        <f aca="false">IFERROR(G110/G$1,"")</f>
        <v>0.450549450549451</v>
      </c>
      <c r="M110" s="99"/>
      <c r="N110" s="86" t="str">
        <f aca="false">IF(N$2=$E110,$J110,"")</f>
        <v/>
      </c>
      <c r="O110" s="99" t="str">
        <f aca="false">IF(O$2=$E110,$J110,"")</f>
        <v/>
      </c>
      <c r="P110" s="86" t="str">
        <f aca="false">IF(P$2=$E110,$J110,"")</f>
        <v/>
      </c>
      <c r="Q110" s="86" t="str">
        <f aca="false">IF(Q$2=$E110,$J110,"")</f>
        <v/>
      </c>
      <c r="R110" s="99" t="str">
        <f aca="false">IF(R$2=$E110,$J110,"")</f>
        <v/>
      </c>
      <c r="S110" s="86" t="str">
        <f aca="false">IF(S$2=$E110,$J110,"")</f>
        <v/>
      </c>
      <c r="T110" s="99" t="str">
        <f aca="false">IF(T$2=$E110,$J110,"")</f>
        <v/>
      </c>
      <c r="U110" s="86" t="str">
        <f aca="false">IF(U$2=$E110,$J110,"")</f>
        <v/>
      </c>
      <c r="V110" s="99" t="str">
        <f aca="false">IF(V$2=$E110,$J110,"")</f>
        <v/>
      </c>
      <c r="W110" s="86" t="str">
        <f aca="false">IF(W$2=$E110,$J110,"")</f>
        <v/>
      </c>
      <c r="X110" s="99" t="str">
        <f aca="false">IF(X$2=$E110,$J110,"")</f>
        <v/>
      </c>
      <c r="Y110" s="86" t="str">
        <f aca="false">IF(Y$2=$E110,$J110,"")</f>
        <v/>
      </c>
      <c r="Z110" s="99" t="str">
        <f aca="false">IF(Z$2=$E110,$J110,"")</f>
        <v/>
      </c>
      <c r="AA110" s="86" t="str">
        <f aca="false">IF(AA$2=$E110,$J110,"")</f>
        <v/>
      </c>
      <c r="AB110" s="99" t="str">
        <f aca="false">IF(AB$2=$E110,$J110,"")</f>
        <v/>
      </c>
      <c r="AC110" s="101" t="s">
        <v>10</v>
      </c>
      <c r="AD110" s="83"/>
      <c r="AE110" s="83"/>
      <c r="AF110" s="83"/>
    </row>
    <row r="111" customFormat="false" ht="14.25" hidden="false" customHeight="false" outlineLevel="0" collapsed="false">
      <c r="A111" s="82" t="n">
        <f aca="false">IF(G111&lt;&gt;0,IF(COUNTIF(G$4:G$200,G111)&lt;&gt;1,RANK(G111,G$4:G$200)&amp;"°",RANK(G111,G$4:G$200)),"")</f>
        <v>108</v>
      </c>
      <c r="B111" s="100" t="s">
        <v>176</v>
      </c>
      <c r="C111" s="86" t="str">
        <f aca="false">IFERROR(VLOOKUP($B111,TabJoueurs,2,0),"")</f>
        <v>NC</v>
      </c>
      <c r="D111" s="86" t="str">
        <f aca="false">IFERROR(VLOOKUP($B111,TabJoueurs,3,0),"")</f>
        <v>V</v>
      </c>
      <c r="E111" s="86" t="str">
        <f aca="false">IFERROR(VLOOKUP($B111,TabJoueurs,4,0),"")</f>
        <v>CNB</v>
      </c>
      <c r="F111" s="86" t="n">
        <f aca="false">IFERROR(VLOOKUP($B111,TabJoueurs,7,0),"")</f>
        <v>0</v>
      </c>
      <c r="G111" s="82" t="n">
        <v>390</v>
      </c>
      <c r="H111" s="82" t="n">
        <f aca="false">COUNTIF(E$4:E111,E111)</f>
        <v>10</v>
      </c>
      <c r="I111" s="82" t="n">
        <f aca="false">IFERROR(IF(H111&lt;6,I110+1,I110),0)</f>
        <v>65</v>
      </c>
      <c r="J111" s="82" t="str">
        <f aca="false">IF(G111&gt;0,IF(H111&lt;6,PtsMax3-I111+1,""),"")</f>
        <v/>
      </c>
      <c r="K111" s="97" t="n">
        <f aca="false">MAX(M111:AB111)</f>
        <v>0</v>
      </c>
      <c r="L111" s="98" t="n">
        <f aca="false">IFERROR(G111/G$1,"")</f>
        <v>0.428571428571429</v>
      </c>
      <c r="M111" s="99"/>
      <c r="N111" s="86" t="str">
        <f aca="false">IF(N$2=$E111,$J111,"")</f>
        <v/>
      </c>
      <c r="O111" s="99" t="str">
        <f aca="false">IF(O$2=$E111,$J111,"")</f>
        <v/>
      </c>
      <c r="P111" s="86" t="str">
        <f aca="false">IF(P$2=$E111,$J111,"")</f>
        <v/>
      </c>
      <c r="Q111" s="86" t="str">
        <f aca="false">IF(Q$2=$E111,$J111,"")</f>
        <v/>
      </c>
      <c r="R111" s="99" t="str">
        <f aca="false">IF(R$2=$E111,$J111,"")</f>
        <v/>
      </c>
      <c r="S111" s="86" t="str">
        <f aca="false">IF(S$2=$E111,$J111,"")</f>
        <v/>
      </c>
      <c r="T111" s="99" t="str">
        <f aca="false">IF(T$2=$E111,$J111,"")</f>
        <v/>
      </c>
      <c r="U111" s="86" t="str">
        <f aca="false">IF(U$2=$E111,$J111,"")</f>
        <v/>
      </c>
      <c r="V111" s="99" t="str">
        <f aca="false">IF(V$2=$E111,$J111,"")</f>
        <v/>
      </c>
      <c r="W111" s="86" t="str">
        <f aca="false">IF(W$2=$E111,$J111,"")</f>
        <v/>
      </c>
      <c r="X111" s="99" t="str">
        <f aca="false">IF(X$2=$E111,$J111,"")</f>
        <v/>
      </c>
      <c r="Y111" s="86" t="str">
        <f aca="false">IF(Y$2=$E111,$J111,"")</f>
        <v/>
      </c>
      <c r="Z111" s="99" t="str">
        <f aca="false">IF(Z$2=$E111,$J111,"")</f>
        <v/>
      </c>
      <c r="AA111" s="86" t="str">
        <f aca="false">IF(AA$2=$E111,$J111,"")</f>
        <v/>
      </c>
      <c r="AB111" s="99" t="str">
        <f aca="false">IF(AB$2=$E111,$J111,"")</f>
        <v/>
      </c>
      <c r="AC111" s="101" t="s">
        <v>10</v>
      </c>
      <c r="AD111" s="83"/>
      <c r="AE111" s="83"/>
      <c r="AF111" s="83"/>
    </row>
    <row r="112" customFormat="false" ht="14.25" hidden="false" customHeight="false" outlineLevel="0" collapsed="false">
      <c r="A112" s="82" t="n">
        <f aca="false">IF(G112&lt;&gt;0,IF(COUNTIF(G$4:G$200,G112)&lt;&gt;1,RANK(G112,G$4:G$200)&amp;"°",RANK(G112,G$4:G$200)),"")</f>
        <v>109</v>
      </c>
      <c r="B112" s="1" t="s">
        <v>177</v>
      </c>
      <c r="C112" s="86" t="str">
        <f aca="false">IFERROR(VLOOKUP($B112,TabJoueurs,2,0),"")</f>
        <v>6D</v>
      </c>
      <c r="D112" s="86" t="str">
        <f aca="false">IFERROR(VLOOKUP($B112,TabJoueurs,3,0),"")</f>
        <v>D</v>
      </c>
      <c r="E112" s="86" t="str">
        <f aca="false">IFERROR(VLOOKUP($B112,TabJoueurs,4,0),"")</f>
        <v>GER</v>
      </c>
      <c r="F112" s="86" t="n">
        <f aca="false">IFERROR(VLOOKUP($B112,TabJoueurs,7,0),"")</f>
        <v>0</v>
      </c>
      <c r="G112" s="82" t="n">
        <v>379</v>
      </c>
      <c r="H112" s="82" t="n">
        <f aca="false">COUNTIF(E$4:E112,E112)</f>
        <v>6</v>
      </c>
      <c r="I112" s="82" t="n">
        <f aca="false">IFERROR(IF(H112&lt;6,I111+1,I111),0)</f>
        <v>65</v>
      </c>
      <c r="J112" s="82" t="str">
        <f aca="false">IF(G112&gt;0,IF(H112&lt;6,PtsMax3-I112+1,""),"")</f>
        <v/>
      </c>
      <c r="K112" s="97" t="n">
        <f aca="false">MAX(M112:AB112)</f>
        <v>0</v>
      </c>
      <c r="L112" s="98" t="n">
        <f aca="false">IFERROR(G112/G$1,"")</f>
        <v>0.416483516483517</v>
      </c>
      <c r="M112" s="99"/>
      <c r="N112" s="86" t="str">
        <f aca="false">IF(N$2=$E112,$J112,"")</f>
        <v/>
      </c>
      <c r="O112" s="99" t="str">
        <f aca="false">IF(O$2=$E112,$J112,"")</f>
        <v/>
      </c>
      <c r="P112" s="86" t="str">
        <f aca="false">IF(P$2=$E112,$J112,"")</f>
        <v/>
      </c>
      <c r="Q112" s="86" t="str">
        <f aca="false">IF(Q$2=$E112,$J112,"")</f>
        <v/>
      </c>
      <c r="R112" s="99" t="str">
        <f aca="false">IF(R$2=$E112,$J112,"")</f>
        <v/>
      </c>
      <c r="S112" s="86" t="str">
        <f aca="false">IF(S$2=$E112,$J112,"")</f>
        <v/>
      </c>
      <c r="T112" s="99" t="str">
        <f aca="false">IF(T$2=$E112,$J112,"")</f>
        <v/>
      </c>
      <c r="U112" s="86" t="str">
        <f aca="false">IF(U$2=$E112,$J112,"")</f>
        <v/>
      </c>
      <c r="V112" s="99" t="str">
        <f aca="false">IF(V$2=$E112,$J112,"")</f>
        <v/>
      </c>
      <c r="W112" s="86" t="str">
        <f aca="false">IF(W$2=$E112,$J112,"")</f>
        <v/>
      </c>
      <c r="X112" s="99" t="str">
        <f aca="false">IF(X$2=$E112,$J112,"")</f>
        <v/>
      </c>
      <c r="Y112" s="86" t="str">
        <f aca="false">IF(Y$2=$E112,$J112,"")</f>
        <v/>
      </c>
      <c r="Z112" s="99" t="str">
        <f aca="false">IF(Z$2=$E112,$J112,"")</f>
        <v/>
      </c>
      <c r="AA112" s="86" t="str">
        <f aca="false">IF(AA$2=$E112,$J112,"")</f>
        <v/>
      </c>
      <c r="AB112" s="99" t="str">
        <f aca="false">IF(AB$2=$E112,$J112,"")</f>
        <v/>
      </c>
      <c r="AC112" s="101" t="s">
        <v>10</v>
      </c>
      <c r="AD112" s="83"/>
      <c r="AE112" s="83"/>
      <c r="AF112" s="83"/>
    </row>
    <row r="113" customFormat="false" ht="14.25" hidden="false" customHeight="false" outlineLevel="0" collapsed="false">
      <c r="A113" s="82" t="n">
        <f aca="false">IF(G113&lt;&gt;0,IF(COUNTIF(G$4:G$200,G113)&lt;&gt;1,RANK(G113,G$4:G$200)&amp;"°",RANK(G113,G$4:G$200)),"")</f>
        <v>110</v>
      </c>
      <c r="B113" s="1" t="s">
        <v>166</v>
      </c>
      <c r="C113" s="86" t="str">
        <f aca="false">IFERROR(VLOOKUP($B113,TabJoueurs,2,0),"")</f>
        <v>NC</v>
      </c>
      <c r="D113" s="86" t="n">
        <f aca="false">IFERROR(VLOOKUP($B113,TabJoueurs,3,0),"")</f>
        <v>0</v>
      </c>
      <c r="E113" s="86" t="str">
        <f aca="false">IFERROR(VLOOKUP($B113,TabJoueurs,4,0),"")</f>
        <v>GER</v>
      </c>
      <c r="F113" s="86" t="n">
        <f aca="false">IFERROR(VLOOKUP($B113,TabJoueurs,7,0),"")</f>
        <v>0</v>
      </c>
      <c r="G113" s="82" t="n">
        <v>352</v>
      </c>
      <c r="H113" s="82" t="n">
        <f aca="false">COUNTIF(E$4:E113,E113)</f>
        <v>7</v>
      </c>
      <c r="I113" s="82" t="n">
        <f aca="false">IFERROR(IF(H113&lt;6,I112+1,I112),0)</f>
        <v>65</v>
      </c>
      <c r="J113" s="82" t="str">
        <f aca="false">IF(G113&gt;0,IF(H113&lt;6,PtsMax3-I113+1,""),"")</f>
        <v/>
      </c>
      <c r="K113" s="97" t="n">
        <f aca="false">MAX(M113:AB113)</f>
        <v>0</v>
      </c>
      <c r="L113" s="98" t="n">
        <f aca="false">IFERROR(G113/G$1,"")</f>
        <v>0.386813186813187</v>
      </c>
      <c r="M113" s="99"/>
      <c r="N113" s="86" t="str">
        <f aca="false">IF(N$2=$E113,$J113,"")</f>
        <v/>
      </c>
      <c r="O113" s="99" t="str">
        <f aca="false">IF(O$2=$E113,$J113,"")</f>
        <v/>
      </c>
      <c r="P113" s="86" t="str">
        <f aca="false">IF(P$2=$E113,$J113,"")</f>
        <v/>
      </c>
      <c r="Q113" s="86" t="str">
        <f aca="false">IF(Q$2=$E113,$J113,"")</f>
        <v/>
      </c>
      <c r="R113" s="99" t="str">
        <f aca="false">IF(R$2=$E113,$J113,"")</f>
        <v/>
      </c>
      <c r="S113" s="86" t="str">
        <f aca="false">IF(S$2=$E113,$J113,"")</f>
        <v/>
      </c>
      <c r="T113" s="99" t="str">
        <f aca="false">IF(T$2=$E113,$J113,"")</f>
        <v/>
      </c>
      <c r="U113" s="86" t="str">
        <f aca="false">IF(U$2=$E113,$J113,"")</f>
        <v/>
      </c>
      <c r="V113" s="99" t="str">
        <f aca="false">IF(V$2=$E113,$J113,"")</f>
        <v/>
      </c>
      <c r="W113" s="86" t="str">
        <f aca="false">IF(W$2=$E113,$J113,"")</f>
        <v/>
      </c>
      <c r="X113" s="99" t="str">
        <f aca="false">IF(X$2=$E113,$J113,"")</f>
        <v/>
      </c>
      <c r="Y113" s="86" t="str">
        <f aca="false">IF(Y$2=$E113,$J113,"")</f>
        <v/>
      </c>
      <c r="Z113" s="99" t="str">
        <f aca="false">IF(Z$2=$E113,$J113,"")</f>
        <v/>
      </c>
      <c r="AA113" s="86" t="str">
        <f aca="false">IF(AA$2=$E113,$J113,"")</f>
        <v/>
      </c>
      <c r="AB113" s="99" t="str">
        <f aca="false">IF(AB$2=$E113,$J113,"")</f>
        <v/>
      </c>
      <c r="AC113" s="101" t="s">
        <v>10</v>
      </c>
      <c r="AD113" s="83"/>
      <c r="AE113" s="83"/>
      <c r="AF113" s="83"/>
    </row>
    <row r="114" customFormat="false" ht="14.25" hidden="false" customHeight="false" outlineLevel="0" collapsed="false">
      <c r="A114" s="82" t="n">
        <f aca="false">IF(G114&lt;&gt;0,IF(COUNTIF(G$4:G$200,G114)&lt;&gt;1,RANK(G114,G$4:G$200)&amp;"°",RANK(G114,G$4:G$200)),"")</f>
        <v>111</v>
      </c>
      <c r="B114" s="100" t="s">
        <v>590</v>
      </c>
      <c r="C114" s="86" t="str">
        <f aca="false">IFERROR(VLOOKUP($B114,TabJoueurs,2,0),"")</f>
        <v>6C</v>
      </c>
      <c r="D114" s="86" t="str">
        <f aca="false">IFERROR(VLOOKUP($B114,TabJoueurs,3,0),"")</f>
        <v>V</v>
      </c>
      <c r="E114" s="86" t="str">
        <f aca="false">IFERROR(VLOOKUP($B114,TabJoueurs,4,0),"")</f>
        <v>BAH</v>
      </c>
      <c r="F114" s="86" t="n">
        <f aca="false">IFERROR(VLOOKUP($B114,TabJoueurs,7,0),"")</f>
        <v>0</v>
      </c>
      <c r="G114" s="82" t="n">
        <v>349</v>
      </c>
      <c r="H114" s="82" t="n">
        <f aca="false">COUNTIF(E$4:E114,E114)</f>
        <v>12</v>
      </c>
      <c r="I114" s="82" t="n">
        <f aca="false">IFERROR(IF(H114&lt;6,I113+1,I113),0)</f>
        <v>65</v>
      </c>
      <c r="J114" s="82" t="str">
        <f aca="false">IF(G114&gt;0,IF(H114&lt;6,PtsMax3-I114+1,""),"")</f>
        <v/>
      </c>
      <c r="K114" s="97" t="n">
        <f aca="false">MAX(M114:AB114)</f>
        <v>0</v>
      </c>
      <c r="L114" s="98" t="n">
        <f aca="false">IFERROR(G114/G$1,"")</f>
        <v>0.383516483516484</v>
      </c>
      <c r="M114" s="99"/>
      <c r="N114" s="86" t="str">
        <f aca="false">IF(N$2=$E114,$J114,"")</f>
        <v/>
      </c>
      <c r="O114" s="99" t="str">
        <f aca="false">IF(O$2=$E114,$J114,"")</f>
        <v/>
      </c>
      <c r="P114" s="86" t="str">
        <f aca="false">IF(P$2=$E114,$J114,"")</f>
        <v/>
      </c>
      <c r="Q114" s="86" t="str">
        <f aca="false">IF(Q$2=$E114,$J114,"")</f>
        <v/>
      </c>
      <c r="R114" s="99" t="str">
        <f aca="false">IF(R$2=$E114,$J114,"")</f>
        <v/>
      </c>
      <c r="S114" s="86" t="str">
        <f aca="false">IF(S$2=$E114,$J114,"")</f>
        <v/>
      </c>
      <c r="T114" s="99" t="str">
        <f aca="false">IF(T$2=$E114,$J114,"")</f>
        <v/>
      </c>
      <c r="U114" s="86" t="str">
        <f aca="false">IF(U$2=$E114,$J114,"")</f>
        <v/>
      </c>
      <c r="V114" s="99" t="str">
        <f aca="false">IF(V$2=$E114,$J114,"")</f>
        <v/>
      </c>
      <c r="W114" s="86" t="str">
        <f aca="false">IF(W$2=$E114,$J114,"")</f>
        <v/>
      </c>
      <c r="X114" s="99" t="str">
        <f aca="false">IF(X$2=$E114,$J114,"")</f>
        <v/>
      </c>
      <c r="Y114" s="86" t="str">
        <f aca="false">IF(Y$2=$E114,$J114,"")</f>
        <v/>
      </c>
      <c r="Z114" s="99" t="str">
        <f aca="false">IF(Z$2=$E114,$J114,"")</f>
        <v/>
      </c>
      <c r="AA114" s="86" t="str">
        <f aca="false">IF(AA$2=$E114,$J114,"")</f>
        <v/>
      </c>
      <c r="AB114" s="99" t="str">
        <f aca="false">IF(AB$2=$E114,$J114,"")</f>
        <v/>
      </c>
      <c r="AC114" s="101" t="s">
        <v>10</v>
      </c>
      <c r="AD114" s="83"/>
      <c r="AE114" s="83"/>
      <c r="AF114" s="83"/>
    </row>
    <row r="115" customFormat="false" ht="14.25" hidden="false" customHeight="false" outlineLevel="0" collapsed="false">
      <c r="A115" s="82" t="n">
        <f aca="false">IF(G115&lt;&gt;0,IF(COUNTIF(G$4:G$200,G115)&lt;&gt;1,RANK(G115,G$4:G$200)&amp;"°",RANK(G115,G$4:G$200)),"")</f>
        <v>112</v>
      </c>
      <c r="B115" s="100" t="s">
        <v>591</v>
      </c>
      <c r="C115" s="86" t="str">
        <f aca="false">IFERROR(VLOOKUP($B115,TabJoueurs,2,0),"")</f>
        <v>NC</v>
      </c>
      <c r="D115" s="86" t="n">
        <f aca="false">IFERROR(VLOOKUP($B115,TabJoueurs,3,0),"")</f>
        <v>0</v>
      </c>
      <c r="E115" s="86" t="str">
        <f aca="false">IFERROR(VLOOKUP($B115,TabJoueurs,4,0),"")</f>
        <v>BAH</v>
      </c>
      <c r="F115" s="86" t="n">
        <f aca="false">IFERROR(VLOOKUP($B115,TabJoueurs,7,0),"")</f>
        <v>0</v>
      </c>
      <c r="G115" s="82" t="n">
        <v>334</v>
      </c>
      <c r="H115" s="82" t="n">
        <f aca="false">COUNTIF(E$4:E115,E115)</f>
        <v>13</v>
      </c>
      <c r="I115" s="82" t="n">
        <f aca="false">IFERROR(IF(H115&lt;6,I114+1,I114),0)</f>
        <v>65</v>
      </c>
      <c r="J115" s="82" t="str">
        <f aca="false">IF(G115&gt;0,IF(H115&lt;6,PtsMax3-I115+1,""),"")</f>
        <v/>
      </c>
      <c r="K115" s="97" t="n">
        <f aca="false">MAX(M115:AB115)</f>
        <v>0</v>
      </c>
      <c r="L115" s="98" t="n">
        <f aca="false">IFERROR(G115/G$1,"")</f>
        <v>0.367032967032967</v>
      </c>
      <c r="M115" s="99"/>
      <c r="N115" s="86" t="str">
        <f aca="false">IF(N$2=$E115,$J115,"")</f>
        <v/>
      </c>
      <c r="O115" s="99" t="str">
        <f aca="false">IF(O$2=$E115,$J115,"")</f>
        <v/>
      </c>
      <c r="P115" s="86" t="str">
        <f aca="false">IF(P$2=$E115,$J115,"")</f>
        <v/>
      </c>
      <c r="Q115" s="86" t="str">
        <f aca="false">IF(Q$2=$E115,$J115,"")</f>
        <v/>
      </c>
      <c r="R115" s="99" t="str">
        <f aca="false">IF(R$2=$E115,$J115,"")</f>
        <v/>
      </c>
      <c r="S115" s="86" t="str">
        <f aca="false">IF(S$2=$E115,$J115,"")</f>
        <v/>
      </c>
      <c r="T115" s="99" t="str">
        <f aca="false">IF(T$2=$E115,$J115,"")</f>
        <v/>
      </c>
      <c r="U115" s="86" t="str">
        <f aca="false">IF(U$2=$E115,$J115,"")</f>
        <v/>
      </c>
      <c r="V115" s="99" t="str">
        <f aca="false">IF(V$2=$E115,$J115,"")</f>
        <v/>
      </c>
      <c r="W115" s="86" t="str">
        <f aca="false">IF(W$2=$E115,$J115,"")</f>
        <v/>
      </c>
      <c r="X115" s="99" t="str">
        <f aca="false">IF(X$2=$E115,$J115,"")</f>
        <v/>
      </c>
      <c r="Y115" s="86" t="str">
        <f aca="false">IF(Y$2=$E115,$J115,"")</f>
        <v/>
      </c>
      <c r="Z115" s="99" t="str">
        <f aca="false">IF(Z$2=$E115,$J115,"")</f>
        <v/>
      </c>
      <c r="AA115" s="86" t="str">
        <f aca="false">IF(AA$2=$E115,$J115,"")</f>
        <v/>
      </c>
      <c r="AB115" s="99" t="str">
        <f aca="false">IF(AB$2=$E115,$J115,"")</f>
        <v/>
      </c>
      <c r="AC115" s="101" t="s">
        <v>10</v>
      </c>
      <c r="AD115" s="83"/>
      <c r="AE115" s="83"/>
      <c r="AF115" s="83"/>
    </row>
    <row r="116" customFormat="false" ht="14.25" hidden="false" customHeight="false" outlineLevel="0" collapsed="false">
      <c r="A116" s="82" t="n">
        <f aca="false">IF(G116&lt;&gt;0,IF(COUNTIF(G$4:G$200,G116)&lt;&gt;1,RANK(G116,G$4:G$200)&amp;"°",RANK(G116,G$4:G$200)),"")</f>
        <v>113</v>
      </c>
      <c r="B116" s="100" t="s">
        <v>592</v>
      </c>
      <c r="C116" s="86" t="n">
        <f aca="false">IFERROR(VLOOKUP($B116,TabJoueurs,2,0),"")</f>
        <v>7</v>
      </c>
      <c r="D116" s="86" t="n">
        <f aca="false">IFERROR(VLOOKUP($B116,TabJoueurs,3,0),"")</f>
        <v>0</v>
      </c>
      <c r="E116" s="86" t="str">
        <f aca="false">IFERROR(VLOOKUP($B116,TabJoueurs,4,0),"")</f>
        <v>SLR</v>
      </c>
      <c r="F116" s="86" t="n">
        <f aca="false">IFERROR(VLOOKUP($B116,TabJoueurs,7,0),"")</f>
        <v>0</v>
      </c>
      <c r="G116" s="82" t="n">
        <v>328</v>
      </c>
      <c r="H116" s="82" t="n">
        <f aca="false">COUNTIF(E$4:E116,E116)</f>
        <v>12</v>
      </c>
      <c r="I116" s="82" t="n">
        <f aca="false">IFERROR(IF(H116&lt;6,I115+1,I115),0)</f>
        <v>65</v>
      </c>
      <c r="J116" s="82" t="str">
        <f aca="false">IF(G116&gt;0,IF(H116&lt;6,PtsMax3-I116+1,""),"")</f>
        <v/>
      </c>
      <c r="K116" s="97" t="n">
        <f aca="false">MAX(M116:AB116)</f>
        <v>0</v>
      </c>
      <c r="L116" s="98" t="n">
        <f aca="false">IFERROR(G116/G$1,"")</f>
        <v>0.36043956043956</v>
      </c>
      <c r="M116" s="99"/>
      <c r="N116" s="86" t="str">
        <f aca="false">IF(N$2=$E116,$J116,"")</f>
        <v/>
      </c>
      <c r="O116" s="99" t="str">
        <f aca="false">IF(O$2=$E116,$J116,"")</f>
        <v/>
      </c>
      <c r="P116" s="86" t="str">
        <f aca="false">IF(P$2=$E116,$J116,"")</f>
        <v/>
      </c>
      <c r="Q116" s="86" t="str">
        <f aca="false">IF(Q$2=$E116,$J116,"")</f>
        <v/>
      </c>
      <c r="R116" s="99" t="str">
        <f aca="false">IF(R$2=$E116,$J116,"")</f>
        <v/>
      </c>
      <c r="S116" s="86" t="str">
        <f aca="false">IF(S$2=$E116,$J116,"")</f>
        <v/>
      </c>
      <c r="T116" s="99" t="str">
        <f aca="false">IF(T$2=$E116,$J116,"")</f>
        <v/>
      </c>
      <c r="U116" s="86" t="str">
        <f aca="false">IF(U$2=$E116,$J116,"")</f>
        <v/>
      </c>
      <c r="V116" s="99" t="str">
        <f aca="false">IF(V$2=$E116,$J116,"")</f>
        <v/>
      </c>
      <c r="W116" s="86" t="str">
        <f aca="false">IF(W$2=$E116,$J116,"")</f>
        <v/>
      </c>
      <c r="X116" s="99" t="str">
        <f aca="false">IF(X$2=$E116,$J116,"")</f>
        <v/>
      </c>
      <c r="Y116" s="86" t="str">
        <f aca="false">IF(Y$2=$E116,$J116,"")</f>
        <v/>
      </c>
      <c r="Z116" s="99" t="str">
        <f aca="false">IF(Z$2=$E116,$J116,"")</f>
        <v/>
      </c>
      <c r="AA116" s="86" t="str">
        <f aca="false">IF(AA$2=$E116,$J116,"")</f>
        <v/>
      </c>
      <c r="AB116" s="99" t="str">
        <f aca="false">IF(AB$2=$E116,$J116,"")</f>
        <v/>
      </c>
      <c r="AC116" s="101" t="s">
        <v>10</v>
      </c>
      <c r="AD116" s="83"/>
      <c r="AE116" s="83"/>
      <c r="AF116" s="83"/>
    </row>
    <row r="117" customFormat="false" ht="14.25" hidden="false" customHeight="false" outlineLevel="0" collapsed="false">
      <c r="A117" s="82" t="n">
        <f aca="false">IF(G117&lt;&gt;0,IF(COUNTIF(G$4:G$200,G117)&lt;&gt;1,RANK(G117,G$4:G$200)&amp;"°",RANK(G117,G$4:G$200)),"")</f>
        <v>114</v>
      </c>
      <c r="B117" s="116" t="s">
        <v>169</v>
      </c>
      <c r="C117" s="86" t="str">
        <f aca="false">IFERROR(VLOOKUP($B117,TabJoueurs,2,0),"")</f>
        <v>6D</v>
      </c>
      <c r="D117" s="86" t="str">
        <f aca="false">IFERROR(VLOOKUP($B117,TabJoueurs,3,0),"")</f>
        <v>V</v>
      </c>
      <c r="E117" s="86" t="str">
        <f aca="false">IFERROR(VLOOKUP($B117,TabJoueurs,4,0),"")</f>
        <v>GER</v>
      </c>
      <c r="F117" s="86" t="n">
        <f aca="false">IFERROR(VLOOKUP($B117,TabJoueurs,7,0),"")</f>
        <v>0</v>
      </c>
      <c r="G117" s="82" t="n">
        <v>325</v>
      </c>
      <c r="H117" s="82" t="n">
        <f aca="false">COUNTIF(E$4:E117,E117)</f>
        <v>8</v>
      </c>
      <c r="I117" s="82" t="n">
        <f aca="false">IFERROR(IF(H117&lt;6,I116+1,I116),0)</f>
        <v>65</v>
      </c>
      <c r="J117" s="82" t="str">
        <f aca="false">IF(G117&gt;0,IF(H117&lt;6,PtsMax3-I117+1,""),"")</f>
        <v/>
      </c>
      <c r="K117" s="97" t="n">
        <f aca="false">MAX(M117:AB117)</f>
        <v>0</v>
      </c>
      <c r="L117" s="98" t="n">
        <f aca="false">IFERROR(G117/G$1,"")</f>
        <v>0.357142857142857</v>
      </c>
      <c r="M117" s="99"/>
      <c r="N117" s="86" t="str">
        <f aca="false">IF(N$2=$E117,$J117,"")</f>
        <v/>
      </c>
      <c r="O117" s="99" t="str">
        <f aca="false">IF(O$2=$E117,$J117,"")</f>
        <v/>
      </c>
      <c r="P117" s="86" t="str">
        <f aca="false">IF(P$2=$E117,$J117,"")</f>
        <v/>
      </c>
      <c r="Q117" s="86" t="str">
        <f aca="false">IF(Q$2=$E117,$J117,"")</f>
        <v/>
      </c>
      <c r="R117" s="99" t="str">
        <f aca="false">IF(R$2=$E117,$J117,"")</f>
        <v/>
      </c>
      <c r="S117" s="86" t="str">
        <f aca="false">IF(S$2=$E117,$J117,"")</f>
        <v/>
      </c>
      <c r="T117" s="99" t="str">
        <f aca="false">IF(T$2=$E117,$J117,"")</f>
        <v/>
      </c>
      <c r="U117" s="86" t="str">
        <f aca="false">IF(U$2=$E117,$J117,"")</f>
        <v/>
      </c>
      <c r="V117" s="99" t="str">
        <f aca="false">IF(V$2=$E117,$J117,"")</f>
        <v/>
      </c>
      <c r="W117" s="86" t="str">
        <f aca="false">IF(W$2=$E117,$J117,"")</f>
        <v/>
      </c>
      <c r="X117" s="99" t="str">
        <f aca="false">IF(X$2=$E117,$J117,"")</f>
        <v/>
      </c>
      <c r="Y117" s="86" t="str">
        <f aca="false">IF(Y$2=$E117,$J117,"")</f>
        <v/>
      </c>
      <c r="Z117" s="99" t="str">
        <f aca="false">IF(Z$2=$E117,$J117,"")</f>
        <v/>
      </c>
      <c r="AA117" s="86" t="str">
        <f aca="false">IF(AA$2=$E117,$J117,"")</f>
        <v/>
      </c>
      <c r="AB117" s="99" t="str">
        <f aca="false">IF(AB$2=$E117,$J117,"")</f>
        <v/>
      </c>
      <c r="AC117" s="101" t="s">
        <v>10</v>
      </c>
      <c r="AD117" s="83"/>
      <c r="AE117" s="83"/>
      <c r="AF117" s="83"/>
    </row>
    <row r="118" customFormat="false" ht="14.25" hidden="false" customHeight="false" outlineLevel="0" collapsed="false">
      <c r="A118" s="82" t="n">
        <f aca="false">IF(G118&lt;&gt;0,IF(COUNTIF(G$4:G$200,G118)&lt;&gt;1,RANK(G118,G$4:G$200)&amp;"°",RANK(G118,G$4:G$200)),"")</f>
        <v>115</v>
      </c>
      <c r="B118" s="100" t="s">
        <v>179</v>
      </c>
      <c r="C118" s="86" t="str">
        <f aca="false">IFERROR(VLOOKUP($B118,TabJoueurs,2,0),"")</f>
        <v>NC</v>
      </c>
      <c r="D118" s="86" t="str">
        <f aca="false">IFERROR(VLOOKUP($B118,TabJoueurs,3,0),"")</f>
        <v>S</v>
      </c>
      <c r="E118" s="86" t="str">
        <f aca="false">IFERROR(VLOOKUP($B118,TabJoueurs,4,0),"")</f>
        <v>LIB</v>
      </c>
      <c r="F118" s="86" t="n">
        <f aca="false">IFERROR(VLOOKUP($B118,TabJoueurs,7,0),"")</f>
        <v>0</v>
      </c>
      <c r="G118" s="82" t="n">
        <v>300</v>
      </c>
      <c r="H118" s="82" t="n">
        <f aca="false">COUNTIF(E$4:E118,E118)</f>
        <v>10</v>
      </c>
      <c r="I118" s="82" t="n">
        <f aca="false">IFERROR(IF(H118&lt;6,I117+1,I117),0)</f>
        <v>65</v>
      </c>
      <c r="J118" s="82" t="str">
        <f aca="false">IF(G118&gt;0,IF(H118&lt;6,PtsMax3-I118+1,""),"")</f>
        <v/>
      </c>
      <c r="K118" s="97" t="n">
        <f aca="false">MAX(M118:AB118)</f>
        <v>0</v>
      </c>
      <c r="L118" s="98" t="n">
        <f aca="false">IFERROR(G118/G$1,"")</f>
        <v>0.32967032967033</v>
      </c>
      <c r="M118" s="99"/>
      <c r="N118" s="86" t="str">
        <f aca="false">IF(N$2=$E118,$J118,"")</f>
        <v/>
      </c>
      <c r="O118" s="99" t="str">
        <f aca="false">IF(O$2=$E118,$J118,"")</f>
        <v/>
      </c>
      <c r="P118" s="86" t="str">
        <f aca="false">IF(P$2=$E118,$J118,"")</f>
        <v/>
      </c>
      <c r="Q118" s="86" t="str">
        <f aca="false">IF(Q$2=$E118,$J118,"")</f>
        <v/>
      </c>
      <c r="R118" s="99" t="str">
        <f aca="false">IF(R$2=$E118,$J118,"")</f>
        <v/>
      </c>
      <c r="S118" s="86" t="str">
        <f aca="false">IF(S$2=$E118,$J118,"")</f>
        <v/>
      </c>
      <c r="T118" s="99" t="str">
        <f aca="false">IF(T$2=$E118,$J118,"")</f>
        <v/>
      </c>
      <c r="U118" s="86" t="str">
        <f aca="false">IF(U$2=$E118,$J118,"")</f>
        <v/>
      </c>
      <c r="V118" s="99" t="str">
        <f aca="false">IF(V$2=$E118,$J118,"")</f>
        <v/>
      </c>
      <c r="W118" s="86" t="str">
        <f aca="false">IF(W$2=$E118,$J118,"")</f>
        <v/>
      </c>
      <c r="X118" s="99" t="str">
        <f aca="false">IF(X$2=$E118,$J118,"")</f>
        <v/>
      </c>
      <c r="Y118" s="86" t="str">
        <f aca="false">IF(Y$2=$E118,$J118,"")</f>
        <v/>
      </c>
      <c r="Z118" s="99" t="str">
        <f aca="false">IF(Z$2=$E118,$J118,"")</f>
        <v/>
      </c>
      <c r="AA118" s="86" t="str">
        <f aca="false">IF(AA$2=$E118,$J118,"")</f>
        <v/>
      </c>
      <c r="AB118" s="99" t="str">
        <f aca="false">IF(AB$2=$E118,$J118,"")</f>
        <v/>
      </c>
      <c r="AC118" s="101" t="s">
        <v>10</v>
      </c>
      <c r="AD118" s="83"/>
      <c r="AE118" s="83"/>
      <c r="AF118" s="83"/>
    </row>
    <row r="119" customFormat="false" ht="14.25" hidden="false" customHeight="false" outlineLevel="0" collapsed="false">
      <c r="A119" s="82" t="str">
        <f aca="false">IF(G119&lt;&gt;0,IF(COUNTIF(G$4:G$200,G119)&lt;&gt;1,RANK(G119,G$4:G$200)&amp;"°",RANK(G119,G$4:G$200)),"")</f>
        <v/>
      </c>
      <c r="B119" s="100"/>
      <c r="C119" s="86" t="str">
        <f aca="false">IFERROR(VLOOKUP($B119,TabJoueurs,2,0),"")</f>
        <v/>
      </c>
      <c r="D119" s="86" t="str">
        <f aca="false">IFERROR(VLOOKUP($B119,TabJoueurs,3,0),"")</f>
        <v/>
      </c>
      <c r="E119" s="86" t="str">
        <f aca="false">IFERROR(VLOOKUP($B119,TabJoueurs,4,0),"")</f>
        <v/>
      </c>
      <c r="F119" s="86" t="str">
        <f aca="false">IFERROR(VLOOKUP($B119,TabJoueurs,7,0),"")</f>
        <v/>
      </c>
      <c r="G119" s="82"/>
      <c r="H119" s="82" t="n">
        <f aca="false">COUNTIF(E$4:E119,E119)</f>
        <v>1</v>
      </c>
      <c r="I119" s="82" t="n">
        <f aca="false">IFERROR(IF(H119&lt;6,I118+1,I118),0)</f>
        <v>66</v>
      </c>
      <c r="J119" s="82" t="str">
        <f aca="false">IF(G119&gt;0,IF(H119&lt;6,PtsMax3-I119+1,""),"")</f>
        <v/>
      </c>
      <c r="K119" s="97" t="n">
        <f aca="false">MAX(M119:AB119)</f>
        <v>0</v>
      </c>
      <c r="L119" s="98" t="n">
        <f aca="false">IFERROR(G119/G$1,"")</f>
        <v>0</v>
      </c>
      <c r="M119" s="99"/>
      <c r="N119" s="86" t="str">
        <f aca="false">IF(N$2=$E119,$J119,"")</f>
        <v/>
      </c>
      <c r="O119" s="99" t="str">
        <f aca="false">IF(O$2=$E119,$J119,"")</f>
        <v/>
      </c>
      <c r="P119" s="86" t="str">
        <f aca="false">IF(P$2=$E119,$J119,"")</f>
        <v/>
      </c>
      <c r="Q119" s="86" t="str">
        <f aca="false">IF(Q$2=$E119,$J119,"")</f>
        <v/>
      </c>
      <c r="R119" s="99" t="str">
        <f aca="false">IF(R$2=$E119,$J119,"")</f>
        <v/>
      </c>
      <c r="S119" s="86" t="str">
        <f aca="false">IF(S$2=$E119,$J119,"")</f>
        <v/>
      </c>
      <c r="T119" s="99" t="str">
        <f aca="false">IF(T$2=$E119,$J119,"")</f>
        <v/>
      </c>
      <c r="U119" s="86" t="str">
        <f aca="false">IF(U$2=$E119,$J119,"")</f>
        <v/>
      </c>
      <c r="V119" s="99" t="str">
        <f aca="false">IF(V$2=$E119,$J119,"")</f>
        <v/>
      </c>
      <c r="W119" s="86" t="str">
        <f aca="false">IF(W$2=$E119,$J119,"")</f>
        <v/>
      </c>
      <c r="X119" s="99" t="str">
        <f aca="false">IF(X$2=$E119,$J119,"")</f>
        <v/>
      </c>
      <c r="Y119" s="86" t="str">
        <f aca="false">IF(Y$2=$E119,$J119,"")</f>
        <v/>
      </c>
      <c r="Z119" s="99" t="str">
        <f aca="false">IF(Z$2=$E119,$J119,"")</f>
        <v/>
      </c>
      <c r="AA119" s="86" t="str">
        <f aca="false">IF(AA$2=$E119,$J119,"")</f>
        <v/>
      </c>
      <c r="AB119" s="99" t="str">
        <f aca="false">IF(AB$2=$E119,$J119,"")</f>
        <v/>
      </c>
      <c r="AC119" s="101" t="s">
        <v>10</v>
      </c>
      <c r="AD119" s="83"/>
      <c r="AE119" s="83"/>
      <c r="AF119" s="83"/>
    </row>
    <row r="120" customFormat="false" ht="14.25" hidden="false" customHeight="false" outlineLevel="0" collapsed="false">
      <c r="A120" s="82" t="str">
        <f aca="false">IF(G120&lt;&gt;0,IF(COUNTIF(G$4:G$200,G120)&lt;&gt;1,RANK(G120,G$4:G$200)&amp;"°",RANK(G120,G$4:G$200)),"")</f>
        <v/>
      </c>
      <c r="B120" s="100"/>
      <c r="C120" s="86" t="str">
        <f aca="false">IFERROR(VLOOKUP($B120,TabJoueurs,2,0),"")</f>
        <v/>
      </c>
      <c r="D120" s="86" t="str">
        <f aca="false">IFERROR(VLOOKUP($B120,TabJoueurs,3,0),"")</f>
        <v/>
      </c>
      <c r="E120" s="86" t="str">
        <f aca="false">IFERROR(VLOOKUP($B120,TabJoueurs,4,0),"")</f>
        <v/>
      </c>
      <c r="F120" s="86" t="str">
        <f aca="false">IFERROR(VLOOKUP($B120,TabJoueurs,7,0),"")</f>
        <v/>
      </c>
      <c r="G120" s="82"/>
      <c r="H120" s="82" t="n">
        <f aca="false">COUNTIF(E$4:E120,E120)</f>
        <v>2</v>
      </c>
      <c r="I120" s="82" t="n">
        <f aca="false">IFERROR(IF(H120&lt;6,I119+1,I119),0)</f>
        <v>67</v>
      </c>
      <c r="J120" s="82" t="str">
        <f aca="false">IF(G120&gt;0,IF(H120&lt;6,PtsMax3-I120+1,""),"")</f>
        <v/>
      </c>
      <c r="K120" s="97" t="n">
        <f aca="false">MAX(M120:AB120)</f>
        <v>0</v>
      </c>
      <c r="L120" s="98" t="n">
        <f aca="false">IFERROR(G120/G$1,"")</f>
        <v>0</v>
      </c>
      <c r="M120" s="99"/>
      <c r="N120" s="86" t="str">
        <f aca="false">IF(N$2=$E120,$J120,"")</f>
        <v/>
      </c>
      <c r="O120" s="99" t="str">
        <f aca="false">IF(O$2=$E120,$J120,"")</f>
        <v/>
      </c>
      <c r="P120" s="86" t="str">
        <f aca="false">IF(P$2=$E120,$J120,"")</f>
        <v/>
      </c>
      <c r="Q120" s="86" t="str">
        <f aca="false">IF(Q$2=$E120,$J120,"")</f>
        <v/>
      </c>
      <c r="R120" s="99" t="str">
        <f aca="false">IF(R$2=$E120,$J120,"")</f>
        <v/>
      </c>
      <c r="S120" s="86" t="str">
        <f aca="false">IF(S$2=$E120,$J120,"")</f>
        <v/>
      </c>
      <c r="T120" s="99" t="str">
        <f aca="false">IF(T$2=$E120,$J120,"")</f>
        <v/>
      </c>
      <c r="U120" s="86" t="str">
        <f aca="false">IF(U$2=$E120,$J120,"")</f>
        <v/>
      </c>
      <c r="V120" s="99" t="str">
        <f aca="false">IF(V$2=$E120,$J120,"")</f>
        <v/>
      </c>
      <c r="W120" s="86" t="str">
        <f aca="false">IF(W$2=$E120,$J120,"")</f>
        <v/>
      </c>
      <c r="X120" s="99" t="str">
        <f aca="false">IF(X$2=$E120,$J120,"")</f>
        <v/>
      </c>
      <c r="Y120" s="86" t="str">
        <f aca="false">IF(Y$2=$E120,$J120,"")</f>
        <v/>
      </c>
      <c r="Z120" s="99" t="str">
        <f aca="false">IF(Z$2=$E120,$J120,"")</f>
        <v/>
      </c>
      <c r="AA120" s="86" t="str">
        <f aca="false">IF(AA$2=$E120,$J120,"")</f>
        <v/>
      </c>
      <c r="AB120" s="99" t="str">
        <f aca="false">IF(AB$2=$E120,$J120,"")</f>
        <v/>
      </c>
      <c r="AC120" s="101" t="s">
        <v>10</v>
      </c>
      <c r="AD120" s="83"/>
      <c r="AE120" s="83"/>
      <c r="AF120" s="83"/>
    </row>
    <row r="121" customFormat="false" ht="14.25" hidden="false" customHeight="false" outlineLevel="0" collapsed="false">
      <c r="A121" s="82" t="str">
        <f aca="false">IF(G121&lt;&gt;0,IF(COUNTIF(G$4:G$200,G121)&lt;&gt;1,RANK(G121,G$4:G$200)&amp;"°",RANK(G121,G$4:G$200)),"")</f>
        <v/>
      </c>
      <c r="B121" s="1"/>
      <c r="C121" s="86" t="str">
        <f aca="false">IFERROR(VLOOKUP($B121,TabJoueurs,2,0),"")</f>
        <v/>
      </c>
      <c r="D121" s="86" t="str">
        <f aca="false">IFERROR(VLOOKUP($B121,TabJoueurs,3,0),"")</f>
        <v/>
      </c>
      <c r="E121" s="86" t="str">
        <f aca="false">IFERROR(VLOOKUP($B121,TabJoueurs,4,0),"")</f>
        <v/>
      </c>
      <c r="F121" s="86" t="str">
        <f aca="false">IFERROR(VLOOKUP($B121,TabJoueurs,7,0),"")</f>
        <v/>
      </c>
      <c r="G121" s="82"/>
      <c r="H121" s="82" t="n">
        <f aca="false">COUNTIF(E$4:E121,E121)</f>
        <v>3</v>
      </c>
      <c r="I121" s="82" t="n">
        <f aca="false">IFERROR(IF(H121&lt;6,I120+1,I120),0)</f>
        <v>68</v>
      </c>
      <c r="J121" s="82" t="str">
        <f aca="false">IF(G121&gt;0,IF(H121&lt;6,PtsMax3-I121+1,""),"")</f>
        <v/>
      </c>
      <c r="K121" s="97" t="n">
        <f aca="false">MAX(M121:AB121)</f>
        <v>0</v>
      </c>
      <c r="L121" s="98" t="n">
        <f aca="false">IFERROR(G121/G$1,"")</f>
        <v>0</v>
      </c>
      <c r="M121" s="99"/>
      <c r="N121" s="86" t="str">
        <f aca="false">IF(N$2=$E121,$J121,"")</f>
        <v/>
      </c>
      <c r="O121" s="99" t="str">
        <f aca="false">IF(O$2=$E121,$J121,"")</f>
        <v/>
      </c>
      <c r="P121" s="86" t="str">
        <f aca="false">IF(P$2=$E121,$J121,"")</f>
        <v/>
      </c>
      <c r="Q121" s="86" t="str">
        <f aca="false">IF(Q$2=$E121,$J121,"")</f>
        <v/>
      </c>
      <c r="R121" s="99" t="str">
        <f aca="false">IF(R$2=$E121,$J121,"")</f>
        <v/>
      </c>
      <c r="S121" s="86" t="str">
        <f aca="false">IF(S$2=$E121,$J121,"")</f>
        <v/>
      </c>
      <c r="T121" s="99" t="str">
        <f aca="false">IF(T$2=$E121,$J121,"")</f>
        <v/>
      </c>
      <c r="U121" s="86" t="str">
        <f aca="false">IF(U$2=$E121,$J121,"")</f>
        <v/>
      </c>
      <c r="V121" s="99" t="str">
        <f aca="false">IF(V$2=$E121,$J121,"")</f>
        <v/>
      </c>
      <c r="W121" s="86" t="str">
        <f aca="false">IF(W$2=$E121,$J121,"")</f>
        <v/>
      </c>
      <c r="X121" s="99" t="str">
        <f aca="false">IF(X$2=$E121,$J121,"")</f>
        <v/>
      </c>
      <c r="Y121" s="86" t="str">
        <f aca="false">IF(Y$2=$E121,$J121,"")</f>
        <v/>
      </c>
      <c r="Z121" s="99" t="str">
        <f aca="false">IF(Z$2=$E121,$J121,"")</f>
        <v/>
      </c>
      <c r="AA121" s="86" t="str">
        <f aca="false">IF(AA$2=$E121,$J121,"")</f>
        <v/>
      </c>
      <c r="AB121" s="99" t="str">
        <f aca="false">IF(AB$2=$E121,$J121,"")</f>
        <v/>
      </c>
      <c r="AC121" s="101" t="s">
        <v>10</v>
      </c>
      <c r="AD121" s="83"/>
      <c r="AE121" s="83"/>
      <c r="AF121" s="83"/>
    </row>
    <row r="122" customFormat="false" ht="14.25" hidden="false" customHeight="false" outlineLevel="0" collapsed="false">
      <c r="A122" s="82" t="str">
        <f aca="false">IF(G122&lt;&gt;0,IF(COUNTIF(G$4:G$200,G122)&lt;&gt;1,RANK(G122,G$4:G$200)&amp;"°",RANK(G122,G$4:G$200)),"")</f>
        <v/>
      </c>
      <c r="B122" s="100"/>
      <c r="C122" s="86" t="str">
        <f aca="false">IFERROR(VLOOKUP($B122,TabJoueurs,2,0),"")</f>
        <v/>
      </c>
      <c r="D122" s="86" t="str">
        <f aca="false">IFERROR(VLOOKUP($B122,TabJoueurs,3,0),"")</f>
        <v/>
      </c>
      <c r="E122" s="86" t="str">
        <f aca="false">IFERROR(VLOOKUP($B122,TabJoueurs,4,0),"")</f>
        <v/>
      </c>
      <c r="F122" s="86" t="str">
        <f aca="false">IFERROR(VLOOKUP($B122,TabJoueurs,7,0),"")</f>
        <v/>
      </c>
      <c r="G122" s="82"/>
      <c r="H122" s="82" t="n">
        <f aca="false">COUNTIF(E$4:E122,E122)</f>
        <v>4</v>
      </c>
      <c r="I122" s="82" t="n">
        <f aca="false">IFERROR(IF(H122&lt;6,I121+1,I121),0)</f>
        <v>69</v>
      </c>
      <c r="J122" s="82" t="str">
        <f aca="false">IF(G122&gt;0,IF(H122&lt;6,PtsMax3-I122+1,""),"")</f>
        <v/>
      </c>
      <c r="K122" s="97" t="n">
        <f aca="false">MAX(M122:AB122)</f>
        <v>0</v>
      </c>
      <c r="L122" s="98" t="n">
        <f aca="false">IFERROR(G122/G$1,"")</f>
        <v>0</v>
      </c>
      <c r="M122" s="99"/>
      <c r="N122" s="86" t="str">
        <f aca="false">IF(N$2=$E122,$J122,"")</f>
        <v/>
      </c>
      <c r="O122" s="99" t="str">
        <f aca="false">IF(O$2=$E122,$J122,"")</f>
        <v/>
      </c>
      <c r="P122" s="86" t="str">
        <f aca="false">IF(P$2=$E122,$J122,"")</f>
        <v/>
      </c>
      <c r="Q122" s="86" t="str">
        <f aca="false">IF(Q$2=$E122,$J122,"")</f>
        <v/>
      </c>
      <c r="R122" s="99" t="str">
        <f aca="false">IF(R$2=$E122,$J122,"")</f>
        <v/>
      </c>
      <c r="S122" s="86" t="str">
        <f aca="false">IF(S$2=$E122,$J122,"")</f>
        <v/>
      </c>
      <c r="T122" s="99" t="str">
        <f aca="false">IF(T$2=$E122,$J122,"")</f>
        <v/>
      </c>
      <c r="U122" s="86" t="str">
        <f aca="false">IF(U$2=$E122,$J122,"")</f>
        <v/>
      </c>
      <c r="V122" s="99" t="str">
        <f aca="false">IF(V$2=$E122,$J122,"")</f>
        <v/>
      </c>
      <c r="W122" s="86" t="str">
        <f aca="false">IF(W$2=$E122,$J122,"")</f>
        <v/>
      </c>
      <c r="X122" s="99" t="str">
        <f aca="false">IF(X$2=$E122,$J122,"")</f>
        <v/>
      </c>
      <c r="Y122" s="86" t="str">
        <f aca="false">IF(Y$2=$E122,$J122,"")</f>
        <v/>
      </c>
      <c r="Z122" s="99" t="str">
        <f aca="false">IF(Z$2=$E122,$J122,"")</f>
        <v/>
      </c>
      <c r="AA122" s="86" t="str">
        <f aca="false">IF(AA$2=$E122,$J122,"")</f>
        <v/>
      </c>
      <c r="AB122" s="99" t="str">
        <f aca="false">IF(AB$2=$E122,$J122,"")</f>
        <v/>
      </c>
      <c r="AC122" s="101" t="s">
        <v>10</v>
      </c>
      <c r="AD122" s="83"/>
      <c r="AE122" s="83"/>
      <c r="AF122" s="83"/>
    </row>
    <row r="123" customFormat="false" ht="14.25" hidden="false" customHeight="false" outlineLevel="0" collapsed="false">
      <c r="A123" s="82" t="str">
        <f aca="false">IF(G123&lt;&gt;0,IF(COUNTIF(G$4:G$200,G123)&lt;&gt;1,RANK(G123,G$4:G$200)&amp;"°",RANK(G123,G$4:G$200)),"")</f>
        <v/>
      </c>
      <c r="B123" s="100"/>
      <c r="C123" s="86" t="str">
        <f aca="false">IFERROR(VLOOKUP($B123,TabJoueurs,2,0),"")</f>
        <v/>
      </c>
      <c r="D123" s="86" t="str">
        <f aca="false">IFERROR(VLOOKUP($B123,TabJoueurs,3,0),"")</f>
        <v/>
      </c>
      <c r="E123" s="86" t="str">
        <f aca="false">IFERROR(VLOOKUP($B123,TabJoueurs,4,0),"")</f>
        <v/>
      </c>
      <c r="F123" s="86" t="str">
        <f aca="false">IFERROR(VLOOKUP($B123,TabJoueurs,7,0),"")</f>
        <v/>
      </c>
      <c r="G123" s="82"/>
      <c r="H123" s="82" t="n">
        <f aca="false">COUNTIF(E$4:E123,E123)</f>
        <v>5</v>
      </c>
      <c r="I123" s="82" t="n">
        <f aca="false">IFERROR(IF(H123&lt;6,I122+1,I122),0)</f>
        <v>70</v>
      </c>
      <c r="J123" s="82" t="str">
        <f aca="false">IF(G123&gt;0,IF(H123&lt;6,PtsMax3-I123+1,""),"")</f>
        <v/>
      </c>
      <c r="K123" s="97" t="n">
        <f aca="false">MAX(M123:AB123)</f>
        <v>0</v>
      </c>
      <c r="L123" s="98" t="n">
        <f aca="false">IFERROR(G123/G$1,"")</f>
        <v>0</v>
      </c>
      <c r="M123" s="99"/>
      <c r="N123" s="86" t="str">
        <f aca="false">IF(N$2=$E123,$J123,"")</f>
        <v/>
      </c>
      <c r="O123" s="99" t="str">
        <f aca="false">IF(O$2=$E123,$J123,"")</f>
        <v/>
      </c>
      <c r="P123" s="86" t="str">
        <f aca="false">IF(P$2=$E123,$J123,"")</f>
        <v/>
      </c>
      <c r="Q123" s="86" t="str">
        <f aca="false">IF(Q$2=$E123,$J123,"")</f>
        <v/>
      </c>
      <c r="R123" s="99" t="str">
        <f aca="false">IF(R$2=$E123,$J123,"")</f>
        <v/>
      </c>
      <c r="S123" s="86" t="str">
        <f aca="false">IF(S$2=$E123,$J123,"")</f>
        <v/>
      </c>
      <c r="T123" s="99" t="str">
        <f aca="false">IF(T$2=$E123,$J123,"")</f>
        <v/>
      </c>
      <c r="U123" s="86" t="str">
        <f aca="false">IF(U$2=$E123,$J123,"")</f>
        <v/>
      </c>
      <c r="V123" s="99" t="str">
        <f aca="false">IF(V$2=$E123,$J123,"")</f>
        <v/>
      </c>
      <c r="W123" s="86" t="str">
        <f aca="false">IF(W$2=$E123,$J123,"")</f>
        <v/>
      </c>
      <c r="X123" s="99" t="str">
        <f aca="false">IF(X$2=$E123,$J123,"")</f>
        <v/>
      </c>
      <c r="Y123" s="86" t="str">
        <f aca="false">IF(Y$2=$E123,$J123,"")</f>
        <v/>
      </c>
      <c r="Z123" s="99" t="str">
        <f aca="false">IF(Z$2=$E123,$J123,"")</f>
        <v/>
      </c>
      <c r="AA123" s="86" t="str">
        <f aca="false">IF(AA$2=$E123,$J123,"")</f>
        <v/>
      </c>
      <c r="AB123" s="99" t="str">
        <f aca="false">IF(AB$2=$E123,$J123,"")</f>
        <v/>
      </c>
      <c r="AC123" s="101" t="s">
        <v>10</v>
      </c>
      <c r="AD123" s="83"/>
      <c r="AE123" s="83"/>
      <c r="AF123" s="83"/>
    </row>
    <row r="124" customFormat="false" ht="14.25" hidden="false" customHeight="false" outlineLevel="0" collapsed="false">
      <c r="A124" s="82" t="str">
        <f aca="false">IF(G124&lt;&gt;0,IF(COUNTIF(G$4:G$200,G124)&lt;&gt;1,RANK(G124,G$4:G$200)&amp;"°",RANK(G124,G$4:G$200)),"")</f>
        <v/>
      </c>
      <c r="B124" s="1"/>
      <c r="C124" s="86" t="str">
        <f aca="false">IFERROR(VLOOKUP($B124,TabJoueurs,2,0),"")</f>
        <v/>
      </c>
      <c r="D124" s="86" t="str">
        <f aca="false">IFERROR(VLOOKUP($B124,TabJoueurs,3,0),"")</f>
        <v/>
      </c>
      <c r="E124" s="86" t="str">
        <f aca="false">IFERROR(VLOOKUP($B124,TabJoueurs,4,0),"")</f>
        <v/>
      </c>
      <c r="F124" s="86" t="str">
        <f aca="false">IFERROR(VLOOKUP($B124,TabJoueurs,7,0),"")</f>
        <v/>
      </c>
      <c r="G124" s="82"/>
      <c r="H124" s="82" t="n">
        <f aca="false">COUNTIF(E$4:E124,E124)</f>
        <v>6</v>
      </c>
      <c r="I124" s="82" t="n">
        <f aca="false">IFERROR(IF(H124&lt;6,I123+1,I123),0)</f>
        <v>70</v>
      </c>
      <c r="J124" s="82" t="str">
        <f aca="false">IF(G124&gt;0,IF(H124&lt;6,PtsMax3-I124+1,""),"")</f>
        <v/>
      </c>
      <c r="K124" s="97" t="n">
        <f aca="false">MAX(M124:AB124)</f>
        <v>0</v>
      </c>
      <c r="L124" s="98" t="n">
        <f aca="false">IFERROR(G124/G$1,"")</f>
        <v>0</v>
      </c>
      <c r="M124" s="99"/>
      <c r="N124" s="86" t="str">
        <f aca="false">IF(N$2=$E124,$J124,"")</f>
        <v/>
      </c>
      <c r="O124" s="99" t="str">
        <f aca="false">IF(O$2=$E124,$J124,"")</f>
        <v/>
      </c>
      <c r="P124" s="86" t="str">
        <f aca="false">IF(P$2=$E124,$J124,"")</f>
        <v/>
      </c>
      <c r="Q124" s="86" t="str">
        <f aca="false">IF(Q$2=$E124,$J124,"")</f>
        <v/>
      </c>
      <c r="R124" s="99" t="str">
        <f aca="false">IF(R$2=$E124,$J124,"")</f>
        <v/>
      </c>
      <c r="S124" s="86" t="str">
        <f aca="false">IF(S$2=$E124,$J124,"")</f>
        <v/>
      </c>
      <c r="T124" s="99" t="str">
        <f aca="false">IF(T$2=$E124,$J124,"")</f>
        <v/>
      </c>
      <c r="U124" s="86" t="str">
        <f aca="false">IF(U$2=$E124,$J124,"")</f>
        <v/>
      </c>
      <c r="V124" s="99" t="str">
        <f aca="false">IF(V$2=$E124,$J124,"")</f>
        <v/>
      </c>
      <c r="W124" s="86" t="str">
        <f aca="false">IF(W$2=$E124,$J124,"")</f>
        <v/>
      </c>
      <c r="X124" s="99" t="str">
        <f aca="false">IF(X$2=$E124,$J124,"")</f>
        <v/>
      </c>
      <c r="Y124" s="86" t="str">
        <f aca="false">IF(Y$2=$E124,$J124,"")</f>
        <v/>
      </c>
      <c r="Z124" s="99" t="str">
        <f aca="false">IF(Z$2=$E124,$J124,"")</f>
        <v/>
      </c>
      <c r="AA124" s="86" t="str">
        <f aca="false">IF(AA$2=$E124,$J124,"")</f>
        <v/>
      </c>
      <c r="AB124" s="99" t="str">
        <f aca="false">IF(AB$2=$E124,$J124,"")</f>
        <v/>
      </c>
      <c r="AC124" s="101" t="s">
        <v>10</v>
      </c>
      <c r="AD124" s="83"/>
      <c r="AE124" s="83"/>
      <c r="AF124" s="83"/>
    </row>
    <row r="125" customFormat="false" ht="14.25" hidden="false" customHeight="false" outlineLevel="0" collapsed="false">
      <c r="A125" s="82" t="str">
        <f aca="false">IF(G125&lt;&gt;0,IF(COUNTIF(G$4:G$200,G125)&lt;&gt;1,RANK(G125,G$4:G$200)&amp;"°",RANK(G125,G$4:G$200)),"")</f>
        <v/>
      </c>
      <c r="B125" s="1"/>
      <c r="C125" s="86" t="str">
        <f aca="false">IFERROR(VLOOKUP($B125,TabJoueurs,2,0),"")</f>
        <v/>
      </c>
      <c r="D125" s="86" t="str">
        <f aca="false">IFERROR(VLOOKUP($B125,TabJoueurs,3,0),"")</f>
        <v/>
      </c>
      <c r="E125" s="86" t="str">
        <f aca="false">IFERROR(VLOOKUP($B125,TabJoueurs,4,0),"")</f>
        <v/>
      </c>
      <c r="F125" s="86" t="str">
        <f aca="false">IFERROR(VLOOKUP($B125,TabJoueurs,7,0),"")</f>
        <v/>
      </c>
      <c r="G125" s="82"/>
      <c r="H125" s="82" t="n">
        <f aca="false">COUNTIF(E$4:E125,E125)</f>
        <v>7</v>
      </c>
      <c r="I125" s="82" t="n">
        <f aca="false">IFERROR(IF(H125&lt;6,I124+1,I124),0)</f>
        <v>70</v>
      </c>
      <c r="J125" s="82" t="str">
        <f aca="false">IF(G125&gt;0,IF(H125&lt;6,PtsMax3-I125+1,""),"")</f>
        <v/>
      </c>
      <c r="K125" s="97" t="n">
        <f aca="false">MAX(M125:AB125)</f>
        <v>0</v>
      </c>
      <c r="L125" s="98" t="n">
        <f aca="false">IFERROR(G125/G$1,"")</f>
        <v>0</v>
      </c>
      <c r="M125" s="99"/>
      <c r="N125" s="86" t="str">
        <f aca="false">IF(N$2=$E125,$J125,"")</f>
        <v/>
      </c>
      <c r="O125" s="99" t="str">
        <f aca="false">IF(O$2=$E125,$J125,"")</f>
        <v/>
      </c>
      <c r="P125" s="86" t="str">
        <f aca="false">IF(P$2=$E125,$J125,"")</f>
        <v/>
      </c>
      <c r="Q125" s="86" t="str">
        <f aca="false">IF(Q$2=$E125,$J125,"")</f>
        <v/>
      </c>
      <c r="R125" s="99" t="str">
        <f aca="false">IF(R$2=$E125,$J125,"")</f>
        <v/>
      </c>
      <c r="S125" s="86" t="str">
        <f aca="false">IF(S$2=$E125,$J125,"")</f>
        <v/>
      </c>
      <c r="T125" s="99" t="str">
        <f aca="false">IF(T$2=$E125,$J125,"")</f>
        <v/>
      </c>
      <c r="U125" s="86" t="str">
        <f aca="false">IF(U$2=$E125,$J125,"")</f>
        <v/>
      </c>
      <c r="V125" s="99" t="str">
        <f aca="false">IF(V$2=$E125,$J125,"")</f>
        <v/>
      </c>
      <c r="W125" s="86" t="str">
        <f aca="false">IF(W$2=$E125,$J125,"")</f>
        <v/>
      </c>
      <c r="X125" s="99" t="str">
        <f aca="false">IF(X$2=$E125,$J125,"")</f>
        <v/>
      </c>
      <c r="Y125" s="86" t="str">
        <f aca="false">IF(Y$2=$E125,$J125,"")</f>
        <v/>
      </c>
      <c r="Z125" s="99" t="str">
        <f aca="false">IF(Z$2=$E125,$J125,"")</f>
        <v/>
      </c>
      <c r="AA125" s="86" t="str">
        <f aca="false">IF(AA$2=$E125,$J125,"")</f>
        <v/>
      </c>
      <c r="AB125" s="99" t="str">
        <f aca="false">IF(AB$2=$E125,$J125,"")</f>
        <v/>
      </c>
      <c r="AC125" s="101" t="s">
        <v>10</v>
      </c>
      <c r="AD125" s="83"/>
      <c r="AE125" s="83"/>
      <c r="AF125" s="83"/>
    </row>
    <row r="126" customFormat="false" ht="14.25" hidden="false" customHeight="false" outlineLevel="0" collapsed="false">
      <c r="A126" s="82" t="str">
        <f aca="false">IF(G126&lt;&gt;0,IF(COUNTIF(G$4:G$200,G126)&lt;&gt;1,RANK(G126,G$4:G$200)&amp;"°",RANK(G126,G$4:G$200)),"")</f>
        <v/>
      </c>
      <c r="B126" s="1"/>
      <c r="C126" s="86" t="str">
        <f aca="false">IFERROR(VLOOKUP($B126,TabJoueurs,2,0),"")</f>
        <v/>
      </c>
      <c r="D126" s="86" t="str">
        <f aca="false">IFERROR(VLOOKUP($B126,TabJoueurs,3,0),"")</f>
        <v/>
      </c>
      <c r="E126" s="86" t="str">
        <f aca="false">IFERROR(VLOOKUP($B126,TabJoueurs,4,0),"")</f>
        <v/>
      </c>
      <c r="F126" s="86" t="str">
        <f aca="false">IFERROR(VLOOKUP($B126,TabJoueurs,7,0),"")</f>
        <v/>
      </c>
      <c r="G126" s="82"/>
      <c r="H126" s="82" t="n">
        <f aca="false">COUNTIF(E$4:E126,E126)</f>
        <v>8</v>
      </c>
      <c r="I126" s="82" t="n">
        <f aca="false">IFERROR(IF(H126&lt;6,I125+1,I125),0)</f>
        <v>70</v>
      </c>
      <c r="J126" s="82" t="str">
        <f aca="false">IF(G126&gt;0,IF(H126&lt;6,PtsMax3-I126+1,""),"")</f>
        <v/>
      </c>
      <c r="K126" s="97" t="n">
        <f aca="false">MAX(M126:AB126)</f>
        <v>0</v>
      </c>
      <c r="L126" s="98" t="n">
        <f aca="false">IFERROR(G126/G$1,"")</f>
        <v>0</v>
      </c>
      <c r="M126" s="99"/>
      <c r="N126" s="86" t="str">
        <f aca="false">IF(N$2=$E126,$J126,"")</f>
        <v/>
      </c>
      <c r="O126" s="99" t="str">
        <f aca="false">IF(O$2=$E126,$J126,"")</f>
        <v/>
      </c>
      <c r="P126" s="86" t="str">
        <f aca="false">IF(P$2=$E126,$J126,"")</f>
        <v/>
      </c>
      <c r="Q126" s="86" t="str">
        <f aca="false">IF(Q$2=$E126,$J126,"")</f>
        <v/>
      </c>
      <c r="R126" s="99" t="str">
        <f aca="false">IF(R$2=$E126,$J126,"")</f>
        <v/>
      </c>
      <c r="S126" s="86" t="str">
        <f aca="false">IF(S$2=$E126,$J126,"")</f>
        <v/>
      </c>
      <c r="T126" s="99" t="str">
        <f aca="false">IF(T$2=$E126,$J126,"")</f>
        <v/>
      </c>
      <c r="U126" s="86" t="str">
        <f aca="false">IF(U$2=$E126,$J126,"")</f>
        <v/>
      </c>
      <c r="V126" s="99" t="str">
        <f aca="false">IF(V$2=$E126,$J126,"")</f>
        <v/>
      </c>
      <c r="W126" s="86" t="str">
        <f aca="false">IF(W$2=$E126,$J126,"")</f>
        <v/>
      </c>
      <c r="X126" s="99" t="str">
        <f aca="false">IF(X$2=$E126,$J126,"")</f>
        <v/>
      </c>
      <c r="Y126" s="86" t="str">
        <f aca="false">IF(Y$2=$E126,$J126,"")</f>
        <v/>
      </c>
      <c r="Z126" s="99" t="str">
        <f aca="false">IF(Z$2=$E126,$J126,"")</f>
        <v/>
      </c>
      <c r="AA126" s="86" t="str">
        <f aca="false">IF(AA$2=$E126,$J126,"")</f>
        <v/>
      </c>
      <c r="AB126" s="99" t="str">
        <f aca="false">IF(AB$2=$E126,$J126,"")</f>
        <v/>
      </c>
      <c r="AC126" s="101" t="s">
        <v>10</v>
      </c>
      <c r="AD126" s="83"/>
      <c r="AE126" s="83"/>
      <c r="AF126" s="83"/>
    </row>
    <row r="127" customFormat="false" ht="14.25" hidden="false" customHeight="false" outlineLevel="0" collapsed="false">
      <c r="A127" s="82" t="str">
        <f aca="false">IF(G127&lt;&gt;0,IF(COUNTIF(G$4:G$200,G127)&lt;&gt;1,RANK(G127,G$4:G$200)&amp;"°",RANK(G127,G$4:G$200)),"")</f>
        <v/>
      </c>
      <c r="B127" s="1"/>
      <c r="C127" s="86" t="str">
        <f aca="false">IFERROR(VLOOKUP($B127,TabJoueurs,2,0),"")</f>
        <v/>
      </c>
      <c r="D127" s="86" t="str">
        <f aca="false">IFERROR(VLOOKUP($B127,TabJoueurs,3,0),"")</f>
        <v/>
      </c>
      <c r="E127" s="86" t="str">
        <f aca="false">IFERROR(VLOOKUP($B127,TabJoueurs,4,0),"")</f>
        <v/>
      </c>
      <c r="F127" s="86" t="str">
        <f aca="false">IFERROR(VLOOKUP($B127,TabJoueurs,7,0),"")</f>
        <v/>
      </c>
      <c r="G127" s="82"/>
      <c r="H127" s="82" t="n">
        <f aca="false">COUNTIF(E$4:E127,E127)</f>
        <v>9</v>
      </c>
      <c r="I127" s="82" t="n">
        <f aca="false">IFERROR(IF(H127&lt;6,I126+1,I126),0)</f>
        <v>70</v>
      </c>
      <c r="J127" s="82" t="str">
        <f aca="false">IF(G127&gt;0,IF(H127&lt;6,PtsMax3-I127+1,""),"")</f>
        <v/>
      </c>
      <c r="K127" s="97" t="n">
        <f aca="false">MAX(M127:AB127)</f>
        <v>0</v>
      </c>
      <c r="L127" s="98" t="n">
        <f aca="false">IFERROR(G127/G$1,"")</f>
        <v>0</v>
      </c>
      <c r="M127" s="99"/>
      <c r="N127" s="86" t="str">
        <f aca="false">IF(N$2=$E127,$J127,"")</f>
        <v/>
      </c>
      <c r="O127" s="99" t="str">
        <f aca="false">IF(O$2=$E127,$J127,"")</f>
        <v/>
      </c>
      <c r="P127" s="86" t="str">
        <f aca="false">IF(P$2=$E127,$J127,"")</f>
        <v/>
      </c>
      <c r="Q127" s="86" t="str">
        <f aca="false">IF(Q$2=$E127,$J127,"")</f>
        <v/>
      </c>
      <c r="R127" s="99" t="str">
        <f aca="false">IF(R$2=$E127,$J127,"")</f>
        <v/>
      </c>
      <c r="S127" s="86" t="str">
        <f aca="false">IF(S$2=$E127,$J127,"")</f>
        <v/>
      </c>
      <c r="T127" s="99" t="str">
        <f aca="false">IF(T$2=$E127,$J127,"")</f>
        <v/>
      </c>
      <c r="U127" s="86" t="str">
        <f aca="false">IF(U$2=$E127,$J127,"")</f>
        <v/>
      </c>
      <c r="V127" s="99" t="str">
        <f aca="false">IF(V$2=$E127,$J127,"")</f>
        <v/>
      </c>
      <c r="W127" s="86" t="str">
        <f aca="false">IF(W$2=$E127,$J127,"")</f>
        <v/>
      </c>
      <c r="X127" s="99" t="str">
        <f aca="false">IF(X$2=$E127,$J127,"")</f>
        <v/>
      </c>
      <c r="Y127" s="86" t="str">
        <f aca="false">IF(Y$2=$E127,$J127,"")</f>
        <v/>
      </c>
      <c r="Z127" s="99" t="str">
        <f aca="false">IF(Z$2=$E127,$J127,"")</f>
        <v/>
      </c>
      <c r="AA127" s="86" t="str">
        <f aca="false">IF(AA$2=$E127,$J127,"")</f>
        <v/>
      </c>
      <c r="AB127" s="99" t="str">
        <f aca="false">IF(AB$2=$E127,$J127,"")</f>
        <v/>
      </c>
      <c r="AC127" s="101" t="s">
        <v>10</v>
      </c>
      <c r="AD127" s="83"/>
      <c r="AE127" s="83"/>
      <c r="AF127" s="83"/>
    </row>
    <row r="128" customFormat="false" ht="14.25" hidden="false" customHeight="false" outlineLevel="0" collapsed="false">
      <c r="A128" s="82" t="str">
        <f aca="false">IF(G128&lt;&gt;0,IF(COUNTIF(G$4:G$200,G128)&lt;&gt;1,RANK(G128,G$4:G$200)&amp;"°",RANK(G128,G$4:G$200)),"")</f>
        <v/>
      </c>
      <c r="B128" s="1"/>
      <c r="C128" s="86" t="str">
        <f aca="false">IFERROR(VLOOKUP($B128,TabJoueurs,2,0),"")</f>
        <v/>
      </c>
      <c r="D128" s="86" t="str">
        <f aca="false">IFERROR(VLOOKUP($B128,TabJoueurs,3,0),"")</f>
        <v/>
      </c>
      <c r="E128" s="86" t="str">
        <f aca="false">IFERROR(VLOOKUP($B128,TabJoueurs,4,0),"")</f>
        <v/>
      </c>
      <c r="F128" s="86" t="str">
        <f aca="false">IFERROR(VLOOKUP($B128,TabJoueurs,7,0),"")</f>
        <v/>
      </c>
      <c r="G128" s="82"/>
      <c r="H128" s="82" t="n">
        <f aca="false">COUNTIF(E$4:E128,E128)</f>
        <v>10</v>
      </c>
      <c r="I128" s="82" t="n">
        <f aca="false">IFERROR(IF(H128&lt;6,I127+1,I127),0)</f>
        <v>70</v>
      </c>
      <c r="J128" s="82" t="str">
        <f aca="false">IF(G128&gt;0,IF(H128&lt;6,PtsMax3-I128+1,""),"")</f>
        <v/>
      </c>
      <c r="K128" s="97" t="n">
        <f aca="false">MAX(M128:AB128)</f>
        <v>0</v>
      </c>
      <c r="L128" s="98" t="n">
        <f aca="false">IFERROR(G128/G$1,"")</f>
        <v>0</v>
      </c>
      <c r="M128" s="99"/>
      <c r="N128" s="86" t="str">
        <f aca="false">IF(N$2=$E128,$J128,"")</f>
        <v/>
      </c>
      <c r="O128" s="99" t="str">
        <f aca="false">IF(O$2=$E128,$J128,"")</f>
        <v/>
      </c>
      <c r="P128" s="86" t="str">
        <f aca="false">IF(P$2=$E128,$J128,"")</f>
        <v/>
      </c>
      <c r="Q128" s="86" t="str">
        <f aca="false">IF(Q$2=$E128,$J128,"")</f>
        <v/>
      </c>
      <c r="R128" s="99" t="str">
        <f aca="false">IF(R$2=$E128,$J128,"")</f>
        <v/>
      </c>
      <c r="S128" s="86" t="str">
        <f aca="false">IF(S$2=$E128,$J128,"")</f>
        <v/>
      </c>
      <c r="T128" s="99" t="str">
        <f aca="false">IF(T$2=$E128,$J128,"")</f>
        <v/>
      </c>
      <c r="U128" s="86" t="str">
        <f aca="false">IF(U$2=$E128,$J128,"")</f>
        <v/>
      </c>
      <c r="V128" s="99" t="str">
        <f aca="false">IF(V$2=$E128,$J128,"")</f>
        <v/>
      </c>
      <c r="W128" s="86" t="str">
        <f aca="false">IF(W$2=$E128,$J128,"")</f>
        <v/>
      </c>
      <c r="X128" s="99" t="str">
        <f aca="false">IF(X$2=$E128,$J128,"")</f>
        <v/>
      </c>
      <c r="Y128" s="86" t="str">
        <f aca="false">IF(Y$2=$E128,$J128,"")</f>
        <v/>
      </c>
      <c r="Z128" s="99" t="str">
        <f aca="false">IF(Z$2=$E128,$J128,"")</f>
        <v/>
      </c>
      <c r="AA128" s="86" t="str">
        <f aca="false">IF(AA$2=$E128,$J128,"")</f>
        <v/>
      </c>
      <c r="AB128" s="99" t="str">
        <f aca="false">IF(AB$2=$E128,$J128,"")</f>
        <v/>
      </c>
      <c r="AC128" s="101" t="s">
        <v>10</v>
      </c>
      <c r="AD128" s="83"/>
      <c r="AE128" s="83"/>
      <c r="AF128" s="83"/>
    </row>
    <row r="129" customFormat="false" ht="14.25" hidden="false" customHeight="false" outlineLevel="0" collapsed="false">
      <c r="A129" s="82" t="str">
        <f aca="false">IF(G129&lt;&gt;0,IF(COUNTIF(G$4:G$200,G129)&lt;&gt;1,RANK(G129,G$4:G$200)&amp;"°",RANK(G129,G$4:G$200)),"")</f>
        <v/>
      </c>
      <c r="B129" s="1"/>
      <c r="C129" s="86" t="str">
        <f aca="false">IFERROR(VLOOKUP($B129,TabJoueurs,2,0),"")</f>
        <v/>
      </c>
      <c r="D129" s="86" t="str">
        <f aca="false">IFERROR(VLOOKUP($B129,TabJoueurs,3,0),"")</f>
        <v/>
      </c>
      <c r="E129" s="86" t="str">
        <f aca="false">IFERROR(VLOOKUP($B129,TabJoueurs,4,0),"")</f>
        <v/>
      </c>
      <c r="F129" s="86" t="str">
        <f aca="false">IFERROR(VLOOKUP($B129,TabJoueurs,7,0),"")</f>
        <v/>
      </c>
      <c r="G129" s="82"/>
      <c r="H129" s="82" t="n">
        <f aca="false">COUNTIF(E$4:E129,E129)</f>
        <v>11</v>
      </c>
      <c r="I129" s="82" t="n">
        <f aca="false">IFERROR(IF(H129&lt;6,I128+1,I128),0)</f>
        <v>70</v>
      </c>
      <c r="J129" s="82" t="str">
        <f aca="false">IF(G129&gt;0,IF(H129&lt;6,PtsMax3-I129+1,""),"")</f>
        <v/>
      </c>
      <c r="K129" s="97" t="n">
        <f aca="false">MAX(M129:AB129)</f>
        <v>0</v>
      </c>
      <c r="L129" s="98" t="n">
        <f aca="false">IFERROR(G129/G$1,"")</f>
        <v>0</v>
      </c>
      <c r="M129" s="99"/>
      <c r="N129" s="86" t="str">
        <f aca="false">IF(N$2=$E129,$J129,"")</f>
        <v/>
      </c>
      <c r="O129" s="99" t="str">
        <f aca="false">IF(O$2=$E129,$J129,"")</f>
        <v/>
      </c>
      <c r="P129" s="86" t="str">
        <f aca="false">IF(P$2=$E129,$J129,"")</f>
        <v/>
      </c>
      <c r="Q129" s="86" t="str">
        <f aca="false">IF(Q$2=$E129,$J129,"")</f>
        <v/>
      </c>
      <c r="R129" s="99" t="str">
        <f aca="false">IF(R$2=$E129,$J129,"")</f>
        <v/>
      </c>
      <c r="S129" s="86" t="str">
        <f aca="false">IF(S$2=$E129,$J129,"")</f>
        <v/>
      </c>
      <c r="T129" s="99" t="str">
        <f aca="false">IF(T$2=$E129,$J129,"")</f>
        <v/>
      </c>
      <c r="U129" s="86" t="str">
        <f aca="false">IF(U$2=$E129,$J129,"")</f>
        <v/>
      </c>
      <c r="V129" s="99" t="str">
        <f aca="false">IF(V$2=$E129,$J129,"")</f>
        <v/>
      </c>
      <c r="W129" s="86" t="str">
        <f aca="false">IF(W$2=$E129,$J129,"")</f>
        <v/>
      </c>
      <c r="X129" s="99" t="str">
        <f aca="false">IF(X$2=$E129,$J129,"")</f>
        <v/>
      </c>
      <c r="Y129" s="86" t="str">
        <f aca="false">IF(Y$2=$E129,$J129,"")</f>
        <v/>
      </c>
      <c r="Z129" s="99" t="str">
        <f aca="false">IF(Z$2=$E129,$J129,"")</f>
        <v/>
      </c>
      <c r="AA129" s="86" t="str">
        <f aca="false">IF(AA$2=$E129,$J129,"")</f>
        <v/>
      </c>
      <c r="AB129" s="99" t="str">
        <f aca="false">IF(AB$2=$E129,$J129,"")</f>
        <v/>
      </c>
      <c r="AC129" s="101" t="s">
        <v>10</v>
      </c>
      <c r="AD129" s="83"/>
      <c r="AE129" s="83"/>
      <c r="AF129" s="83"/>
    </row>
    <row r="130" customFormat="false" ht="14.25" hidden="false" customHeight="false" outlineLevel="0" collapsed="false">
      <c r="A130" s="82" t="str">
        <f aca="false">IF(G130&lt;&gt;0,IF(COUNTIF(G$4:G$200,G130)&lt;&gt;1,RANK(G130,G$4:G$200)&amp;"°",RANK(G130,G$4:G$200)),"")</f>
        <v/>
      </c>
      <c r="B130" s="1"/>
      <c r="C130" s="86" t="str">
        <f aca="false">IFERROR(VLOOKUP($B130,TabJoueurs,2,0),"")</f>
        <v/>
      </c>
      <c r="D130" s="86" t="str">
        <f aca="false">IFERROR(VLOOKUP($B130,TabJoueurs,3,0),"")</f>
        <v/>
      </c>
      <c r="E130" s="86" t="str">
        <f aca="false">IFERROR(VLOOKUP($B130,TabJoueurs,4,0),"")</f>
        <v/>
      </c>
      <c r="F130" s="86" t="str">
        <f aca="false">IFERROR(VLOOKUP($B130,TabJoueurs,7,0),"")</f>
        <v/>
      </c>
      <c r="G130" s="82"/>
      <c r="H130" s="82" t="n">
        <f aca="false">COUNTIF(E$4:E130,E130)</f>
        <v>12</v>
      </c>
      <c r="I130" s="82" t="n">
        <f aca="false">IFERROR(IF(H130&lt;6,I129+1,I129),0)</f>
        <v>70</v>
      </c>
      <c r="J130" s="82" t="str">
        <f aca="false">IF(G130&gt;0,IF(H130&lt;6,PtsMax3-I130+1,""),"")</f>
        <v/>
      </c>
      <c r="K130" s="97" t="n">
        <f aca="false">MAX(M130:AB130)</f>
        <v>0</v>
      </c>
      <c r="L130" s="98" t="n">
        <f aca="false">IFERROR(G130/G$1,"")</f>
        <v>0</v>
      </c>
      <c r="M130" s="99"/>
      <c r="N130" s="86" t="str">
        <f aca="false">IF(N$2=$E130,$J130,"")</f>
        <v/>
      </c>
      <c r="O130" s="99" t="str">
        <f aca="false">IF(O$2=$E130,$J130,"")</f>
        <v/>
      </c>
      <c r="P130" s="86" t="str">
        <f aca="false">IF(P$2=$E130,$J130,"")</f>
        <v/>
      </c>
      <c r="Q130" s="86" t="str">
        <f aca="false">IF(Q$2=$E130,$J130,"")</f>
        <v/>
      </c>
      <c r="R130" s="99" t="str">
        <f aca="false">IF(R$2=$E130,$J130,"")</f>
        <v/>
      </c>
      <c r="S130" s="86" t="str">
        <f aca="false">IF(S$2=$E130,$J130,"")</f>
        <v/>
      </c>
      <c r="T130" s="99" t="str">
        <f aca="false">IF(T$2=$E130,$J130,"")</f>
        <v/>
      </c>
      <c r="U130" s="86" t="str">
        <f aca="false">IF(U$2=$E130,$J130,"")</f>
        <v/>
      </c>
      <c r="V130" s="99" t="str">
        <f aca="false">IF(V$2=$E130,$J130,"")</f>
        <v/>
      </c>
      <c r="W130" s="86" t="str">
        <f aca="false">IF(W$2=$E130,$J130,"")</f>
        <v/>
      </c>
      <c r="X130" s="99" t="str">
        <f aca="false">IF(X$2=$E130,$J130,"")</f>
        <v/>
      </c>
      <c r="Y130" s="86" t="str">
        <f aca="false">IF(Y$2=$E130,$J130,"")</f>
        <v/>
      </c>
      <c r="Z130" s="99" t="str">
        <f aca="false">IF(Z$2=$E130,$J130,"")</f>
        <v/>
      </c>
      <c r="AA130" s="86" t="str">
        <f aca="false">IF(AA$2=$E130,$J130,"")</f>
        <v/>
      </c>
      <c r="AB130" s="99" t="str">
        <f aca="false">IF(AB$2=$E130,$J130,"")</f>
        <v/>
      </c>
      <c r="AC130" s="101" t="s">
        <v>10</v>
      </c>
      <c r="AD130" s="83"/>
      <c r="AE130" s="83"/>
      <c r="AF130" s="83"/>
    </row>
    <row r="131" customFormat="false" ht="14.25" hidden="false" customHeight="false" outlineLevel="0" collapsed="false">
      <c r="A131" s="82" t="str">
        <f aca="false">IF(G131&lt;&gt;0,IF(COUNTIF(G$4:G$200,G131)&lt;&gt;1,RANK(G131,G$4:G$200)&amp;"°",RANK(G131,G$4:G$200)),"")</f>
        <v/>
      </c>
      <c r="B131" s="1"/>
      <c r="C131" s="86" t="str">
        <f aca="false">IFERROR(VLOOKUP($B131,TabJoueurs,2,0),"")</f>
        <v/>
      </c>
      <c r="D131" s="86" t="str">
        <f aca="false">IFERROR(VLOOKUP($B131,TabJoueurs,3,0),"")</f>
        <v/>
      </c>
      <c r="E131" s="86" t="str">
        <f aca="false">IFERROR(VLOOKUP($B131,TabJoueurs,4,0),"")</f>
        <v/>
      </c>
      <c r="F131" s="86" t="str">
        <f aca="false">IFERROR(VLOOKUP($B131,TabJoueurs,7,0),"")</f>
        <v/>
      </c>
      <c r="G131" s="82"/>
      <c r="H131" s="82" t="n">
        <f aca="false">COUNTIF(E$4:E131,E131)</f>
        <v>13</v>
      </c>
      <c r="I131" s="82" t="n">
        <f aca="false">IFERROR(IF(H131&lt;6,I130+1,I130),0)</f>
        <v>70</v>
      </c>
      <c r="J131" s="82" t="str">
        <f aca="false">IF(G131&gt;0,IF(H131&lt;6,PtsMax3-I131+1,""),"")</f>
        <v/>
      </c>
      <c r="K131" s="97" t="n">
        <f aca="false">MAX(M131:AB131)</f>
        <v>0</v>
      </c>
      <c r="L131" s="98" t="n">
        <f aca="false">IFERROR(G131/G$1,"")</f>
        <v>0</v>
      </c>
      <c r="M131" s="99"/>
      <c r="N131" s="86" t="str">
        <f aca="false">IF(N$2=$E131,$J131,"")</f>
        <v/>
      </c>
      <c r="O131" s="99" t="str">
        <f aca="false">IF(O$2=$E131,$J131,"")</f>
        <v/>
      </c>
      <c r="P131" s="86" t="str">
        <f aca="false">IF(P$2=$E131,$J131,"")</f>
        <v/>
      </c>
      <c r="Q131" s="86" t="str">
        <f aca="false">IF(Q$2=$E131,$J131,"")</f>
        <v/>
      </c>
      <c r="R131" s="99" t="str">
        <f aca="false">IF(R$2=$E131,$J131,"")</f>
        <v/>
      </c>
      <c r="S131" s="86" t="str">
        <f aca="false">IF(S$2=$E131,$J131,"")</f>
        <v/>
      </c>
      <c r="T131" s="99" t="str">
        <f aca="false">IF(T$2=$E131,$J131,"")</f>
        <v/>
      </c>
      <c r="U131" s="86" t="str">
        <f aca="false">IF(U$2=$E131,$J131,"")</f>
        <v/>
      </c>
      <c r="V131" s="99" t="str">
        <f aca="false">IF(V$2=$E131,$J131,"")</f>
        <v/>
      </c>
      <c r="W131" s="86" t="str">
        <f aca="false">IF(W$2=$E131,$J131,"")</f>
        <v/>
      </c>
      <c r="X131" s="99" t="str">
        <f aca="false">IF(X$2=$E131,$J131,"")</f>
        <v/>
      </c>
      <c r="Y131" s="86" t="str">
        <f aca="false">IF(Y$2=$E131,$J131,"")</f>
        <v/>
      </c>
      <c r="Z131" s="99" t="str">
        <f aca="false">IF(Z$2=$E131,$J131,"")</f>
        <v/>
      </c>
      <c r="AA131" s="86" t="str">
        <f aca="false">IF(AA$2=$E131,$J131,"")</f>
        <v/>
      </c>
      <c r="AB131" s="99" t="str">
        <f aca="false">IF(AB$2=$E131,$J131,"")</f>
        <v/>
      </c>
      <c r="AC131" s="101" t="s">
        <v>10</v>
      </c>
      <c r="AD131" s="83"/>
      <c r="AE131" s="83"/>
      <c r="AF131" s="83"/>
    </row>
    <row r="132" customFormat="false" ht="14.25" hidden="false" customHeight="false" outlineLevel="0" collapsed="false">
      <c r="A132" s="82" t="str">
        <f aca="false">IF(G132&lt;&gt;0,IF(COUNTIF(G$4:G$200,G132)&lt;&gt;1,RANK(G132,G$4:G$200)&amp;"°",RANK(G132,G$4:G$200)),"")</f>
        <v/>
      </c>
      <c r="B132" s="1"/>
      <c r="C132" s="86" t="str">
        <f aca="false">IFERROR(VLOOKUP($B132,TabJoueurs,2,0),"")</f>
        <v/>
      </c>
      <c r="D132" s="86" t="str">
        <f aca="false">IFERROR(VLOOKUP($B132,TabJoueurs,3,0),"")</f>
        <v/>
      </c>
      <c r="E132" s="86" t="str">
        <f aca="false">IFERROR(VLOOKUP($B132,TabJoueurs,4,0),"")</f>
        <v/>
      </c>
      <c r="F132" s="86" t="str">
        <f aca="false">IFERROR(VLOOKUP($B132,TabJoueurs,7,0),"")</f>
        <v/>
      </c>
      <c r="G132" s="82"/>
      <c r="H132" s="82" t="n">
        <f aca="false">COUNTIF(E$4:E132,E132)</f>
        <v>14</v>
      </c>
      <c r="I132" s="82" t="n">
        <f aca="false">IFERROR(IF(H132&lt;6,I131+1,I131),0)</f>
        <v>70</v>
      </c>
      <c r="J132" s="82" t="str">
        <f aca="false">IF(G132&gt;0,IF(H132&lt;6,PtsMax3-I132+1,""),"")</f>
        <v/>
      </c>
      <c r="K132" s="97" t="n">
        <f aca="false">MAX(M132:AB132)</f>
        <v>0</v>
      </c>
      <c r="L132" s="98" t="n">
        <f aca="false">IFERROR(G132/G$1,"")</f>
        <v>0</v>
      </c>
      <c r="M132" s="99"/>
      <c r="N132" s="86" t="str">
        <f aca="false">IF(N$2=$E132,$J132,"")</f>
        <v/>
      </c>
      <c r="O132" s="99" t="str">
        <f aca="false">IF(O$2=$E132,$J132,"")</f>
        <v/>
      </c>
      <c r="P132" s="86" t="str">
        <f aca="false">IF(P$2=$E132,$J132,"")</f>
        <v/>
      </c>
      <c r="Q132" s="86" t="str">
        <f aca="false">IF(Q$2=$E132,$J132,"")</f>
        <v/>
      </c>
      <c r="R132" s="99" t="str">
        <f aca="false">IF(R$2=$E132,$J132,"")</f>
        <v/>
      </c>
      <c r="S132" s="86" t="str">
        <f aca="false">IF(S$2=$E132,$J132,"")</f>
        <v/>
      </c>
      <c r="T132" s="99" t="str">
        <f aca="false">IF(T$2=$E132,$J132,"")</f>
        <v/>
      </c>
      <c r="U132" s="86" t="str">
        <f aca="false">IF(U$2=$E132,$J132,"")</f>
        <v/>
      </c>
      <c r="V132" s="99" t="str">
        <f aca="false">IF(V$2=$E132,$J132,"")</f>
        <v/>
      </c>
      <c r="W132" s="86" t="str">
        <f aca="false">IF(W$2=$E132,$J132,"")</f>
        <v/>
      </c>
      <c r="X132" s="99" t="str">
        <f aca="false">IF(X$2=$E132,$J132,"")</f>
        <v/>
      </c>
      <c r="Y132" s="86" t="str">
        <f aca="false">IF(Y$2=$E132,$J132,"")</f>
        <v/>
      </c>
      <c r="Z132" s="99" t="str">
        <f aca="false">IF(Z$2=$E132,$J132,"")</f>
        <v/>
      </c>
      <c r="AA132" s="86" t="str">
        <f aca="false">IF(AA$2=$E132,$J132,"")</f>
        <v/>
      </c>
      <c r="AB132" s="99" t="str">
        <f aca="false">IF(AB$2=$E132,$J132,"")</f>
        <v/>
      </c>
      <c r="AC132" s="101" t="s">
        <v>10</v>
      </c>
      <c r="AD132" s="83"/>
      <c r="AE132" s="83"/>
      <c r="AF132" s="83"/>
    </row>
    <row r="133" customFormat="false" ht="14.25" hidden="false" customHeight="false" outlineLevel="0" collapsed="false">
      <c r="A133" s="82" t="str">
        <f aca="false">IF(G133&lt;&gt;0,IF(COUNTIF(G$4:G$200,G133)&lt;&gt;1,RANK(G133,G$4:G$200)&amp;"°",RANK(G133,G$4:G$200)),"")</f>
        <v/>
      </c>
      <c r="B133" s="1"/>
      <c r="C133" s="86" t="str">
        <f aca="false">IFERROR(VLOOKUP($B133,TabJoueurs,2,0),"")</f>
        <v/>
      </c>
      <c r="D133" s="86" t="str">
        <f aca="false">IFERROR(VLOOKUP($B133,TabJoueurs,3,0),"")</f>
        <v/>
      </c>
      <c r="E133" s="86" t="str">
        <f aca="false">IFERROR(VLOOKUP($B133,TabJoueurs,4,0),"")</f>
        <v/>
      </c>
      <c r="F133" s="86" t="str">
        <f aca="false">IFERROR(VLOOKUP($B133,TabJoueurs,7,0),"")</f>
        <v/>
      </c>
      <c r="G133" s="82"/>
      <c r="H133" s="82" t="n">
        <f aca="false">COUNTIF(E$4:E133,E133)</f>
        <v>15</v>
      </c>
      <c r="I133" s="82" t="n">
        <f aca="false">IFERROR(IF(H133&lt;6,I132+1,I132),0)</f>
        <v>70</v>
      </c>
      <c r="J133" s="82" t="str">
        <f aca="false">IF(G133&gt;0,IF(H133&lt;6,PtsMax3-I133+1,""),"")</f>
        <v/>
      </c>
      <c r="K133" s="97" t="n">
        <f aca="false">MAX(M133:AB133)</f>
        <v>0</v>
      </c>
      <c r="L133" s="98" t="n">
        <f aca="false">IFERROR(G133/G$1,"")</f>
        <v>0</v>
      </c>
      <c r="M133" s="99"/>
      <c r="N133" s="86" t="str">
        <f aca="false">IF(N$2=$E133,$J133,"")</f>
        <v/>
      </c>
      <c r="O133" s="99" t="str">
        <f aca="false">IF(O$2=$E133,$J133,"")</f>
        <v/>
      </c>
      <c r="P133" s="86" t="str">
        <f aca="false">IF(P$2=$E133,$J133,"")</f>
        <v/>
      </c>
      <c r="Q133" s="86" t="str">
        <f aca="false">IF(Q$2=$E133,$J133,"")</f>
        <v/>
      </c>
      <c r="R133" s="99" t="str">
        <f aca="false">IF(R$2=$E133,$J133,"")</f>
        <v/>
      </c>
      <c r="S133" s="86" t="str">
        <f aca="false">IF(S$2=$E133,$J133,"")</f>
        <v/>
      </c>
      <c r="T133" s="99" t="str">
        <f aca="false">IF(T$2=$E133,$J133,"")</f>
        <v/>
      </c>
      <c r="U133" s="86" t="str">
        <f aca="false">IF(U$2=$E133,$J133,"")</f>
        <v/>
      </c>
      <c r="V133" s="99" t="str">
        <f aca="false">IF(V$2=$E133,$J133,"")</f>
        <v/>
      </c>
      <c r="W133" s="86" t="str">
        <f aca="false">IF(W$2=$E133,$J133,"")</f>
        <v/>
      </c>
      <c r="X133" s="99" t="str">
        <f aca="false">IF(X$2=$E133,$J133,"")</f>
        <v/>
      </c>
      <c r="Y133" s="86" t="str">
        <f aca="false">IF(Y$2=$E133,$J133,"")</f>
        <v/>
      </c>
      <c r="Z133" s="99" t="str">
        <f aca="false">IF(Z$2=$E133,$J133,"")</f>
        <v/>
      </c>
      <c r="AA133" s="86" t="str">
        <f aca="false">IF(AA$2=$E133,$J133,"")</f>
        <v/>
      </c>
      <c r="AB133" s="99" t="str">
        <f aca="false">IF(AB$2=$E133,$J133,"")</f>
        <v/>
      </c>
      <c r="AC133" s="101" t="s">
        <v>10</v>
      </c>
      <c r="AD133" s="83"/>
      <c r="AE133" s="83"/>
      <c r="AF133" s="83"/>
    </row>
    <row r="134" customFormat="false" ht="14.25" hidden="false" customHeight="false" outlineLevel="0" collapsed="false">
      <c r="A134" s="82" t="str">
        <f aca="false">IF(G134&lt;&gt;0,IF(COUNTIF(G$4:G$200,G134)&lt;&gt;1,RANK(G134,G$4:G$200)&amp;"°",RANK(G134,G$4:G$200)),"")</f>
        <v/>
      </c>
      <c r="B134" s="1"/>
      <c r="C134" s="86" t="str">
        <f aca="false">IFERROR(VLOOKUP($B134,TabJoueurs,2,0),"")</f>
        <v/>
      </c>
      <c r="D134" s="86" t="str">
        <f aca="false">IFERROR(VLOOKUP($B134,TabJoueurs,3,0),"")</f>
        <v/>
      </c>
      <c r="E134" s="86" t="str">
        <f aca="false">IFERROR(VLOOKUP($B134,TabJoueurs,4,0),"")</f>
        <v/>
      </c>
      <c r="F134" s="86" t="str">
        <f aca="false">IFERROR(VLOOKUP($B134,TabJoueurs,7,0),"")</f>
        <v/>
      </c>
      <c r="G134" s="82"/>
      <c r="H134" s="82" t="n">
        <f aca="false">COUNTIF(E$4:E134,E134)</f>
        <v>16</v>
      </c>
      <c r="I134" s="82" t="n">
        <f aca="false">IFERROR(IF(H134&lt;6,I133+1,I133),0)</f>
        <v>70</v>
      </c>
      <c r="J134" s="82" t="str">
        <f aca="false">IF(G134&gt;0,IF(H134&lt;6,PtsMax3-I134+1,""),"")</f>
        <v/>
      </c>
      <c r="K134" s="97" t="n">
        <f aca="false">MAX(M134:AB134)</f>
        <v>0</v>
      </c>
      <c r="L134" s="98" t="n">
        <f aca="false">IFERROR(G134/G$1,"")</f>
        <v>0</v>
      </c>
      <c r="M134" s="99"/>
      <c r="N134" s="86" t="str">
        <f aca="false">IF(N$2=$E134,$J134,"")</f>
        <v/>
      </c>
      <c r="O134" s="99" t="str">
        <f aca="false">IF(O$2=$E134,$J134,"")</f>
        <v/>
      </c>
      <c r="P134" s="86" t="str">
        <f aca="false">IF(P$2=$E134,$J134,"")</f>
        <v/>
      </c>
      <c r="Q134" s="86" t="str">
        <f aca="false">IF(Q$2=$E134,$J134,"")</f>
        <v/>
      </c>
      <c r="R134" s="99" t="str">
        <f aca="false">IF(R$2=$E134,$J134,"")</f>
        <v/>
      </c>
      <c r="S134" s="86" t="str">
        <f aca="false">IF(S$2=$E134,$J134,"")</f>
        <v/>
      </c>
      <c r="T134" s="99" t="str">
        <f aca="false">IF(T$2=$E134,$J134,"")</f>
        <v/>
      </c>
      <c r="U134" s="86" t="str">
        <f aca="false">IF(U$2=$E134,$J134,"")</f>
        <v/>
      </c>
      <c r="V134" s="99" t="str">
        <f aca="false">IF(V$2=$E134,$J134,"")</f>
        <v/>
      </c>
      <c r="W134" s="86" t="str">
        <f aca="false">IF(W$2=$E134,$J134,"")</f>
        <v/>
      </c>
      <c r="X134" s="99" t="str">
        <f aca="false">IF(X$2=$E134,$J134,"")</f>
        <v/>
      </c>
      <c r="Y134" s="86" t="str">
        <f aca="false">IF(Y$2=$E134,$J134,"")</f>
        <v/>
      </c>
      <c r="Z134" s="99" t="str">
        <f aca="false">IF(Z$2=$E134,$J134,"")</f>
        <v/>
      </c>
      <c r="AA134" s="86" t="str">
        <f aca="false">IF(AA$2=$E134,$J134,"")</f>
        <v/>
      </c>
      <c r="AB134" s="99" t="str">
        <f aca="false">IF(AB$2=$E134,$J134,"")</f>
        <v/>
      </c>
      <c r="AC134" s="101" t="s">
        <v>10</v>
      </c>
      <c r="AD134" s="83"/>
      <c r="AE134" s="83"/>
      <c r="AF134" s="83"/>
    </row>
    <row r="135" customFormat="false" ht="14.25" hidden="false" customHeight="false" outlineLevel="0" collapsed="false">
      <c r="A135" s="82" t="str">
        <f aca="false">IF(G135&lt;&gt;0,IF(COUNTIF(G$4:G$200,G135)&lt;&gt;1,RANK(G135,G$4:G$200)&amp;"°",RANK(G135,G$4:G$200)),"")</f>
        <v/>
      </c>
      <c r="B135" s="1"/>
      <c r="C135" s="86" t="str">
        <f aca="false">IFERROR(VLOOKUP($B135,TabJoueurs,2,0),"")</f>
        <v/>
      </c>
      <c r="D135" s="86" t="str">
        <f aca="false">IFERROR(VLOOKUP($B135,TabJoueurs,3,0),"")</f>
        <v/>
      </c>
      <c r="E135" s="86" t="str">
        <f aca="false">IFERROR(VLOOKUP($B135,TabJoueurs,4,0),"")</f>
        <v/>
      </c>
      <c r="F135" s="86" t="str">
        <f aca="false">IFERROR(VLOOKUP($B135,TabJoueurs,7,0),"")</f>
        <v/>
      </c>
      <c r="G135" s="82"/>
      <c r="H135" s="82" t="n">
        <f aca="false">COUNTIF(E$4:E135,E135)</f>
        <v>17</v>
      </c>
      <c r="I135" s="82" t="n">
        <f aca="false">IFERROR(IF(H135&lt;6,I134+1,I134),0)</f>
        <v>70</v>
      </c>
      <c r="J135" s="82" t="str">
        <f aca="false">IF(G135&gt;0,IF(H135&lt;6,PtsMax3-I135+1,""),"")</f>
        <v/>
      </c>
      <c r="K135" s="97" t="n">
        <f aca="false">MAX(M135:AB135)</f>
        <v>0</v>
      </c>
      <c r="L135" s="98" t="n">
        <f aca="false">IFERROR(G135/G$1,"")</f>
        <v>0</v>
      </c>
      <c r="M135" s="99"/>
      <c r="N135" s="86" t="str">
        <f aca="false">IF(N$2=$E135,$J135,"")</f>
        <v/>
      </c>
      <c r="O135" s="99" t="str">
        <f aca="false">IF(O$2=$E135,$J135,"")</f>
        <v/>
      </c>
      <c r="P135" s="86" t="str">
        <f aca="false">IF(P$2=$E135,$J135,"")</f>
        <v/>
      </c>
      <c r="Q135" s="86" t="str">
        <f aca="false">IF(Q$2=$E135,$J135,"")</f>
        <v/>
      </c>
      <c r="R135" s="99" t="str">
        <f aca="false">IF(R$2=$E135,$J135,"")</f>
        <v/>
      </c>
      <c r="S135" s="86" t="str">
        <f aca="false">IF(S$2=$E135,$J135,"")</f>
        <v/>
      </c>
      <c r="T135" s="99" t="str">
        <f aca="false">IF(T$2=$E135,$J135,"")</f>
        <v/>
      </c>
      <c r="U135" s="86" t="str">
        <f aca="false">IF(U$2=$E135,$J135,"")</f>
        <v/>
      </c>
      <c r="V135" s="99" t="str">
        <f aca="false">IF(V$2=$E135,$J135,"")</f>
        <v/>
      </c>
      <c r="W135" s="86" t="str">
        <f aca="false">IF(W$2=$E135,$J135,"")</f>
        <v/>
      </c>
      <c r="X135" s="99" t="str">
        <f aca="false">IF(X$2=$E135,$J135,"")</f>
        <v/>
      </c>
      <c r="Y135" s="86" t="str">
        <f aca="false">IF(Y$2=$E135,$J135,"")</f>
        <v/>
      </c>
      <c r="Z135" s="99" t="str">
        <f aca="false">IF(Z$2=$E135,$J135,"")</f>
        <v/>
      </c>
      <c r="AA135" s="86" t="str">
        <f aca="false">IF(AA$2=$E135,$J135,"")</f>
        <v/>
      </c>
      <c r="AB135" s="99" t="str">
        <f aca="false">IF(AB$2=$E135,$J135,"")</f>
        <v/>
      </c>
      <c r="AC135" s="101" t="s">
        <v>10</v>
      </c>
      <c r="AD135" s="83"/>
      <c r="AE135" s="83"/>
      <c r="AF135" s="83"/>
    </row>
    <row r="136" customFormat="false" ht="14.25" hidden="false" customHeight="false" outlineLevel="0" collapsed="false">
      <c r="A136" s="82" t="str">
        <f aca="false">IF(G136&lt;&gt;0,IF(COUNTIF(G$4:G$200,G136)&lt;&gt;1,RANK(G136,G$4:G$200)&amp;"°",RANK(G136,G$4:G$200)),"")</f>
        <v/>
      </c>
      <c r="B136" s="1"/>
      <c r="C136" s="86" t="str">
        <f aca="false">IFERROR(VLOOKUP($B136,TabJoueurs,2,0),"")</f>
        <v/>
      </c>
      <c r="D136" s="86" t="str">
        <f aca="false">IFERROR(VLOOKUP($B136,TabJoueurs,3,0),"")</f>
        <v/>
      </c>
      <c r="E136" s="86" t="str">
        <f aca="false">IFERROR(VLOOKUP($B136,TabJoueurs,4,0),"")</f>
        <v/>
      </c>
      <c r="F136" s="86" t="str">
        <f aca="false">IFERROR(VLOOKUP($B136,TabJoueurs,7,0),"")</f>
        <v/>
      </c>
      <c r="G136" s="82"/>
      <c r="H136" s="82" t="n">
        <f aca="false">COUNTIF(E$4:E136,E136)</f>
        <v>18</v>
      </c>
      <c r="I136" s="82" t="n">
        <f aca="false">IFERROR(IF(H136&lt;6,I135+1,I135),0)</f>
        <v>70</v>
      </c>
      <c r="J136" s="82" t="str">
        <f aca="false">IF(G136&gt;0,IF(H136&lt;6,PtsMax3-I136+1,""),"")</f>
        <v/>
      </c>
      <c r="K136" s="97" t="n">
        <f aca="false">MAX(M136:AB136)</f>
        <v>0</v>
      </c>
      <c r="L136" s="98" t="n">
        <f aca="false">IFERROR(G136/G$1,"")</f>
        <v>0</v>
      </c>
      <c r="M136" s="99"/>
      <c r="N136" s="86" t="str">
        <f aca="false">IF(N$2=$E136,$J136,"")</f>
        <v/>
      </c>
      <c r="O136" s="99" t="str">
        <f aca="false">IF(O$2=$E136,$J136,"")</f>
        <v/>
      </c>
      <c r="P136" s="86" t="str">
        <f aca="false">IF(P$2=$E136,$J136,"")</f>
        <v/>
      </c>
      <c r="Q136" s="86" t="str">
        <f aca="false">IF(Q$2=$E136,$J136,"")</f>
        <v/>
      </c>
      <c r="R136" s="99" t="str">
        <f aca="false">IF(R$2=$E136,$J136,"")</f>
        <v/>
      </c>
      <c r="S136" s="86" t="str">
        <f aca="false">IF(S$2=$E136,$J136,"")</f>
        <v/>
      </c>
      <c r="T136" s="99" t="str">
        <f aca="false">IF(T$2=$E136,$J136,"")</f>
        <v/>
      </c>
      <c r="U136" s="86" t="str">
        <f aca="false">IF(U$2=$E136,$J136,"")</f>
        <v/>
      </c>
      <c r="V136" s="99" t="str">
        <f aca="false">IF(V$2=$E136,$J136,"")</f>
        <v/>
      </c>
      <c r="W136" s="86" t="str">
        <f aca="false">IF(W$2=$E136,$J136,"")</f>
        <v/>
      </c>
      <c r="X136" s="99" t="str">
        <f aca="false">IF(X$2=$E136,$J136,"")</f>
        <v/>
      </c>
      <c r="Y136" s="86" t="str">
        <f aca="false">IF(Y$2=$E136,$J136,"")</f>
        <v/>
      </c>
      <c r="Z136" s="99" t="str">
        <f aca="false">IF(Z$2=$E136,$J136,"")</f>
        <v/>
      </c>
      <c r="AA136" s="86" t="str">
        <f aca="false">IF(AA$2=$E136,$J136,"")</f>
        <v/>
      </c>
      <c r="AB136" s="99" t="str">
        <f aca="false">IF(AB$2=$E136,$J136,"")</f>
        <v/>
      </c>
      <c r="AC136" s="101" t="s">
        <v>10</v>
      </c>
      <c r="AD136" s="83"/>
      <c r="AE136" s="83"/>
      <c r="AF136" s="83"/>
    </row>
    <row r="137" customFormat="false" ht="14.25" hidden="false" customHeight="false" outlineLevel="0" collapsed="false">
      <c r="A137" s="82" t="str">
        <f aca="false">IF(G137&lt;&gt;0,IF(COUNTIF(G$4:G$200,G137)&lt;&gt;1,RANK(G137,G$4:G$200)&amp;"°",RANK(G137,G$4:G$200)),"")</f>
        <v/>
      </c>
      <c r="B137" s="83"/>
      <c r="C137" s="86" t="str">
        <f aca="false">IFERROR(VLOOKUP($B137,TabJoueurs,2,0),"")</f>
        <v/>
      </c>
      <c r="D137" s="86" t="str">
        <f aca="false">IFERROR(VLOOKUP($B137,TabJoueurs,3,0),"")</f>
        <v/>
      </c>
      <c r="E137" s="86" t="str">
        <f aca="false">IFERROR(VLOOKUP($B137,TabJoueurs,4,0),"")</f>
        <v/>
      </c>
      <c r="F137" s="86" t="str">
        <f aca="false">IFERROR(VLOOKUP($B137,TabJoueurs,7,0),"")</f>
        <v/>
      </c>
      <c r="G137" s="82"/>
      <c r="H137" s="82" t="n">
        <f aca="false">COUNTIF(E$4:E137,E137)</f>
        <v>19</v>
      </c>
      <c r="I137" s="82" t="n">
        <f aca="false">IFERROR(IF(H137&lt;6,I136+1,I136),0)</f>
        <v>70</v>
      </c>
      <c r="J137" s="82" t="str">
        <f aca="false">IF(G137&gt;0,IF(H137&lt;6,PtsMax3-I137+1,""),"")</f>
        <v/>
      </c>
      <c r="K137" s="97" t="n">
        <f aca="false">MAX(M137:AB137)</f>
        <v>0</v>
      </c>
      <c r="L137" s="98" t="n">
        <f aca="false">IFERROR(G137/G$1,"")</f>
        <v>0</v>
      </c>
      <c r="M137" s="99"/>
      <c r="N137" s="86" t="str">
        <f aca="false">IF(N$2=$E137,$J137,"")</f>
        <v/>
      </c>
      <c r="O137" s="99" t="str">
        <f aca="false">IF(O$2=$E137,$J137,"")</f>
        <v/>
      </c>
      <c r="P137" s="86" t="str">
        <f aca="false">IF(P$2=$E137,$J137,"")</f>
        <v/>
      </c>
      <c r="Q137" s="86" t="str">
        <f aca="false">IF(Q$2=$E137,$J137,"")</f>
        <v/>
      </c>
      <c r="R137" s="99" t="str">
        <f aca="false">IF(R$2=$E137,$J137,"")</f>
        <v/>
      </c>
      <c r="S137" s="86" t="str">
        <f aca="false">IF(S$2=$E137,$J137,"")</f>
        <v/>
      </c>
      <c r="T137" s="99" t="str">
        <f aca="false">IF(T$2=$E137,$J137,"")</f>
        <v/>
      </c>
      <c r="U137" s="86" t="str">
        <f aca="false">IF(U$2=$E137,$J137,"")</f>
        <v/>
      </c>
      <c r="V137" s="99" t="str">
        <f aca="false">IF(V$2=$E137,$J137,"")</f>
        <v/>
      </c>
      <c r="W137" s="86" t="str">
        <f aca="false">IF(W$2=$E137,$J137,"")</f>
        <v/>
      </c>
      <c r="X137" s="99" t="str">
        <f aca="false">IF(X$2=$E137,$J137,"")</f>
        <v/>
      </c>
      <c r="Y137" s="86" t="str">
        <f aca="false">IF(Y$2=$E137,$J137,"")</f>
        <v/>
      </c>
      <c r="Z137" s="99" t="str">
        <f aca="false">IF(Z$2=$E137,$J137,"")</f>
        <v/>
      </c>
      <c r="AA137" s="86" t="str">
        <f aca="false">IF(AA$2=$E137,$J137,"")</f>
        <v/>
      </c>
      <c r="AB137" s="99" t="str">
        <f aca="false">IF(AB$2=$E137,$J137,"")</f>
        <v/>
      </c>
      <c r="AC137" s="101" t="s">
        <v>10</v>
      </c>
      <c r="AD137" s="83"/>
      <c r="AE137" s="83"/>
      <c r="AF137" s="83"/>
    </row>
    <row r="138" customFormat="false" ht="14.25" hidden="false" customHeight="false" outlineLevel="0" collapsed="false">
      <c r="A138" s="82" t="str">
        <f aca="false">IF(G138&lt;&gt;0,IF(COUNTIF(G$4:G$200,G138)&lt;&gt;1,RANK(G138,G$4:G$200)&amp;"°",RANK(G138,G$4:G$200)),"")</f>
        <v/>
      </c>
      <c r="B138" s="83"/>
      <c r="C138" s="86" t="str">
        <f aca="false">IFERROR(VLOOKUP($B138,TabJoueurs,2,0),"")</f>
        <v/>
      </c>
      <c r="D138" s="86" t="str">
        <f aca="false">IFERROR(VLOOKUP($B138,TabJoueurs,3,0),"")</f>
        <v/>
      </c>
      <c r="E138" s="86" t="str">
        <f aca="false">IFERROR(VLOOKUP($B138,TabJoueurs,4,0),"")</f>
        <v/>
      </c>
      <c r="F138" s="86" t="str">
        <f aca="false">IFERROR(VLOOKUP($B138,TabJoueurs,7,0),"")</f>
        <v/>
      </c>
      <c r="G138" s="82"/>
      <c r="H138" s="82" t="n">
        <f aca="false">COUNTIF(E$4:E138,E138)</f>
        <v>20</v>
      </c>
      <c r="I138" s="82" t="n">
        <f aca="false">IFERROR(IF(H138&lt;6,I137+1,I137),0)</f>
        <v>70</v>
      </c>
      <c r="J138" s="82" t="str">
        <f aca="false">IF(G138&gt;0,IF(H138&lt;6,PtsMax3-I138+1,""),"")</f>
        <v/>
      </c>
      <c r="K138" s="97" t="n">
        <f aca="false">MAX(M138:AB138)</f>
        <v>0</v>
      </c>
      <c r="L138" s="98" t="n">
        <f aca="false">IFERROR(G138/G$1,"")</f>
        <v>0</v>
      </c>
      <c r="M138" s="99"/>
      <c r="N138" s="86" t="str">
        <f aca="false">IF(N$2=$E138,$J138,"")</f>
        <v/>
      </c>
      <c r="O138" s="99" t="str">
        <f aca="false">IF(O$2=$E138,$J138,"")</f>
        <v/>
      </c>
      <c r="P138" s="86" t="str">
        <f aca="false">IF(P$2=$E138,$J138,"")</f>
        <v/>
      </c>
      <c r="Q138" s="86" t="str">
        <f aca="false">IF(Q$2=$E138,$J138,"")</f>
        <v/>
      </c>
      <c r="R138" s="99" t="str">
        <f aca="false">IF(R$2=$E138,$J138,"")</f>
        <v/>
      </c>
      <c r="S138" s="86" t="str">
        <f aca="false">IF(S$2=$E138,$J138,"")</f>
        <v/>
      </c>
      <c r="T138" s="99" t="str">
        <f aca="false">IF(T$2=$E138,$J138,"")</f>
        <v/>
      </c>
      <c r="U138" s="86" t="str">
        <f aca="false">IF(U$2=$E138,$J138,"")</f>
        <v/>
      </c>
      <c r="V138" s="99" t="str">
        <f aca="false">IF(V$2=$E138,$J138,"")</f>
        <v/>
      </c>
      <c r="W138" s="86" t="str">
        <f aca="false">IF(W$2=$E138,$J138,"")</f>
        <v/>
      </c>
      <c r="X138" s="99" t="str">
        <f aca="false">IF(X$2=$E138,$J138,"")</f>
        <v/>
      </c>
      <c r="Y138" s="86" t="str">
        <f aca="false">IF(Y$2=$E138,$J138,"")</f>
        <v/>
      </c>
      <c r="Z138" s="99" t="str">
        <f aca="false">IF(Z$2=$E138,$J138,"")</f>
        <v/>
      </c>
      <c r="AA138" s="86" t="str">
        <f aca="false">IF(AA$2=$E138,$J138,"")</f>
        <v/>
      </c>
      <c r="AB138" s="99" t="str">
        <f aca="false">IF(AB$2=$E138,$J138,"")</f>
        <v/>
      </c>
      <c r="AC138" s="101" t="s">
        <v>10</v>
      </c>
      <c r="AD138" s="83"/>
      <c r="AE138" s="83"/>
      <c r="AF138" s="83"/>
    </row>
    <row r="139" customFormat="false" ht="14.25" hidden="false" customHeight="false" outlineLevel="0" collapsed="false">
      <c r="A139" s="82" t="str">
        <f aca="false">IF(G139&lt;&gt;0,IF(COUNTIF(G$4:G$200,G139)&lt;&gt;1,RANK(G139,G$4:G$200)&amp;"°",RANK(G139,G$4:G$200)),"")</f>
        <v/>
      </c>
      <c r="B139" s="83"/>
      <c r="C139" s="86" t="str">
        <f aca="false">IFERROR(VLOOKUP($B139,TabJoueurs,2,0),"")</f>
        <v/>
      </c>
      <c r="D139" s="86" t="str">
        <f aca="false">IFERROR(VLOOKUP($B139,TabJoueurs,3,0),"")</f>
        <v/>
      </c>
      <c r="E139" s="86" t="str">
        <f aca="false">IFERROR(VLOOKUP($B139,TabJoueurs,4,0),"")</f>
        <v/>
      </c>
      <c r="F139" s="86" t="str">
        <f aca="false">IFERROR(VLOOKUP($B139,TabJoueurs,7,0),"")</f>
        <v/>
      </c>
      <c r="G139" s="82"/>
      <c r="H139" s="82" t="n">
        <f aca="false">COUNTIF(E$4:E139,E139)</f>
        <v>21</v>
      </c>
      <c r="I139" s="82" t="n">
        <f aca="false">IFERROR(IF(H139&lt;6,I138+1,I138),0)</f>
        <v>70</v>
      </c>
      <c r="J139" s="82" t="str">
        <f aca="false">IF(G139&gt;0,IF(H139&lt;6,PtsMax3-I139+1,""),"")</f>
        <v/>
      </c>
      <c r="K139" s="97" t="n">
        <f aca="false">MAX(M139:AB139)</f>
        <v>0</v>
      </c>
      <c r="L139" s="98" t="n">
        <f aca="false">IFERROR(G139/G$1,"")</f>
        <v>0</v>
      </c>
      <c r="M139" s="99"/>
      <c r="N139" s="86" t="str">
        <f aca="false">IF(N$2=$E139,$J139,"")</f>
        <v/>
      </c>
      <c r="O139" s="99" t="str">
        <f aca="false">IF(O$2=$E139,$J139,"")</f>
        <v/>
      </c>
      <c r="P139" s="86" t="str">
        <f aca="false">IF(P$2=$E139,$J139,"")</f>
        <v/>
      </c>
      <c r="Q139" s="86" t="str">
        <f aca="false">IF(Q$2=$E139,$J139,"")</f>
        <v/>
      </c>
      <c r="R139" s="99" t="str">
        <f aca="false">IF(R$2=$E139,$J139,"")</f>
        <v/>
      </c>
      <c r="S139" s="86" t="str">
        <f aca="false">IF(S$2=$E139,$J139,"")</f>
        <v/>
      </c>
      <c r="T139" s="99" t="str">
        <f aca="false">IF(T$2=$E139,$J139,"")</f>
        <v/>
      </c>
      <c r="U139" s="86" t="str">
        <f aca="false">IF(U$2=$E139,$J139,"")</f>
        <v/>
      </c>
      <c r="V139" s="99" t="str">
        <f aca="false">IF(V$2=$E139,$J139,"")</f>
        <v/>
      </c>
      <c r="W139" s="86" t="str">
        <f aca="false">IF(W$2=$E139,$J139,"")</f>
        <v/>
      </c>
      <c r="X139" s="99" t="str">
        <f aca="false">IF(X$2=$E139,$J139,"")</f>
        <v/>
      </c>
      <c r="Y139" s="86" t="str">
        <f aca="false">IF(Y$2=$E139,$J139,"")</f>
        <v/>
      </c>
      <c r="Z139" s="99" t="str">
        <f aca="false">IF(Z$2=$E139,$J139,"")</f>
        <v/>
      </c>
      <c r="AA139" s="86" t="str">
        <f aca="false">IF(AA$2=$E139,$J139,"")</f>
        <v/>
      </c>
      <c r="AB139" s="99" t="str">
        <f aca="false">IF(AB$2=$E139,$J139,"")</f>
        <v/>
      </c>
      <c r="AC139" s="101" t="s">
        <v>10</v>
      </c>
      <c r="AD139" s="83"/>
      <c r="AE139" s="83"/>
      <c r="AF139" s="83"/>
    </row>
    <row r="140" customFormat="false" ht="14.25" hidden="false" customHeight="false" outlineLevel="0" collapsed="false">
      <c r="A140" s="82" t="str">
        <f aca="false">IF(G140&lt;&gt;0,IF(COUNTIF(G$4:G$200,G140)&lt;&gt;1,RANK(G140,G$4:G$200)&amp;"°",RANK(G140,G$4:G$200)),"")</f>
        <v/>
      </c>
      <c r="B140" s="83"/>
      <c r="C140" s="86" t="str">
        <f aca="false">IFERROR(VLOOKUP($B140,TabJoueurs,2,0),"")</f>
        <v/>
      </c>
      <c r="D140" s="86" t="str">
        <f aca="false">IFERROR(VLOOKUP($B140,TabJoueurs,3,0),"")</f>
        <v/>
      </c>
      <c r="E140" s="86" t="str">
        <f aca="false">IFERROR(VLOOKUP($B140,TabJoueurs,4,0),"")</f>
        <v/>
      </c>
      <c r="F140" s="86" t="str">
        <f aca="false">IFERROR(VLOOKUP($B140,TabJoueurs,7,0),"")</f>
        <v/>
      </c>
      <c r="G140" s="82"/>
      <c r="H140" s="82" t="n">
        <f aca="false">COUNTIF(E$4:E140,E140)</f>
        <v>22</v>
      </c>
      <c r="I140" s="82" t="n">
        <f aca="false">IFERROR(IF(H140&lt;6,I139+1,I139),0)</f>
        <v>70</v>
      </c>
      <c r="J140" s="82" t="str">
        <f aca="false">IF(G140&gt;0,IF(H140&lt;6,PtsMax3-I140+1,""),"")</f>
        <v/>
      </c>
      <c r="K140" s="97" t="n">
        <f aca="false">MAX(M140:AB140)</f>
        <v>0</v>
      </c>
      <c r="L140" s="98" t="n">
        <f aca="false">IFERROR(G140/G$1,"")</f>
        <v>0</v>
      </c>
      <c r="M140" s="99"/>
      <c r="N140" s="86" t="str">
        <f aca="false">IF(N$2=$E140,$J140,"")</f>
        <v/>
      </c>
      <c r="O140" s="99" t="str">
        <f aca="false">IF(O$2=$E140,$J140,"")</f>
        <v/>
      </c>
      <c r="P140" s="86" t="str">
        <f aca="false">IF(P$2=$E140,$J140,"")</f>
        <v/>
      </c>
      <c r="Q140" s="86" t="str">
        <f aca="false">IF(Q$2=$E140,$J140,"")</f>
        <v/>
      </c>
      <c r="R140" s="99" t="str">
        <f aca="false">IF(R$2=$E140,$J140,"")</f>
        <v/>
      </c>
      <c r="S140" s="86" t="str">
        <f aca="false">IF(S$2=$E140,$J140,"")</f>
        <v/>
      </c>
      <c r="T140" s="99" t="str">
        <f aca="false">IF(T$2=$E140,$J140,"")</f>
        <v/>
      </c>
      <c r="U140" s="86" t="str">
        <f aca="false">IF(U$2=$E140,$J140,"")</f>
        <v/>
      </c>
      <c r="V140" s="99" t="str">
        <f aca="false">IF(V$2=$E140,$J140,"")</f>
        <v/>
      </c>
      <c r="W140" s="86" t="str">
        <f aca="false">IF(W$2=$E140,$J140,"")</f>
        <v/>
      </c>
      <c r="X140" s="99" t="str">
        <f aca="false">IF(X$2=$E140,$J140,"")</f>
        <v/>
      </c>
      <c r="Y140" s="86" t="str">
        <f aca="false">IF(Y$2=$E140,$J140,"")</f>
        <v/>
      </c>
      <c r="Z140" s="99" t="str">
        <f aca="false">IF(Z$2=$E140,$J140,"")</f>
        <v/>
      </c>
      <c r="AA140" s="86" t="str">
        <f aca="false">IF(AA$2=$E140,$J140,"")</f>
        <v/>
      </c>
      <c r="AB140" s="99" t="str">
        <f aca="false">IF(AB$2=$E140,$J140,"")</f>
        <v/>
      </c>
      <c r="AC140" s="101" t="s">
        <v>10</v>
      </c>
      <c r="AD140" s="83"/>
      <c r="AE140" s="83"/>
      <c r="AF140" s="83"/>
    </row>
    <row r="141" customFormat="false" ht="14.25" hidden="false" customHeight="false" outlineLevel="0" collapsed="false">
      <c r="A141" s="82" t="str">
        <f aca="false">IF(G141&lt;&gt;0,IF(COUNTIF(G$4:G$200,G141)&lt;&gt;1,RANK(G141,G$4:G$200)&amp;"°",RANK(G141,G$4:G$200)),"")</f>
        <v/>
      </c>
      <c r="B141" s="83"/>
      <c r="C141" s="86" t="str">
        <f aca="false">IFERROR(VLOOKUP($B141,TabJoueurs,2,0),"")</f>
        <v/>
      </c>
      <c r="D141" s="86" t="str">
        <f aca="false">IFERROR(VLOOKUP($B141,TabJoueurs,3,0),"")</f>
        <v/>
      </c>
      <c r="E141" s="86" t="str">
        <f aca="false">IFERROR(VLOOKUP($B141,TabJoueurs,4,0),"")</f>
        <v/>
      </c>
      <c r="F141" s="86" t="str">
        <f aca="false">IFERROR(VLOOKUP($B141,TabJoueurs,7,0),"")</f>
        <v/>
      </c>
      <c r="G141" s="82"/>
      <c r="H141" s="82" t="n">
        <f aca="false">COUNTIF(E$4:E141,E141)</f>
        <v>23</v>
      </c>
      <c r="I141" s="82" t="n">
        <f aca="false">IFERROR(IF(H141&lt;6,I140+1,I140),0)</f>
        <v>70</v>
      </c>
      <c r="J141" s="82" t="str">
        <f aca="false">IF(G141&gt;0,IF(H141&lt;6,PtsMax3-I141+1,""),"")</f>
        <v/>
      </c>
      <c r="K141" s="97" t="n">
        <f aca="false">MAX(M141:AB141)</f>
        <v>0</v>
      </c>
      <c r="L141" s="98" t="n">
        <f aca="false">IFERROR(G141/G$1,"")</f>
        <v>0</v>
      </c>
      <c r="M141" s="99"/>
      <c r="N141" s="86" t="str">
        <f aca="false">IF(N$2=$E141,$J141,"")</f>
        <v/>
      </c>
      <c r="O141" s="99" t="str">
        <f aca="false">IF(O$2=$E141,$J141,"")</f>
        <v/>
      </c>
      <c r="P141" s="86" t="str">
        <f aca="false">IF(P$2=$E141,$J141,"")</f>
        <v/>
      </c>
      <c r="Q141" s="86" t="str">
        <f aca="false">IF(Q$2=$E141,$J141,"")</f>
        <v/>
      </c>
      <c r="R141" s="99" t="str">
        <f aca="false">IF(R$2=$E141,$J141,"")</f>
        <v/>
      </c>
      <c r="S141" s="86" t="str">
        <f aca="false">IF(S$2=$E141,$J141,"")</f>
        <v/>
      </c>
      <c r="T141" s="99" t="str">
        <f aca="false">IF(T$2=$E141,$J141,"")</f>
        <v/>
      </c>
      <c r="U141" s="86" t="str">
        <f aca="false">IF(U$2=$E141,$J141,"")</f>
        <v/>
      </c>
      <c r="V141" s="99" t="str">
        <f aca="false">IF(V$2=$E141,$J141,"")</f>
        <v/>
      </c>
      <c r="W141" s="86" t="str">
        <f aca="false">IF(W$2=$E141,$J141,"")</f>
        <v/>
      </c>
      <c r="X141" s="99" t="str">
        <f aca="false">IF(X$2=$E141,$J141,"")</f>
        <v/>
      </c>
      <c r="Y141" s="86" t="str">
        <f aca="false">IF(Y$2=$E141,$J141,"")</f>
        <v/>
      </c>
      <c r="Z141" s="99" t="str">
        <f aca="false">IF(Z$2=$E141,$J141,"")</f>
        <v/>
      </c>
      <c r="AA141" s="86" t="str">
        <f aca="false">IF(AA$2=$E141,$J141,"")</f>
        <v/>
      </c>
      <c r="AB141" s="99" t="str">
        <f aca="false">IF(AB$2=$E141,$J141,"")</f>
        <v/>
      </c>
      <c r="AC141" s="101" t="s">
        <v>10</v>
      </c>
      <c r="AD141" s="83"/>
      <c r="AE141" s="83"/>
      <c r="AF141" s="83"/>
    </row>
    <row r="142" customFormat="false" ht="14.25" hidden="false" customHeight="false" outlineLevel="0" collapsed="false">
      <c r="A142" s="82" t="str">
        <f aca="false">IF(G142&lt;&gt;0,IF(COUNTIF(G$4:G$200,G142)&lt;&gt;1,RANK(G142,G$4:G$200)&amp;"°",RANK(G142,G$4:G$200)),"")</f>
        <v/>
      </c>
      <c r="B142" s="83"/>
      <c r="C142" s="86" t="str">
        <f aca="false">IFERROR(VLOOKUP($B142,TabJoueurs,2,0),"")</f>
        <v/>
      </c>
      <c r="D142" s="86" t="str">
        <f aca="false">IFERROR(VLOOKUP($B142,TabJoueurs,3,0),"")</f>
        <v/>
      </c>
      <c r="E142" s="86" t="str">
        <f aca="false">IFERROR(VLOOKUP($B142,TabJoueurs,4,0),"")</f>
        <v/>
      </c>
      <c r="F142" s="86" t="str">
        <f aca="false">IFERROR(VLOOKUP($B142,TabJoueurs,7,0),"")</f>
        <v/>
      </c>
      <c r="G142" s="82"/>
      <c r="H142" s="82" t="n">
        <f aca="false">COUNTIF(E$4:E142,E142)</f>
        <v>24</v>
      </c>
      <c r="I142" s="82" t="n">
        <f aca="false">IFERROR(IF(H142&lt;6,I141+1,I141),0)</f>
        <v>70</v>
      </c>
      <c r="J142" s="82" t="str">
        <f aca="false">IF(G142&gt;0,IF(H142&lt;6,PtsMax3-I142+1,""),"")</f>
        <v/>
      </c>
      <c r="K142" s="97" t="n">
        <f aca="false">MAX(M142:AB142)</f>
        <v>0</v>
      </c>
      <c r="L142" s="98" t="n">
        <f aca="false">IFERROR(G142/G$1,"")</f>
        <v>0</v>
      </c>
      <c r="M142" s="99"/>
      <c r="N142" s="86" t="str">
        <f aca="false">IF(N$2=$E142,$J142,"")</f>
        <v/>
      </c>
      <c r="O142" s="99" t="str">
        <f aca="false">IF(O$2=$E142,$J142,"")</f>
        <v/>
      </c>
      <c r="P142" s="86" t="str">
        <f aca="false">IF(P$2=$E142,$J142,"")</f>
        <v/>
      </c>
      <c r="Q142" s="86" t="str">
        <f aca="false">IF(Q$2=$E142,$J142,"")</f>
        <v/>
      </c>
      <c r="R142" s="99" t="str">
        <f aca="false">IF(R$2=$E142,$J142,"")</f>
        <v/>
      </c>
      <c r="S142" s="86" t="str">
        <f aca="false">IF(S$2=$E142,$J142,"")</f>
        <v/>
      </c>
      <c r="T142" s="99" t="str">
        <f aca="false">IF(T$2=$E142,$J142,"")</f>
        <v/>
      </c>
      <c r="U142" s="86" t="str">
        <f aca="false">IF(U$2=$E142,$J142,"")</f>
        <v/>
      </c>
      <c r="V142" s="99" t="str">
        <f aca="false">IF(V$2=$E142,$J142,"")</f>
        <v/>
      </c>
      <c r="W142" s="86" t="str">
        <f aca="false">IF(W$2=$E142,$J142,"")</f>
        <v/>
      </c>
      <c r="X142" s="99" t="str">
        <f aca="false">IF(X$2=$E142,$J142,"")</f>
        <v/>
      </c>
      <c r="Y142" s="86" t="str">
        <f aca="false">IF(Y$2=$E142,$J142,"")</f>
        <v/>
      </c>
      <c r="Z142" s="99" t="str">
        <f aca="false">IF(Z$2=$E142,$J142,"")</f>
        <v/>
      </c>
      <c r="AA142" s="86" t="str">
        <f aca="false">IF(AA$2=$E142,$J142,"")</f>
        <v/>
      </c>
      <c r="AB142" s="99" t="str">
        <f aca="false">IF(AB$2=$E142,$J142,"")</f>
        <v/>
      </c>
      <c r="AC142" s="101" t="s">
        <v>10</v>
      </c>
      <c r="AD142" s="83"/>
      <c r="AE142" s="83"/>
      <c r="AF142" s="83"/>
    </row>
    <row r="143" customFormat="false" ht="14.25" hidden="false" customHeight="false" outlineLevel="0" collapsed="false">
      <c r="A143" s="82" t="str">
        <f aca="false">IF(G143&lt;&gt;0,IF(COUNTIF(G$4:G$200,G143)&lt;&gt;1,RANK(G143,G$4:G$200)&amp;"°",RANK(G143,G$4:G$200)),"")</f>
        <v/>
      </c>
      <c r="B143" s="83"/>
      <c r="C143" s="86" t="str">
        <f aca="false">IFERROR(VLOOKUP($B143,TabJoueurs,2,0),"")</f>
        <v/>
      </c>
      <c r="D143" s="86" t="str">
        <f aca="false">IFERROR(VLOOKUP($B143,TabJoueurs,3,0),"")</f>
        <v/>
      </c>
      <c r="E143" s="86" t="str">
        <f aca="false">IFERROR(VLOOKUP($B143,TabJoueurs,4,0),"")</f>
        <v/>
      </c>
      <c r="F143" s="86" t="str">
        <f aca="false">IFERROR(VLOOKUP($B143,TabJoueurs,7,0),"")</f>
        <v/>
      </c>
      <c r="G143" s="82"/>
      <c r="H143" s="82" t="n">
        <f aca="false">COUNTIF(E$4:E143,E143)</f>
        <v>25</v>
      </c>
      <c r="I143" s="82" t="n">
        <f aca="false">IFERROR(IF(H143&lt;6,I142+1,I142),0)</f>
        <v>70</v>
      </c>
      <c r="J143" s="82" t="str">
        <f aca="false">IF(G143&gt;0,IF(H143&lt;6,PtsMax3-I143+1,""),"")</f>
        <v/>
      </c>
      <c r="K143" s="97" t="n">
        <f aca="false">MAX(M143:AB143)</f>
        <v>0</v>
      </c>
      <c r="L143" s="98" t="n">
        <f aca="false">IFERROR(G143/G$1,"")</f>
        <v>0</v>
      </c>
      <c r="M143" s="99"/>
      <c r="N143" s="86" t="str">
        <f aca="false">IF(N$2=$E143,$J143,"")</f>
        <v/>
      </c>
      <c r="O143" s="99" t="str">
        <f aca="false">IF(O$2=$E143,$J143,"")</f>
        <v/>
      </c>
      <c r="P143" s="86" t="str">
        <f aca="false">IF(P$2=$E143,$J143,"")</f>
        <v/>
      </c>
      <c r="Q143" s="86" t="str">
        <f aca="false">IF(Q$2=$E143,$J143,"")</f>
        <v/>
      </c>
      <c r="R143" s="99" t="str">
        <f aca="false">IF(R$2=$E143,$J143,"")</f>
        <v/>
      </c>
      <c r="S143" s="86" t="str">
        <f aca="false">IF(S$2=$E143,$J143,"")</f>
        <v/>
      </c>
      <c r="T143" s="99" t="str">
        <f aca="false">IF(T$2=$E143,$J143,"")</f>
        <v/>
      </c>
      <c r="U143" s="86" t="str">
        <f aca="false">IF(U$2=$E143,$J143,"")</f>
        <v/>
      </c>
      <c r="V143" s="99" t="str">
        <f aca="false">IF(V$2=$E143,$J143,"")</f>
        <v/>
      </c>
      <c r="W143" s="86" t="str">
        <f aca="false">IF(W$2=$E143,$J143,"")</f>
        <v/>
      </c>
      <c r="X143" s="99" t="str">
        <f aca="false">IF(X$2=$E143,$J143,"")</f>
        <v/>
      </c>
      <c r="Y143" s="86" t="str">
        <f aca="false">IF(Y$2=$E143,$J143,"")</f>
        <v/>
      </c>
      <c r="Z143" s="99" t="str">
        <f aca="false">IF(Z$2=$E143,$J143,"")</f>
        <v/>
      </c>
      <c r="AA143" s="86" t="str">
        <f aca="false">IF(AA$2=$E143,$J143,"")</f>
        <v/>
      </c>
      <c r="AB143" s="99" t="str">
        <f aca="false">IF(AB$2=$E143,$J143,"")</f>
        <v/>
      </c>
      <c r="AC143" s="101" t="s">
        <v>10</v>
      </c>
      <c r="AD143" s="83"/>
      <c r="AE143" s="83"/>
      <c r="AF143" s="83"/>
    </row>
    <row r="144" customFormat="false" ht="14.25" hidden="false" customHeight="false" outlineLevel="0" collapsed="false">
      <c r="A144" s="82" t="str">
        <f aca="false">IF(G144&lt;&gt;0,IF(COUNTIF(G$4:G$200,G144)&lt;&gt;1,RANK(G144,G$4:G$200)&amp;"°",RANK(G144,G$4:G$200)),"")</f>
        <v/>
      </c>
      <c r="B144" s="83"/>
      <c r="C144" s="86" t="str">
        <f aca="false">IFERROR(VLOOKUP($B144,TabJoueurs,2,0),"")</f>
        <v/>
      </c>
      <c r="D144" s="86" t="str">
        <f aca="false">IFERROR(VLOOKUP($B144,TabJoueurs,3,0),"")</f>
        <v/>
      </c>
      <c r="E144" s="86" t="str">
        <f aca="false">IFERROR(VLOOKUP($B144,TabJoueurs,4,0),"")</f>
        <v/>
      </c>
      <c r="F144" s="86" t="str">
        <f aca="false">IFERROR(VLOOKUP($B144,TabJoueurs,7,0),"")</f>
        <v/>
      </c>
      <c r="G144" s="82"/>
      <c r="H144" s="82" t="n">
        <f aca="false">COUNTIF(E$4:E144,E144)</f>
        <v>26</v>
      </c>
      <c r="I144" s="82" t="n">
        <f aca="false">IFERROR(IF(H144&lt;6,I143+1,I143),0)</f>
        <v>70</v>
      </c>
      <c r="J144" s="82" t="str">
        <f aca="false">IF(G144&gt;0,IF(H144&lt;6,PtsMax3-I144+1,""),"")</f>
        <v/>
      </c>
      <c r="K144" s="97" t="n">
        <f aca="false">MAX(M144:AB144)</f>
        <v>0</v>
      </c>
      <c r="L144" s="98" t="n">
        <f aca="false">IFERROR(G144/G$1,"")</f>
        <v>0</v>
      </c>
      <c r="M144" s="99"/>
      <c r="N144" s="86" t="str">
        <f aca="false">IF(N$2=$E144,$J144,"")</f>
        <v/>
      </c>
      <c r="O144" s="99" t="str">
        <f aca="false">IF(O$2=$E144,$J144,"")</f>
        <v/>
      </c>
      <c r="P144" s="86" t="str">
        <f aca="false">IF(P$2=$E144,$J144,"")</f>
        <v/>
      </c>
      <c r="Q144" s="86" t="str">
        <f aca="false">IF(Q$2=$E144,$J144,"")</f>
        <v/>
      </c>
      <c r="R144" s="99" t="str">
        <f aca="false">IF(R$2=$E144,$J144,"")</f>
        <v/>
      </c>
      <c r="S144" s="86" t="str">
        <f aca="false">IF(S$2=$E144,$J144,"")</f>
        <v/>
      </c>
      <c r="T144" s="99" t="str">
        <f aca="false">IF(T$2=$E144,$J144,"")</f>
        <v/>
      </c>
      <c r="U144" s="86" t="str">
        <f aca="false">IF(U$2=$E144,$J144,"")</f>
        <v/>
      </c>
      <c r="V144" s="99" t="str">
        <f aca="false">IF(V$2=$E144,$J144,"")</f>
        <v/>
      </c>
      <c r="W144" s="86" t="str">
        <f aca="false">IF(W$2=$E144,$J144,"")</f>
        <v/>
      </c>
      <c r="X144" s="99" t="str">
        <f aca="false">IF(X$2=$E144,$J144,"")</f>
        <v/>
      </c>
      <c r="Y144" s="86" t="str">
        <f aca="false">IF(Y$2=$E144,$J144,"")</f>
        <v/>
      </c>
      <c r="Z144" s="99" t="str">
        <f aca="false">IF(Z$2=$E144,$J144,"")</f>
        <v/>
      </c>
      <c r="AA144" s="86" t="str">
        <f aca="false">IF(AA$2=$E144,$J144,"")</f>
        <v/>
      </c>
      <c r="AB144" s="99" t="str">
        <f aca="false">IF(AB$2=$E144,$J144,"")</f>
        <v/>
      </c>
      <c r="AC144" s="101" t="s">
        <v>10</v>
      </c>
      <c r="AD144" s="83"/>
      <c r="AE144" s="83"/>
      <c r="AF144" s="83"/>
    </row>
    <row r="145" customFormat="false" ht="14.25" hidden="false" customHeight="false" outlineLevel="0" collapsed="false">
      <c r="A145" s="82" t="str">
        <f aca="false">IF(G145&lt;&gt;0,IF(COUNTIF(G$4:G$200,G145)&lt;&gt;1,RANK(G145,G$4:G$200)&amp;"°",RANK(G145,G$4:G$200)),"")</f>
        <v/>
      </c>
      <c r="B145" s="83"/>
      <c r="C145" s="86" t="str">
        <f aca="false">IFERROR(VLOOKUP($B145,TabJoueurs,2,0),"")</f>
        <v/>
      </c>
      <c r="D145" s="86" t="str">
        <f aca="false">IFERROR(VLOOKUP($B145,TabJoueurs,3,0),"")</f>
        <v/>
      </c>
      <c r="E145" s="86" t="str">
        <f aca="false">IFERROR(VLOOKUP($B145,TabJoueurs,4,0),"")</f>
        <v/>
      </c>
      <c r="F145" s="86" t="str">
        <f aca="false">IFERROR(VLOOKUP($B145,TabJoueurs,7,0),"")</f>
        <v/>
      </c>
      <c r="G145" s="82"/>
      <c r="H145" s="82" t="n">
        <f aca="false">COUNTIF(E$4:E145,E145)</f>
        <v>27</v>
      </c>
      <c r="I145" s="82" t="n">
        <f aca="false">IFERROR(IF(H145&lt;6,I144+1,I144),0)</f>
        <v>70</v>
      </c>
      <c r="J145" s="82" t="str">
        <f aca="false">IF(G145&gt;0,IF(H145&lt;6,PtsMax3-I145+1,""),"")</f>
        <v/>
      </c>
      <c r="K145" s="97" t="n">
        <f aca="false">MAX(M145:AB145)</f>
        <v>0</v>
      </c>
      <c r="L145" s="98" t="n">
        <f aca="false">IFERROR(G145/G$1,"")</f>
        <v>0</v>
      </c>
      <c r="M145" s="99"/>
      <c r="N145" s="86" t="str">
        <f aca="false">IF(N$2=$E145,$J145,"")</f>
        <v/>
      </c>
      <c r="O145" s="99" t="str">
        <f aca="false">IF(O$2=$E145,$J145,"")</f>
        <v/>
      </c>
      <c r="P145" s="86" t="str">
        <f aca="false">IF(P$2=$E145,$J145,"")</f>
        <v/>
      </c>
      <c r="Q145" s="86" t="str">
        <f aca="false">IF(Q$2=$E145,$J145,"")</f>
        <v/>
      </c>
      <c r="R145" s="99" t="str">
        <f aca="false">IF(R$2=$E145,$J145,"")</f>
        <v/>
      </c>
      <c r="S145" s="86" t="str">
        <f aca="false">IF(S$2=$E145,$J145,"")</f>
        <v/>
      </c>
      <c r="T145" s="99" t="str">
        <f aca="false">IF(T$2=$E145,$J145,"")</f>
        <v/>
      </c>
      <c r="U145" s="86" t="str">
        <f aca="false">IF(U$2=$E145,$J145,"")</f>
        <v/>
      </c>
      <c r="V145" s="99" t="str">
        <f aca="false">IF(V$2=$E145,$J145,"")</f>
        <v/>
      </c>
      <c r="W145" s="86" t="str">
        <f aca="false">IF(W$2=$E145,$J145,"")</f>
        <v/>
      </c>
      <c r="X145" s="99" t="str">
        <f aca="false">IF(X$2=$E145,$J145,"")</f>
        <v/>
      </c>
      <c r="Y145" s="86" t="str">
        <f aca="false">IF(Y$2=$E145,$J145,"")</f>
        <v/>
      </c>
      <c r="Z145" s="99" t="str">
        <f aca="false">IF(Z$2=$E145,$J145,"")</f>
        <v/>
      </c>
      <c r="AA145" s="86" t="str">
        <f aca="false">IF(AA$2=$E145,$J145,"")</f>
        <v/>
      </c>
      <c r="AB145" s="99" t="str">
        <f aca="false">IF(AB$2=$E145,$J145,"")</f>
        <v/>
      </c>
      <c r="AC145" s="101" t="s">
        <v>10</v>
      </c>
      <c r="AD145" s="83"/>
      <c r="AE145" s="83"/>
      <c r="AF145" s="83"/>
    </row>
    <row r="146" customFormat="false" ht="14.25" hidden="false" customHeight="false" outlineLevel="0" collapsed="false">
      <c r="A146" s="82" t="str">
        <f aca="false">IF(G146&lt;&gt;0,IF(COUNTIF(G$4:G$200,G146)&lt;&gt;1,RANK(G146,G$4:G$200)&amp;"°",RANK(G146,G$4:G$200)),"")</f>
        <v/>
      </c>
      <c r="B146" s="83"/>
      <c r="C146" s="86" t="str">
        <f aca="false">IFERROR(VLOOKUP($B146,TabJoueurs,2,0),"")</f>
        <v/>
      </c>
      <c r="D146" s="86" t="str">
        <f aca="false">IFERROR(VLOOKUP($B146,TabJoueurs,3,0),"")</f>
        <v/>
      </c>
      <c r="E146" s="86" t="str">
        <f aca="false">IFERROR(VLOOKUP($B146,TabJoueurs,4,0),"")</f>
        <v/>
      </c>
      <c r="F146" s="86" t="str">
        <f aca="false">IFERROR(VLOOKUP($B146,TabJoueurs,7,0),"")</f>
        <v/>
      </c>
      <c r="G146" s="82"/>
      <c r="H146" s="82" t="n">
        <f aca="false">COUNTIF(E$4:E146,E146)</f>
        <v>28</v>
      </c>
      <c r="I146" s="82" t="n">
        <f aca="false">IFERROR(IF(H146&lt;6,I145+1,I145),0)</f>
        <v>70</v>
      </c>
      <c r="J146" s="82" t="str">
        <f aca="false">IF(G146&gt;0,IF(H146&lt;6,PtsMax3-I146+1,""),"")</f>
        <v/>
      </c>
      <c r="K146" s="97" t="n">
        <f aca="false">MAX(M146:AB146)</f>
        <v>0</v>
      </c>
      <c r="L146" s="98" t="n">
        <f aca="false">IFERROR(G146/G$1,"")</f>
        <v>0</v>
      </c>
      <c r="M146" s="99"/>
      <c r="N146" s="86" t="str">
        <f aca="false">IF(N$2=$E146,$J146,"")</f>
        <v/>
      </c>
      <c r="O146" s="99" t="str">
        <f aca="false">IF(O$2=$E146,$J146,"")</f>
        <v/>
      </c>
      <c r="P146" s="86" t="str">
        <f aca="false">IF(P$2=$E146,$J146,"")</f>
        <v/>
      </c>
      <c r="Q146" s="86" t="str">
        <f aca="false">IF(Q$2=$E146,$J146,"")</f>
        <v/>
      </c>
      <c r="R146" s="99" t="str">
        <f aca="false">IF(R$2=$E146,$J146,"")</f>
        <v/>
      </c>
      <c r="S146" s="86" t="str">
        <f aca="false">IF(S$2=$E146,$J146,"")</f>
        <v/>
      </c>
      <c r="T146" s="99" t="str">
        <f aca="false">IF(T$2=$E146,$J146,"")</f>
        <v/>
      </c>
      <c r="U146" s="86" t="str">
        <f aca="false">IF(U$2=$E146,$J146,"")</f>
        <v/>
      </c>
      <c r="V146" s="99" t="str">
        <f aca="false">IF(V$2=$E146,$J146,"")</f>
        <v/>
      </c>
      <c r="W146" s="86" t="str">
        <f aca="false">IF(W$2=$E146,$J146,"")</f>
        <v/>
      </c>
      <c r="X146" s="99" t="str">
        <f aca="false">IF(X$2=$E146,$J146,"")</f>
        <v/>
      </c>
      <c r="Y146" s="86" t="str">
        <f aca="false">IF(Y$2=$E146,$J146,"")</f>
        <v/>
      </c>
      <c r="Z146" s="99" t="str">
        <f aca="false">IF(Z$2=$E146,$J146,"")</f>
        <v/>
      </c>
      <c r="AA146" s="86" t="str">
        <f aca="false">IF(AA$2=$E146,$J146,"")</f>
        <v/>
      </c>
      <c r="AB146" s="99" t="str">
        <f aca="false">IF(AB$2=$E146,$J146,"")</f>
        <v/>
      </c>
      <c r="AC146" s="101" t="s">
        <v>10</v>
      </c>
      <c r="AD146" s="83"/>
      <c r="AE146" s="83"/>
      <c r="AF146" s="83"/>
    </row>
    <row r="147" customFormat="false" ht="14.25" hidden="false" customHeight="false" outlineLevel="0" collapsed="false">
      <c r="A147" s="82" t="str">
        <f aca="false">IF(G147&lt;&gt;0,IF(COUNTIF(G$4:G$200,G147)&lt;&gt;1,RANK(G147,G$4:G$200)&amp;"°",RANK(G147,G$4:G$200)),"")</f>
        <v/>
      </c>
      <c r="B147" s="83"/>
      <c r="C147" s="86" t="str">
        <f aca="false">IFERROR(VLOOKUP($B147,TabJoueurs,2,0),"")</f>
        <v/>
      </c>
      <c r="D147" s="86" t="str">
        <f aca="false">IFERROR(VLOOKUP($B147,TabJoueurs,3,0),"")</f>
        <v/>
      </c>
      <c r="E147" s="86" t="str">
        <f aca="false">IFERROR(VLOOKUP($B147,TabJoueurs,4,0),"")</f>
        <v/>
      </c>
      <c r="F147" s="86" t="str">
        <f aca="false">IFERROR(VLOOKUP($B147,TabJoueurs,7,0),"")</f>
        <v/>
      </c>
      <c r="G147" s="82"/>
      <c r="H147" s="82" t="n">
        <f aca="false">COUNTIF(E$4:E147,E147)</f>
        <v>29</v>
      </c>
      <c r="I147" s="82" t="n">
        <f aca="false">IFERROR(IF(H147&lt;6,I146+1,I146),0)</f>
        <v>70</v>
      </c>
      <c r="J147" s="82" t="str">
        <f aca="false">IF(G147&gt;0,IF(H147&lt;6,PtsMax3-I147+1,""),"")</f>
        <v/>
      </c>
      <c r="K147" s="97" t="n">
        <f aca="false">MAX(M147:AB147)</f>
        <v>0</v>
      </c>
      <c r="L147" s="98" t="n">
        <f aca="false">IFERROR(G147/G$1,"")</f>
        <v>0</v>
      </c>
      <c r="M147" s="99"/>
      <c r="N147" s="86" t="str">
        <f aca="false">IF(N$2=$E147,$J147,"")</f>
        <v/>
      </c>
      <c r="O147" s="99" t="str">
        <f aca="false">IF(O$2=$E147,$J147,"")</f>
        <v/>
      </c>
      <c r="P147" s="86" t="str">
        <f aca="false">IF(P$2=$E147,$J147,"")</f>
        <v/>
      </c>
      <c r="Q147" s="86" t="str">
        <f aca="false">IF(Q$2=$E147,$J147,"")</f>
        <v/>
      </c>
      <c r="R147" s="99" t="str">
        <f aca="false">IF(R$2=$E147,$J147,"")</f>
        <v/>
      </c>
      <c r="S147" s="86" t="str">
        <f aca="false">IF(S$2=$E147,$J147,"")</f>
        <v/>
      </c>
      <c r="T147" s="99" t="str">
        <f aca="false">IF(T$2=$E147,$J147,"")</f>
        <v/>
      </c>
      <c r="U147" s="86" t="str">
        <f aca="false">IF(U$2=$E147,$J147,"")</f>
        <v/>
      </c>
      <c r="V147" s="99" t="str">
        <f aca="false">IF(V$2=$E147,$J147,"")</f>
        <v/>
      </c>
      <c r="W147" s="86" t="str">
        <f aca="false">IF(W$2=$E147,$J147,"")</f>
        <v/>
      </c>
      <c r="X147" s="99" t="str">
        <f aca="false">IF(X$2=$E147,$J147,"")</f>
        <v/>
      </c>
      <c r="Y147" s="86" t="str">
        <f aca="false">IF(Y$2=$E147,$J147,"")</f>
        <v/>
      </c>
      <c r="Z147" s="99" t="str">
        <f aca="false">IF(Z$2=$E147,$J147,"")</f>
        <v/>
      </c>
      <c r="AA147" s="86" t="str">
        <f aca="false">IF(AA$2=$E147,$J147,"")</f>
        <v/>
      </c>
      <c r="AB147" s="99" t="str">
        <f aca="false">IF(AB$2=$E147,$J147,"")</f>
        <v/>
      </c>
      <c r="AC147" s="101" t="s">
        <v>10</v>
      </c>
      <c r="AD147" s="83"/>
      <c r="AE147" s="83"/>
      <c r="AF147" s="83"/>
    </row>
    <row r="148" customFormat="false" ht="14.25" hidden="false" customHeight="false" outlineLevel="0" collapsed="false">
      <c r="A148" s="82" t="str">
        <f aca="false">IF(G148&lt;&gt;0,IF(COUNTIF(G$4:G$200,G148)&lt;&gt;1,RANK(G148,G$4:G$200)&amp;"°",RANK(G148,G$4:G$200)),"")</f>
        <v/>
      </c>
      <c r="B148" s="83"/>
      <c r="C148" s="86" t="str">
        <f aca="false">IFERROR(VLOOKUP($B148,TabJoueurs,2,0),"")</f>
        <v/>
      </c>
      <c r="D148" s="86" t="str">
        <f aca="false">IFERROR(VLOOKUP($B148,TabJoueurs,3,0),"")</f>
        <v/>
      </c>
      <c r="E148" s="86" t="str">
        <f aca="false">IFERROR(VLOOKUP($B148,TabJoueurs,4,0),"")</f>
        <v/>
      </c>
      <c r="F148" s="86" t="str">
        <f aca="false">IFERROR(VLOOKUP($B148,TabJoueurs,7,0),"")</f>
        <v/>
      </c>
      <c r="G148" s="82"/>
      <c r="H148" s="82" t="n">
        <f aca="false">COUNTIF(E$4:E148,E148)</f>
        <v>30</v>
      </c>
      <c r="I148" s="82" t="n">
        <f aca="false">IFERROR(IF(H148&lt;6,I147+1,I147),0)</f>
        <v>70</v>
      </c>
      <c r="J148" s="82" t="str">
        <f aca="false">IF(G148&gt;0,IF(H148&lt;6,PtsMax3-I148+1,""),"")</f>
        <v/>
      </c>
      <c r="K148" s="97" t="n">
        <f aca="false">MAX(M148:AB148)</f>
        <v>0</v>
      </c>
      <c r="L148" s="98" t="n">
        <f aca="false">IFERROR(G148/G$1,"")</f>
        <v>0</v>
      </c>
      <c r="M148" s="99"/>
      <c r="N148" s="86" t="str">
        <f aca="false">IF(N$2=$E148,$J148,"")</f>
        <v/>
      </c>
      <c r="O148" s="99" t="str">
        <f aca="false">IF(O$2=$E148,$J148,"")</f>
        <v/>
      </c>
      <c r="P148" s="86" t="str">
        <f aca="false">IF(P$2=$E148,$J148,"")</f>
        <v/>
      </c>
      <c r="Q148" s="86" t="str">
        <f aca="false">IF(Q$2=$E148,$J148,"")</f>
        <v/>
      </c>
      <c r="R148" s="99" t="str">
        <f aca="false">IF(R$2=$E148,$J148,"")</f>
        <v/>
      </c>
      <c r="S148" s="86" t="str">
        <f aca="false">IF(S$2=$E148,$J148,"")</f>
        <v/>
      </c>
      <c r="T148" s="99" t="str">
        <f aca="false">IF(T$2=$E148,$J148,"")</f>
        <v/>
      </c>
      <c r="U148" s="86" t="str">
        <f aca="false">IF(U$2=$E148,$J148,"")</f>
        <v/>
      </c>
      <c r="V148" s="99" t="str">
        <f aca="false">IF(V$2=$E148,$J148,"")</f>
        <v/>
      </c>
      <c r="W148" s="86" t="str">
        <f aca="false">IF(W$2=$E148,$J148,"")</f>
        <v/>
      </c>
      <c r="X148" s="99" t="str">
        <f aca="false">IF(X$2=$E148,$J148,"")</f>
        <v/>
      </c>
      <c r="Y148" s="86" t="str">
        <f aca="false">IF(Y$2=$E148,$J148,"")</f>
        <v/>
      </c>
      <c r="Z148" s="99" t="str">
        <f aca="false">IF(Z$2=$E148,$J148,"")</f>
        <v/>
      </c>
      <c r="AA148" s="86" t="str">
        <f aca="false">IF(AA$2=$E148,$J148,"")</f>
        <v/>
      </c>
      <c r="AB148" s="99" t="str">
        <f aca="false">IF(AB$2=$E148,$J148,"")</f>
        <v/>
      </c>
      <c r="AC148" s="101" t="s">
        <v>10</v>
      </c>
      <c r="AD148" s="83"/>
      <c r="AE148" s="83"/>
      <c r="AF148" s="83"/>
    </row>
    <row r="149" customFormat="false" ht="14.25" hidden="false" customHeight="false" outlineLevel="0" collapsed="false">
      <c r="A149" s="82" t="str">
        <f aca="false">IF(G149&lt;&gt;0,IF(COUNTIF(G$4:G$200,G149)&lt;&gt;1,RANK(G149,G$4:G$200)&amp;"°",RANK(G149,G$4:G$200)),"")</f>
        <v/>
      </c>
      <c r="B149" s="83"/>
      <c r="C149" s="86" t="str">
        <f aca="false">IFERROR(VLOOKUP($B149,TabJoueurs,2,0),"")</f>
        <v/>
      </c>
      <c r="D149" s="86" t="str">
        <f aca="false">IFERROR(VLOOKUP($B149,TabJoueurs,3,0),"")</f>
        <v/>
      </c>
      <c r="E149" s="86" t="str">
        <f aca="false">IFERROR(VLOOKUP($B149,TabJoueurs,4,0),"")</f>
        <v/>
      </c>
      <c r="F149" s="86" t="str">
        <f aca="false">IFERROR(VLOOKUP($B149,TabJoueurs,7,0),"")</f>
        <v/>
      </c>
      <c r="G149" s="82"/>
      <c r="H149" s="82" t="n">
        <f aca="false">COUNTIF(E$4:E149,E149)</f>
        <v>31</v>
      </c>
      <c r="I149" s="82" t="n">
        <f aca="false">IFERROR(IF(H149&lt;6,I148+1,I148),0)</f>
        <v>70</v>
      </c>
      <c r="J149" s="82" t="str">
        <f aca="false">IF(G149&gt;0,IF(H149&lt;6,PtsMax3-I149+1,""),"")</f>
        <v/>
      </c>
      <c r="K149" s="97" t="n">
        <f aca="false">MAX(M149:AB149)</f>
        <v>0</v>
      </c>
      <c r="L149" s="98" t="n">
        <f aca="false">IFERROR(G149/G$1,"")</f>
        <v>0</v>
      </c>
      <c r="M149" s="99"/>
      <c r="N149" s="86" t="str">
        <f aca="false">IF(N$2=$E149,$J149,"")</f>
        <v/>
      </c>
      <c r="O149" s="99" t="str">
        <f aca="false">IF(O$2=$E149,$J149,"")</f>
        <v/>
      </c>
      <c r="P149" s="86" t="str">
        <f aca="false">IF(P$2=$E149,$J149,"")</f>
        <v/>
      </c>
      <c r="Q149" s="86" t="str">
        <f aca="false">IF(Q$2=$E149,$J149,"")</f>
        <v/>
      </c>
      <c r="R149" s="99" t="str">
        <f aca="false">IF(R$2=$E149,$J149,"")</f>
        <v/>
      </c>
      <c r="S149" s="86" t="str">
        <f aca="false">IF(S$2=$E149,$J149,"")</f>
        <v/>
      </c>
      <c r="T149" s="99" t="str">
        <f aca="false">IF(T$2=$E149,$J149,"")</f>
        <v/>
      </c>
      <c r="U149" s="86" t="str">
        <f aca="false">IF(U$2=$E149,$J149,"")</f>
        <v/>
      </c>
      <c r="V149" s="99" t="str">
        <f aca="false">IF(V$2=$E149,$J149,"")</f>
        <v/>
      </c>
      <c r="W149" s="86" t="str">
        <f aca="false">IF(W$2=$E149,$J149,"")</f>
        <v/>
      </c>
      <c r="X149" s="99" t="str">
        <f aca="false">IF(X$2=$E149,$J149,"")</f>
        <v/>
      </c>
      <c r="Y149" s="86" t="str">
        <f aca="false">IF(Y$2=$E149,$J149,"")</f>
        <v/>
      </c>
      <c r="Z149" s="99" t="str">
        <f aca="false">IF(Z$2=$E149,$J149,"")</f>
        <v/>
      </c>
      <c r="AA149" s="86" t="str">
        <f aca="false">IF(AA$2=$E149,$J149,"")</f>
        <v/>
      </c>
      <c r="AB149" s="99" t="str">
        <f aca="false">IF(AB$2=$E149,$J149,"")</f>
        <v/>
      </c>
      <c r="AC149" s="101" t="s">
        <v>10</v>
      </c>
      <c r="AD149" s="83"/>
      <c r="AE149" s="83"/>
      <c r="AF149" s="83"/>
    </row>
    <row r="150" customFormat="false" ht="14.25" hidden="false" customHeight="false" outlineLevel="0" collapsed="false">
      <c r="A150" s="82" t="str">
        <f aca="false">IF(G150&lt;&gt;0,IF(COUNTIF(G$4:G$200,G150)&lt;&gt;1,RANK(G150,G$4:G$200)&amp;"°",RANK(G150,G$4:G$200)),"")</f>
        <v/>
      </c>
      <c r="B150" s="83"/>
      <c r="C150" s="86" t="str">
        <f aca="false">IFERROR(VLOOKUP($B150,TabJoueurs,2,0),"")</f>
        <v/>
      </c>
      <c r="D150" s="86" t="str">
        <f aca="false">IFERROR(VLOOKUP($B150,TabJoueurs,3,0),"")</f>
        <v/>
      </c>
      <c r="E150" s="86" t="str">
        <f aca="false">IFERROR(VLOOKUP($B150,TabJoueurs,4,0),"")</f>
        <v/>
      </c>
      <c r="F150" s="86" t="str">
        <f aca="false">IFERROR(VLOOKUP($B150,TabJoueurs,7,0),"")</f>
        <v/>
      </c>
      <c r="G150" s="82"/>
      <c r="H150" s="82" t="n">
        <f aca="false">COUNTIF(E$4:E150,E150)</f>
        <v>32</v>
      </c>
      <c r="I150" s="82" t="n">
        <f aca="false">IFERROR(IF(H150&lt;6,I149+1,I149),0)</f>
        <v>70</v>
      </c>
      <c r="J150" s="82" t="str">
        <f aca="false">IF(G150&gt;0,IF(H150&lt;6,PtsMax3-I150+1,""),"")</f>
        <v/>
      </c>
      <c r="K150" s="97" t="n">
        <f aca="false">MAX(M150:AB150)</f>
        <v>0</v>
      </c>
      <c r="L150" s="98" t="n">
        <f aca="false">IFERROR(G150/G$1,"")</f>
        <v>0</v>
      </c>
      <c r="M150" s="99"/>
      <c r="N150" s="86" t="str">
        <f aca="false">IF(N$2=$E150,$J150,"")</f>
        <v/>
      </c>
      <c r="O150" s="99" t="str">
        <f aca="false">IF(O$2=$E150,$J150,"")</f>
        <v/>
      </c>
      <c r="P150" s="86" t="str">
        <f aca="false">IF(P$2=$E150,$J150,"")</f>
        <v/>
      </c>
      <c r="Q150" s="86" t="str">
        <f aca="false">IF(Q$2=$E150,$J150,"")</f>
        <v/>
      </c>
      <c r="R150" s="99" t="str">
        <f aca="false">IF(R$2=$E150,$J150,"")</f>
        <v/>
      </c>
      <c r="S150" s="86" t="str">
        <f aca="false">IF(S$2=$E150,$J150,"")</f>
        <v/>
      </c>
      <c r="T150" s="99" t="str">
        <f aca="false">IF(T$2=$E150,$J150,"")</f>
        <v/>
      </c>
      <c r="U150" s="86" t="str">
        <f aca="false">IF(U$2=$E150,$J150,"")</f>
        <v/>
      </c>
      <c r="V150" s="99" t="str">
        <f aca="false">IF(V$2=$E150,$J150,"")</f>
        <v/>
      </c>
      <c r="W150" s="86" t="str">
        <f aca="false">IF(W$2=$E150,$J150,"")</f>
        <v/>
      </c>
      <c r="X150" s="99" t="str">
        <f aca="false">IF(X$2=$E150,$J150,"")</f>
        <v/>
      </c>
      <c r="Y150" s="86" t="str">
        <f aca="false">IF(Y$2=$E150,$J150,"")</f>
        <v/>
      </c>
      <c r="Z150" s="99" t="str">
        <f aca="false">IF(Z$2=$E150,$J150,"")</f>
        <v/>
      </c>
      <c r="AA150" s="86" t="str">
        <f aca="false">IF(AA$2=$E150,$J150,"")</f>
        <v/>
      </c>
      <c r="AB150" s="99" t="str">
        <f aca="false">IF(AB$2=$E150,$J150,"")</f>
        <v/>
      </c>
      <c r="AC150" s="101" t="s">
        <v>10</v>
      </c>
      <c r="AD150" s="83"/>
      <c r="AE150" s="83"/>
      <c r="AF150" s="83"/>
    </row>
    <row r="151" customFormat="false" ht="14.25" hidden="false" customHeight="false" outlineLevel="0" collapsed="false">
      <c r="A151" s="82" t="str">
        <f aca="false">IF(G151&lt;&gt;0,IF(COUNTIF(G$4:G$200,G151)&lt;&gt;1,RANK(G151,G$4:G$200)&amp;"°",RANK(G151,G$4:G$200)),"")</f>
        <v/>
      </c>
      <c r="B151" s="83"/>
      <c r="C151" s="86" t="str">
        <f aca="false">IFERROR(VLOOKUP($B151,TabJoueurs,2,0),"")</f>
        <v/>
      </c>
      <c r="D151" s="86" t="str">
        <f aca="false">IFERROR(VLOOKUP($B151,TabJoueurs,3,0),"")</f>
        <v/>
      </c>
      <c r="E151" s="86" t="str">
        <f aca="false">IFERROR(VLOOKUP($B151,TabJoueurs,4,0),"")</f>
        <v/>
      </c>
      <c r="F151" s="86" t="str">
        <f aca="false">IFERROR(VLOOKUP($B151,TabJoueurs,7,0),"")</f>
        <v/>
      </c>
      <c r="G151" s="82"/>
      <c r="H151" s="82" t="n">
        <f aca="false">COUNTIF(E$4:E151,E151)</f>
        <v>33</v>
      </c>
      <c r="I151" s="82" t="n">
        <f aca="false">IFERROR(IF(H151&lt;6,I150+1,I150),0)</f>
        <v>70</v>
      </c>
      <c r="J151" s="82" t="str">
        <f aca="false">IF(G151&gt;0,IF(H151&lt;6,PtsMax3-I151+1,""),"")</f>
        <v/>
      </c>
      <c r="K151" s="97" t="n">
        <f aca="false">MAX(M151:AB151)</f>
        <v>0</v>
      </c>
      <c r="L151" s="98" t="n">
        <f aca="false">IFERROR(G151/G$1,"")</f>
        <v>0</v>
      </c>
      <c r="M151" s="99"/>
      <c r="N151" s="86" t="str">
        <f aca="false">IF(N$2=$E151,$J151,"")</f>
        <v/>
      </c>
      <c r="O151" s="99" t="str">
        <f aca="false">IF(O$2=$E151,$J151,"")</f>
        <v/>
      </c>
      <c r="P151" s="86" t="str">
        <f aca="false">IF(P$2=$E151,$J151,"")</f>
        <v/>
      </c>
      <c r="Q151" s="86" t="str">
        <f aca="false">IF(Q$2=$E151,$J151,"")</f>
        <v/>
      </c>
      <c r="R151" s="99" t="str">
        <f aca="false">IF(R$2=$E151,$J151,"")</f>
        <v/>
      </c>
      <c r="S151" s="86" t="str">
        <f aca="false">IF(S$2=$E151,$J151,"")</f>
        <v/>
      </c>
      <c r="T151" s="99" t="str">
        <f aca="false">IF(T$2=$E151,$J151,"")</f>
        <v/>
      </c>
      <c r="U151" s="86" t="str">
        <f aca="false">IF(U$2=$E151,$J151,"")</f>
        <v/>
      </c>
      <c r="V151" s="99" t="str">
        <f aca="false">IF(V$2=$E151,$J151,"")</f>
        <v/>
      </c>
      <c r="W151" s="86" t="str">
        <f aca="false">IF(W$2=$E151,$J151,"")</f>
        <v/>
      </c>
      <c r="X151" s="99" t="str">
        <f aca="false">IF(X$2=$E151,$J151,"")</f>
        <v/>
      </c>
      <c r="Y151" s="86" t="str">
        <f aca="false">IF(Y$2=$E151,$J151,"")</f>
        <v/>
      </c>
      <c r="Z151" s="99" t="str">
        <f aca="false">IF(Z$2=$E151,$J151,"")</f>
        <v/>
      </c>
      <c r="AA151" s="86" t="str">
        <f aca="false">IF(AA$2=$E151,$J151,"")</f>
        <v/>
      </c>
      <c r="AB151" s="99" t="str">
        <f aca="false">IF(AB$2=$E151,$J151,"")</f>
        <v/>
      </c>
      <c r="AC151" s="101" t="s">
        <v>10</v>
      </c>
      <c r="AD151" s="83"/>
      <c r="AE151" s="83"/>
      <c r="AF151" s="83"/>
    </row>
    <row r="152" customFormat="false" ht="14.25" hidden="false" customHeight="false" outlineLevel="0" collapsed="false">
      <c r="A152" s="82" t="str">
        <f aca="false">IF(G152&lt;&gt;0,IF(COUNTIF(G$4:G$200,G152)&lt;&gt;1,RANK(G152,G$4:G$200)&amp;"°",RANK(G152,G$4:G$200)),"")</f>
        <v/>
      </c>
      <c r="B152" s="83"/>
      <c r="C152" s="86" t="str">
        <f aca="false">IFERROR(VLOOKUP($B152,TabJoueurs,2,0),"")</f>
        <v/>
      </c>
      <c r="D152" s="86" t="str">
        <f aca="false">IFERROR(VLOOKUP($B152,TabJoueurs,3,0),"")</f>
        <v/>
      </c>
      <c r="E152" s="86" t="str">
        <f aca="false">IFERROR(VLOOKUP($B152,TabJoueurs,4,0),"")</f>
        <v/>
      </c>
      <c r="F152" s="86" t="str">
        <f aca="false">IFERROR(VLOOKUP($B152,TabJoueurs,7,0),"")</f>
        <v/>
      </c>
      <c r="G152" s="82"/>
      <c r="H152" s="82" t="n">
        <f aca="false">COUNTIF(E$4:E152,E152)</f>
        <v>34</v>
      </c>
      <c r="I152" s="82" t="n">
        <f aca="false">IFERROR(IF(H152&lt;6,I151+1,I151),0)</f>
        <v>70</v>
      </c>
      <c r="J152" s="82" t="str">
        <f aca="false">IF(G152&gt;0,IF(H152&lt;6,PtsMax3-I152+1,""),"")</f>
        <v/>
      </c>
      <c r="K152" s="97" t="n">
        <f aca="false">MAX(M152:AB152)</f>
        <v>0</v>
      </c>
      <c r="L152" s="98" t="n">
        <f aca="false">IFERROR(G152/G$1,"")</f>
        <v>0</v>
      </c>
      <c r="M152" s="99"/>
      <c r="N152" s="86" t="str">
        <f aca="false">IF(N$2=$E152,$J152,"")</f>
        <v/>
      </c>
      <c r="O152" s="99" t="str">
        <f aca="false">IF(O$2=$E152,$J152,"")</f>
        <v/>
      </c>
      <c r="P152" s="86" t="str">
        <f aca="false">IF(P$2=$E152,$J152,"")</f>
        <v/>
      </c>
      <c r="Q152" s="86" t="str">
        <f aca="false">IF(Q$2=$E152,$J152,"")</f>
        <v/>
      </c>
      <c r="R152" s="99" t="str">
        <f aca="false">IF(R$2=$E152,$J152,"")</f>
        <v/>
      </c>
      <c r="S152" s="86" t="str">
        <f aca="false">IF(S$2=$E152,$J152,"")</f>
        <v/>
      </c>
      <c r="T152" s="99" t="str">
        <f aca="false">IF(T$2=$E152,$J152,"")</f>
        <v/>
      </c>
      <c r="U152" s="86" t="str">
        <f aca="false">IF(U$2=$E152,$J152,"")</f>
        <v/>
      </c>
      <c r="V152" s="99" t="str">
        <f aca="false">IF(V$2=$E152,$J152,"")</f>
        <v/>
      </c>
      <c r="W152" s="86" t="str">
        <f aca="false">IF(W$2=$E152,$J152,"")</f>
        <v/>
      </c>
      <c r="X152" s="99" t="str">
        <f aca="false">IF(X$2=$E152,$J152,"")</f>
        <v/>
      </c>
      <c r="Y152" s="86" t="str">
        <f aca="false">IF(Y$2=$E152,$J152,"")</f>
        <v/>
      </c>
      <c r="Z152" s="99" t="str">
        <f aca="false">IF(Z$2=$E152,$J152,"")</f>
        <v/>
      </c>
      <c r="AA152" s="86" t="str">
        <f aca="false">IF(AA$2=$E152,$J152,"")</f>
        <v/>
      </c>
      <c r="AB152" s="99" t="str">
        <f aca="false">IF(AB$2=$E152,$J152,"")</f>
        <v/>
      </c>
      <c r="AC152" s="101" t="s">
        <v>10</v>
      </c>
      <c r="AD152" s="83"/>
      <c r="AE152" s="83"/>
      <c r="AF152" s="83"/>
    </row>
    <row r="153" customFormat="false" ht="14.25" hidden="false" customHeight="false" outlineLevel="0" collapsed="false">
      <c r="A153" s="82" t="str">
        <f aca="false">IF(G153&lt;&gt;0,IF(COUNTIF(G$4:G$200,G153)&lt;&gt;1,RANK(G153,G$4:G$200)&amp;"°",RANK(G153,G$4:G$200)),"")</f>
        <v/>
      </c>
      <c r="B153" s="83"/>
      <c r="C153" s="86" t="str">
        <f aca="false">IFERROR(VLOOKUP($B153,TabJoueurs,2,0),"")</f>
        <v/>
      </c>
      <c r="D153" s="86" t="str">
        <f aca="false">IFERROR(VLOOKUP($B153,TabJoueurs,3,0),"")</f>
        <v/>
      </c>
      <c r="E153" s="86" t="str">
        <f aca="false">IFERROR(VLOOKUP($B153,TabJoueurs,4,0),"")</f>
        <v/>
      </c>
      <c r="F153" s="86" t="str">
        <f aca="false">IFERROR(VLOOKUP($B153,TabJoueurs,7,0),"")</f>
        <v/>
      </c>
      <c r="G153" s="103"/>
      <c r="H153" s="82" t="n">
        <f aca="false">COUNTIF(E$4:E153,E153)</f>
        <v>35</v>
      </c>
      <c r="I153" s="82" t="n">
        <f aca="false">IFERROR(IF(H153&lt;6,I152+1,I152),0)</f>
        <v>70</v>
      </c>
      <c r="J153" s="82" t="str">
        <f aca="false">IF(G153&gt;0,IF(H153&lt;6,PtsMax3-I153+1,""),"")</f>
        <v/>
      </c>
      <c r="K153" s="97" t="n">
        <f aca="false">MAX(M153:AB153)</f>
        <v>0</v>
      </c>
      <c r="L153" s="98" t="n">
        <f aca="false">IFERROR(G153/G$1,"")</f>
        <v>0</v>
      </c>
      <c r="M153" s="99"/>
      <c r="N153" s="86" t="str">
        <f aca="false">IF(N$2=$E153,$J153,"")</f>
        <v/>
      </c>
      <c r="O153" s="99" t="str">
        <f aca="false">IF(O$2=$E153,$J153,"")</f>
        <v/>
      </c>
      <c r="P153" s="86" t="str">
        <f aca="false">IF(P$2=$E153,$J153,"")</f>
        <v/>
      </c>
      <c r="Q153" s="86" t="str">
        <f aca="false">IF(Q$2=$E153,$J153,"")</f>
        <v/>
      </c>
      <c r="R153" s="99" t="str">
        <f aca="false">IF(R$2=$E153,$J153,"")</f>
        <v/>
      </c>
      <c r="S153" s="86" t="str">
        <f aca="false">IF(S$2=$E153,$J153,"")</f>
        <v/>
      </c>
      <c r="T153" s="99" t="str">
        <f aca="false">IF(T$2=$E153,$J153,"")</f>
        <v/>
      </c>
      <c r="U153" s="86" t="str">
        <f aca="false">IF(U$2=$E153,$J153,"")</f>
        <v/>
      </c>
      <c r="V153" s="99" t="str">
        <f aca="false">IF(V$2=$E153,$J153,"")</f>
        <v/>
      </c>
      <c r="W153" s="86" t="str">
        <f aca="false">IF(W$2=$E153,$J153,"")</f>
        <v/>
      </c>
      <c r="X153" s="99" t="str">
        <f aca="false">IF(X$2=$E153,$J153,"")</f>
        <v/>
      </c>
      <c r="Y153" s="86" t="str">
        <f aca="false">IF(Y$2=$E153,$J153,"")</f>
        <v/>
      </c>
      <c r="Z153" s="99" t="str">
        <f aca="false">IF(Z$2=$E153,$J153,"")</f>
        <v/>
      </c>
      <c r="AA153" s="86" t="str">
        <f aca="false">IF(AA$2=$E153,$J153,"")</f>
        <v/>
      </c>
      <c r="AB153" s="99" t="str">
        <f aca="false">IF(AB$2=$E153,$J153,"")</f>
        <v/>
      </c>
      <c r="AC153" s="101" t="s">
        <v>10</v>
      </c>
      <c r="AD153" s="83"/>
      <c r="AE153" s="83"/>
      <c r="AF153" s="83"/>
    </row>
    <row r="154" customFormat="false" ht="14.25" hidden="false" customHeight="false" outlineLevel="0" collapsed="false">
      <c r="A154" s="82" t="str">
        <f aca="false">IF(G154&lt;&gt;0,IF(COUNTIF(G$4:G$200,G154)&lt;&gt;1,RANK(G154,G$4:G$200)&amp;"°",RANK(G154,G$4:G$200)),"")</f>
        <v/>
      </c>
      <c r="B154" s="83"/>
      <c r="C154" s="86" t="str">
        <f aca="false">IFERROR(VLOOKUP($B154,TabJoueurs,2,0),"")</f>
        <v/>
      </c>
      <c r="D154" s="86" t="str">
        <f aca="false">IFERROR(VLOOKUP($B154,TabJoueurs,3,0),"")</f>
        <v/>
      </c>
      <c r="E154" s="86" t="str">
        <f aca="false">IFERROR(VLOOKUP($B154,TabJoueurs,4,0),"")</f>
        <v/>
      </c>
      <c r="F154" s="86" t="str">
        <f aca="false">IFERROR(VLOOKUP($B154,TabJoueurs,7,0),"")</f>
        <v/>
      </c>
      <c r="G154" s="103"/>
      <c r="H154" s="82" t="n">
        <f aca="false">COUNTIF(E$4:E154,E154)</f>
        <v>36</v>
      </c>
      <c r="I154" s="82" t="n">
        <f aca="false">IFERROR(IF(H154&lt;6,I153+1,I153),0)</f>
        <v>70</v>
      </c>
      <c r="J154" s="82" t="str">
        <f aca="false">IF(G154&gt;0,IF(H154&lt;6,PtsMax3-I154+1,""),"")</f>
        <v/>
      </c>
      <c r="K154" s="97" t="n">
        <f aca="false">MAX(M154:AB154)</f>
        <v>0</v>
      </c>
      <c r="L154" s="98" t="n">
        <f aca="false">IFERROR(G154/G$1,"")</f>
        <v>0</v>
      </c>
      <c r="M154" s="99"/>
      <c r="N154" s="86" t="str">
        <f aca="false">IF(N$2=$E154,$J154,"")</f>
        <v/>
      </c>
      <c r="O154" s="99" t="str">
        <f aca="false">IF(O$2=$E154,$J154,"")</f>
        <v/>
      </c>
      <c r="P154" s="86" t="str">
        <f aca="false">IF(P$2=$E154,$J154,"")</f>
        <v/>
      </c>
      <c r="Q154" s="86" t="str">
        <f aca="false">IF(Q$2=$E154,$J154,"")</f>
        <v/>
      </c>
      <c r="R154" s="99" t="str">
        <f aca="false">IF(R$2=$E154,$J154,"")</f>
        <v/>
      </c>
      <c r="S154" s="86" t="str">
        <f aca="false">IF(S$2=$E154,$J154,"")</f>
        <v/>
      </c>
      <c r="T154" s="99" t="str">
        <f aca="false">IF(T$2=$E154,$J154,"")</f>
        <v/>
      </c>
      <c r="U154" s="86" t="str">
        <f aca="false">IF(U$2=$E154,$J154,"")</f>
        <v/>
      </c>
      <c r="V154" s="99" t="str">
        <f aca="false">IF(V$2=$E154,$J154,"")</f>
        <v/>
      </c>
      <c r="W154" s="86" t="str">
        <f aca="false">IF(W$2=$E154,$J154,"")</f>
        <v/>
      </c>
      <c r="X154" s="99" t="str">
        <f aca="false">IF(X$2=$E154,$J154,"")</f>
        <v/>
      </c>
      <c r="Y154" s="86" t="str">
        <f aca="false">IF(Y$2=$E154,$J154,"")</f>
        <v/>
      </c>
      <c r="Z154" s="99" t="str">
        <f aca="false">IF(Z$2=$E154,$J154,"")</f>
        <v/>
      </c>
      <c r="AA154" s="86" t="str">
        <f aca="false">IF(AA$2=$E154,$J154,"")</f>
        <v/>
      </c>
      <c r="AB154" s="99" t="str">
        <f aca="false">IF(AB$2=$E154,$J154,"")</f>
        <v/>
      </c>
      <c r="AC154" s="101" t="s">
        <v>10</v>
      </c>
      <c r="AD154" s="83"/>
      <c r="AE154" s="83"/>
      <c r="AF154" s="83"/>
    </row>
    <row r="155" customFormat="false" ht="14.25" hidden="false" customHeight="false" outlineLevel="0" collapsed="false">
      <c r="A155" s="82" t="str">
        <f aca="false">IF(G155&lt;&gt;0,IF(COUNTIF(G$4:G$200,G155)&lt;&gt;1,RANK(G155,G$4:G$200)&amp;"°",RANK(G155,G$4:G$200)),"")</f>
        <v/>
      </c>
      <c r="B155" s="83"/>
      <c r="C155" s="86" t="str">
        <f aca="false">IFERROR(VLOOKUP($B155,TabJoueurs,2,0),"")</f>
        <v/>
      </c>
      <c r="D155" s="86" t="str">
        <f aca="false">IFERROR(VLOOKUP($B155,TabJoueurs,3,0),"")</f>
        <v/>
      </c>
      <c r="E155" s="86" t="str">
        <f aca="false">IFERROR(VLOOKUP($B155,TabJoueurs,4,0),"")</f>
        <v/>
      </c>
      <c r="F155" s="86" t="str">
        <f aca="false">IFERROR(VLOOKUP($B155,TabJoueurs,7,0),"")</f>
        <v/>
      </c>
      <c r="G155" s="103"/>
      <c r="H155" s="82" t="n">
        <f aca="false">COUNTIF(E$4:E155,E155)</f>
        <v>37</v>
      </c>
      <c r="I155" s="82" t="n">
        <f aca="false">IFERROR(IF(H155&lt;6,I154+1,I154),0)</f>
        <v>70</v>
      </c>
      <c r="J155" s="82" t="str">
        <f aca="false">IF(G155&gt;0,IF(H155&lt;6,PtsMax3-I155+1,""),"")</f>
        <v/>
      </c>
      <c r="K155" s="97" t="n">
        <f aca="false">MAX(M155:AB155)</f>
        <v>0</v>
      </c>
      <c r="L155" s="98" t="n">
        <f aca="false">IFERROR(G155/G$1,"")</f>
        <v>0</v>
      </c>
      <c r="M155" s="99"/>
      <c r="N155" s="86" t="str">
        <f aca="false">IF(N$2=$E155,$J155,"")</f>
        <v/>
      </c>
      <c r="O155" s="99" t="str">
        <f aca="false">IF(O$2=$E155,$J155,"")</f>
        <v/>
      </c>
      <c r="P155" s="86" t="str">
        <f aca="false">IF(P$2=$E155,$J155,"")</f>
        <v/>
      </c>
      <c r="Q155" s="86" t="str">
        <f aca="false">IF(Q$2=$E155,$J155,"")</f>
        <v/>
      </c>
      <c r="R155" s="99" t="str">
        <f aca="false">IF(R$2=$E155,$J155,"")</f>
        <v/>
      </c>
      <c r="S155" s="86" t="str">
        <f aca="false">IF(S$2=$E155,$J155,"")</f>
        <v/>
      </c>
      <c r="T155" s="99" t="str">
        <f aca="false">IF(T$2=$E155,$J155,"")</f>
        <v/>
      </c>
      <c r="U155" s="86" t="str">
        <f aca="false">IF(U$2=$E155,$J155,"")</f>
        <v/>
      </c>
      <c r="V155" s="99" t="str">
        <f aca="false">IF(V$2=$E155,$J155,"")</f>
        <v/>
      </c>
      <c r="W155" s="86" t="str">
        <f aca="false">IF(W$2=$E155,$J155,"")</f>
        <v/>
      </c>
      <c r="X155" s="99" t="str">
        <f aca="false">IF(X$2=$E155,$J155,"")</f>
        <v/>
      </c>
      <c r="Y155" s="86" t="str">
        <f aca="false">IF(Y$2=$E155,$J155,"")</f>
        <v/>
      </c>
      <c r="Z155" s="99" t="str">
        <f aca="false">IF(Z$2=$E155,$J155,"")</f>
        <v/>
      </c>
      <c r="AA155" s="86" t="str">
        <f aca="false">IF(AA$2=$E155,$J155,"")</f>
        <v/>
      </c>
      <c r="AB155" s="99" t="str">
        <f aca="false">IF(AB$2=$E155,$J155,"")</f>
        <v/>
      </c>
      <c r="AC155" s="101" t="s">
        <v>10</v>
      </c>
      <c r="AD155" s="83"/>
      <c r="AE155" s="83"/>
      <c r="AF155" s="83"/>
    </row>
    <row r="156" customFormat="false" ht="14.25" hidden="false" customHeight="false" outlineLevel="0" collapsed="false">
      <c r="A156" s="82" t="str">
        <f aca="false">IF(G156&lt;&gt;0,IF(COUNTIF(G$4:G$200,G156)&lt;&gt;1,RANK(G156,G$4:G$200)&amp;"°",RANK(G156,G$4:G$200)),"")</f>
        <v/>
      </c>
      <c r="B156" s="83"/>
      <c r="C156" s="86" t="str">
        <f aca="false">IFERROR(VLOOKUP($B156,TabJoueurs,2,0),"")</f>
        <v/>
      </c>
      <c r="D156" s="86" t="str">
        <f aca="false">IFERROR(VLOOKUP($B156,TabJoueurs,3,0),"")</f>
        <v/>
      </c>
      <c r="E156" s="86" t="str">
        <f aca="false">IFERROR(VLOOKUP($B156,TabJoueurs,4,0),"")</f>
        <v/>
      </c>
      <c r="F156" s="86" t="str">
        <f aca="false">IFERROR(VLOOKUP($B156,TabJoueurs,7,0),"")</f>
        <v/>
      </c>
      <c r="G156" s="103"/>
      <c r="H156" s="82" t="n">
        <f aca="false">COUNTIF(E$4:E156,E156)</f>
        <v>38</v>
      </c>
      <c r="I156" s="82" t="n">
        <f aca="false">IFERROR(IF(H156&lt;6,I155+1,I155),0)</f>
        <v>70</v>
      </c>
      <c r="J156" s="82" t="str">
        <f aca="false">IF(G156&gt;0,IF(H156&lt;6,PtsMax3-I156+1,""),"")</f>
        <v/>
      </c>
      <c r="K156" s="97" t="n">
        <f aca="false">MAX(M156:AB156)</f>
        <v>0</v>
      </c>
      <c r="L156" s="98" t="n">
        <f aca="false">IFERROR(G156/G$1,"")</f>
        <v>0</v>
      </c>
      <c r="M156" s="99"/>
      <c r="N156" s="86" t="str">
        <f aca="false">IF(N$2=$E156,$J156,"")</f>
        <v/>
      </c>
      <c r="O156" s="99" t="str">
        <f aca="false">IF(O$2=$E156,$J156,"")</f>
        <v/>
      </c>
      <c r="P156" s="86" t="str">
        <f aca="false">IF(P$2=$E156,$J156,"")</f>
        <v/>
      </c>
      <c r="Q156" s="86" t="str">
        <f aca="false">IF(Q$2=$E156,$J156,"")</f>
        <v/>
      </c>
      <c r="R156" s="99" t="str">
        <f aca="false">IF(R$2=$E156,$J156,"")</f>
        <v/>
      </c>
      <c r="S156" s="86" t="str">
        <f aca="false">IF(S$2=$E156,$J156,"")</f>
        <v/>
      </c>
      <c r="T156" s="99" t="str">
        <f aca="false">IF(T$2=$E156,$J156,"")</f>
        <v/>
      </c>
      <c r="U156" s="86" t="str">
        <f aca="false">IF(U$2=$E156,$J156,"")</f>
        <v/>
      </c>
      <c r="V156" s="99" t="str">
        <f aca="false">IF(V$2=$E156,$J156,"")</f>
        <v/>
      </c>
      <c r="W156" s="86" t="str">
        <f aca="false">IF(W$2=$E156,$J156,"")</f>
        <v/>
      </c>
      <c r="X156" s="99" t="str">
        <f aca="false">IF(X$2=$E156,$J156,"")</f>
        <v/>
      </c>
      <c r="Y156" s="86" t="str">
        <f aca="false">IF(Y$2=$E156,$J156,"")</f>
        <v/>
      </c>
      <c r="Z156" s="99" t="str">
        <f aca="false">IF(Z$2=$E156,$J156,"")</f>
        <v/>
      </c>
      <c r="AA156" s="86" t="str">
        <f aca="false">IF(AA$2=$E156,$J156,"")</f>
        <v/>
      </c>
      <c r="AB156" s="99" t="str">
        <f aca="false">IF(AB$2=$E156,$J156,"")</f>
        <v/>
      </c>
      <c r="AC156" s="101" t="s">
        <v>10</v>
      </c>
      <c r="AD156" s="83"/>
      <c r="AE156" s="83"/>
      <c r="AF156" s="83"/>
    </row>
    <row r="157" customFormat="false" ht="14.25" hidden="false" customHeight="false" outlineLevel="0" collapsed="false">
      <c r="A157" s="82" t="str">
        <f aca="false">IF(G157&lt;&gt;0,IF(COUNTIF(G$4:G$200,G157)&lt;&gt;1,RANK(G157,G$4:G$200)&amp;"°",RANK(G157,G$4:G$200)),"")</f>
        <v/>
      </c>
      <c r="B157" s="83"/>
      <c r="C157" s="86" t="str">
        <f aca="false">IFERROR(VLOOKUP($B157,TabJoueurs,2,0),"")</f>
        <v/>
      </c>
      <c r="D157" s="86" t="str">
        <f aca="false">IFERROR(VLOOKUP($B157,TabJoueurs,3,0),"")</f>
        <v/>
      </c>
      <c r="E157" s="86" t="str">
        <f aca="false">IFERROR(VLOOKUP($B157,TabJoueurs,4,0),"")</f>
        <v/>
      </c>
      <c r="F157" s="86" t="str">
        <f aca="false">IFERROR(VLOOKUP($B157,TabJoueurs,7,0),"")</f>
        <v/>
      </c>
      <c r="G157" s="103"/>
      <c r="H157" s="82" t="n">
        <f aca="false">COUNTIF(E$4:E157,E157)</f>
        <v>39</v>
      </c>
      <c r="I157" s="82" t="n">
        <f aca="false">IFERROR(IF(H157&lt;6,I156+1,I156),0)</f>
        <v>70</v>
      </c>
      <c r="J157" s="82" t="str">
        <f aca="false">IF(G157&gt;0,IF(H157&lt;6,PtsMax3-I157+1,""),"")</f>
        <v/>
      </c>
      <c r="K157" s="97" t="n">
        <f aca="false">MAX(M157:AB157)</f>
        <v>0</v>
      </c>
      <c r="L157" s="98" t="n">
        <f aca="false">IFERROR(G157/G$1,"")</f>
        <v>0</v>
      </c>
      <c r="M157" s="99"/>
      <c r="N157" s="86" t="str">
        <f aca="false">IF(N$2=$E157,$J157,"")</f>
        <v/>
      </c>
      <c r="O157" s="99" t="str">
        <f aca="false">IF(O$2=$E157,$J157,"")</f>
        <v/>
      </c>
      <c r="P157" s="86" t="str">
        <f aca="false">IF(P$2=$E157,$J157,"")</f>
        <v/>
      </c>
      <c r="Q157" s="86" t="str">
        <f aca="false">IF(Q$2=$E157,$J157,"")</f>
        <v/>
      </c>
      <c r="R157" s="99" t="str">
        <f aca="false">IF(R$2=$E157,$J157,"")</f>
        <v/>
      </c>
      <c r="S157" s="86" t="str">
        <f aca="false">IF(S$2=$E157,$J157,"")</f>
        <v/>
      </c>
      <c r="T157" s="99" t="str">
        <f aca="false">IF(T$2=$E157,$J157,"")</f>
        <v/>
      </c>
      <c r="U157" s="86" t="str">
        <f aca="false">IF(U$2=$E157,$J157,"")</f>
        <v/>
      </c>
      <c r="V157" s="99" t="str">
        <f aca="false">IF(V$2=$E157,$J157,"")</f>
        <v/>
      </c>
      <c r="W157" s="86" t="str">
        <f aca="false">IF(W$2=$E157,$J157,"")</f>
        <v/>
      </c>
      <c r="X157" s="99" t="str">
        <f aca="false">IF(X$2=$E157,$J157,"")</f>
        <v/>
      </c>
      <c r="Y157" s="86" t="str">
        <f aca="false">IF(Y$2=$E157,$J157,"")</f>
        <v/>
      </c>
      <c r="Z157" s="99" t="str">
        <f aca="false">IF(Z$2=$E157,$J157,"")</f>
        <v/>
      </c>
      <c r="AA157" s="86" t="str">
        <f aca="false">IF(AA$2=$E157,$J157,"")</f>
        <v/>
      </c>
      <c r="AB157" s="99" t="str">
        <f aca="false">IF(AB$2=$E157,$J157,"")</f>
        <v/>
      </c>
      <c r="AC157" s="101" t="s">
        <v>10</v>
      </c>
      <c r="AD157" s="83"/>
      <c r="AE157" s="83"/>
      <c r="AF157" s="83"/>
    </row>
    <row r="158" customFormat="false" ht="14.25" hidden="false" customHeight="false" outlineLevel="0" collapsed="false">
      <c r="A158" s="82" t="str">
        <f aca="false">IF(G158&lt;&gt;0,IF(COUNTIF(G$4:G$200,G158)&lt;&gt;1,RANK(G158,G$4:G$200)&amp;"°",RANK(G158,G$4:G$200)),"")</f>
        <v/>
      </c>
      <c r="B158" s="83" t="s">
        <v>10</v>
      </c>
      <c r="C158" s="86" t="str">
        <f aca="false">IFERROR(VLOOKUP($B158,TabJoueurs,2,0),"")</f>
        <v/>
      </c>
      <c r="D158" s="86" t="str">
        <f aca="false">IFERROR(VLOOKUP($B158,TabJoueurs,3,0),"")</f>
        <v/>
      </c>
      <c r="E158" s="86" t="str">
        <f aca="false">IFERROR(VLOOKUP($B158,TabJoueurs,4,0),"")</f>
        <v/>
      </c>
      <c r="F158" s="86" t="str">
        <f aca="false">IFERROR(VLOOKUP($B158,TabJoueurs,7,0),"")</f>
        <v/>
      </c>
      <c r="G158" s="103"/>
      <c r="H158" s="82" t="n">
        <f aca="false">COUNTIF(E$4:E158,E158)</f>
        <v>40</v>
      </c>
      <c r="I158" s="82" t="n">
        <f aca="false">IFERROR(IF(H158&lt;6,I157+1,I157),0)</f>
        <v>70</v>
      </c>
      <c r="J158" s="82" t="str">
        <f aca="false">IF(G158&gt;0,IF(H158&lt;6,PtsMax3-I158+1,""),"")</f>
        <v/>
      </c>
      <c r="K158" s="97" t="n">
        <f aca="false">MAX(M158:AB158)</f>
        <v>0</v>
      </c>
      <c r="L158" s="98" t="n">
        <f aca="false">IFERROR(G158/G$1,"")</f>
        <v>0</v>
      </c>
      <c r="M158" s="99"/>
      <c r="N158" s="86" t="str">
        <f aca="false">IF(N$2=$E158,$J158,"")</f>
        <v/>
      </c>
      <c r="O158" s="99" t="str">
        <f aca="false">IF(O$2=$E158,$J158,"")</f>
        <v/>
      </c>
      <c r="P158" s="86" t="str">
        <f aca="false">IF(P$2=$E158,$J158,"")</f>
        <v/>
      </c>
      <c r="Q158" s="86" t="str">
        <f aca="false">IF(Q$2=$E158,$J158,"")</f>
        <v/>
      </c>
      <c r="R158" s="99" t="str">
        <f aca="false">IF(R$2=$E158,$J158,"")</f>
        <v/>
      </c>
      <c r="S158" s="86" t="str">
        <f aca="false">IF(S$2=$E158,$J158,"")</f>
        <v/>
      </c>
      <c r="T158" s="99" t="str">
        <f aca="false">IF(T$2=$E158,$J158,"")</f>
        <v/>
      </c>
      <c r="U158" s="86" t="str">
        <f aca="false">IF(U$2=$E158,$J158,"")</f>
        <v/>
      </c>
      <c r="V158" s="99" t="str">
        <f aca="false">IF(V$2=$E158,$J158,"")</f>
        <v/>
      </c>
      <c r="W158" s="86" t="str">
        <f aca="false">IF(W$2=$E158,$J158,"")</f>
        <v/>
      </c>
      <c r="X158" s="99" t="str">
        <f aca="false">IF(X$2=$E158,$J158,"")</f>
        <v/>
      </c>
      <c r="Y158" s="86" t="str">
        <f aca="false">IF(Y$2=$E158,$J158,"")</f>
        <v/>
      </c>
      <c r="Z158" s="99" t="str">
        <f aca="false">IF(Z$2=$E158,$J158,"")</f>
        <v/>
      </c>
      <c r="AA158" s="86" t="str">
        <f aca="false">IF(AA$2=$E158,$J158,"")</f>
        <v/>
      </c>
      <c r="AB158" s="99" t="str">
        <f aca="false">IF(AB$2=$E158,$J158,"")</f>
        <v/>
      </c>
      <c r="AC158" s="101" t="s">
        <v>10</v>
      </c>
      <c r="AD158" s="83"/>
      <c r="AE158" s="83"/>
      <c r="AF158" s="83"/>
    </row>
    <row r="159" customFormat="false" ht="14.25" hidden="false" customHeight="false" outlineLevel="0" collapsed="false">
      <c r="A159" s="82" t="str">
        <f aca="false">IF(G159&lt;&gt;0,IF(COUNTIF(G$4:G$200,G159)&lt;&gt;1,RANK(G159,G$4:G$200)&amp;"°",RANK(G159,G$4:G$200)),"")</f>
        <v/>
      </c>
      <c r="B159" s="83" t="s">
        <v>10</v>
      </c>
      <c r="C159" s="86" t="str">
        <f aca="false">IFERROR(VLOOKUP($B159,TabJoueurs,2,0),"")</f>
        <v/>
      </c>
      <c r="D159" s="86" t="str">
        <f aca="false">IFERROR(VLOOKUP($B159,TabJoueurs,3,0),"")</f>
        <v/>
      </c>
      <c r="E159" s="86" t="str">
        <f aca="false">IFERROR(VLOOKUP($B159,TabJoueurs,4,0),"")</f>
        <v/>
      </c>
      <c r="F159" s="86" t="str">
        <f aca="false">IFERROR(VLOOKUP($B159,TabJoueurs,7,0),"")</f>
        <v/>
      </c>
      <c r="G159" s="103"/>
      <c r="H159" s="82" t="n">
        <f aca="false">COUNTIF(E$4:E159,E159)</f>
        <v>41</v>
      </c>
      <c r="I159" s="82" t="n">
        <f aca="false">IFERROR(IF(H159&lt;6,I158+1,I158),0)</f>
        <v>70</v>
      </c>
      <c r="J159" s="82" t="str">
        <f aca="false">IF(G159&gt;0,IF(H159&lt;6,PtsMax3-I159+1,""),"")</f>
        <v/>
      </c>
      <c r="K159" s="97" t="n">
        <f aca="false">MAX(M159:AB159)</f>
        <v>0</v>
      </c>
      <c r="L159" s="98" t="n">
        <f aca="false">IFERROR(G159/G$1,"")</f>
        <v>0</v>
      </c>
      <c r="M159" s="99"/>
      <c r="N159" s="86" t="str">
        <f aca="false">IF(N$2=$E159,$J159,"")</f>
        <v/>
      </c>
      <c r="O159" s="99" t="str">
        <f aca="false">IF(O$2=$E159,$J159,"")</f>
        <v/>
      </c>
      <c r="P159" s="86" t="str">
        <f aca="false">IF(P$2=$E159,$J159,"")</f>
        <v/>
      </c>
      <c r="Q159" s="86" t="str">
        <f aca="false">IF(Q$2=$E159,$J159,"")</f>
        <v/>
      </c>
      <c r="R159" s="99" t="str">
        <f aca="false">IF(R$2=$E159,$J159,"")</f>
        <v/>
      </c>
      <c r="S159" s="86" t="str">
        <f aca="false">IF(S$2=$E159,$J159,"")</f>
        <v/>
      </c>
      <c r="T159" s="99" t="str">
        <f aca="false">IF(T$2=$E159,$J159,"")</f>
        <v/>
      </c>
      <c r="U159" s="86" t="str">
        <f aca="false">IF(U$2=$E159,$J159,"")</f>
        <v/>
      </c>
      <c r="V159" s="99" t="str">
        <f aca="false">IF(V$2=$E159,$J159,"")</f>
        <v/>
      </c>
      <c r="W159" s="86" t="str">
        <f aca="false">IF(W$2=$E159,$J159,"")</f>
        <v/>
      </c>
      <c r="X159" s="99" t="str">
        <f aca="false">IF(X$2=$E159,$J159,"")</f>
        <v/>
      </c>
      <c r="Y159" s="86" t="str">
        <f aca="false">IF(Y$2=$E159,$J159,"")</f>
        <v/>
      </c>
      <c r="Z159" s="99" t="str">
        <f aca="false">IF(Z$2=$E159,$J159,"")</f>
        <v/>
      </c>
      <c r="AA159" s="86" t="str">
        <f aca="false">IF(AA$2=$E159,$J159,"")</f>
        <v/>
      </c>
      <c r="AB159" s="99" t="str">
        <f aca="false">IF(AB$2=$E159,$J159,"")</f>
        <v/>
      </c>
      <c r="AC159" s="101" t="s">
        <v>10</v>
      </c>
      <c r="AD159" s="83"/>
      <c r="AE159" s="83"/>
      <c r="AF159" s="83"/>
    </row>
    <row r="160" customFormat="false" ht="14.25" hidden="false" customHeight="false" outlineLevel="0" collapsed="false">
      <c r="A160" s="82" t="str">
        <f aca="false">IF(G160&lt;&gt;0,IF(COUNTIF(G$4:G$200,G160)&lt;&gt;1,RANK(G160,G$4:G$200)&amp;"°",RANK(G160,G$4:G$200)),"")</f>
        <v/>
      </c>
      <c r="B160" s="83" t="s">
        <v>10</v>
      </c>
      <c r="C160" s="86" t="str">
        <f aca="false">IFERROR(VLOOKUP($B160,TabJoueurs,2,0),"")</f>
        <v/>
      </c>
      <c r="D160" s="86" t="str">
        <f aca="false">IFERROR(VLOOKUP($B160,TabJoueurs,3,0),"")</f>
        <v/>
      </c>
      <c r="E160" s="86" t="str">
        <f aca="false">IFERROR(VLOOKUP($B160,TabJoueurs,4,0),"")</f>
        <v/>
      </c>
      <c r="F160" s="86" t="str">
        <f aca="false">IFERROR(VLOOKUP($B160,TabJoueurs,7,0),"")</f>
        <v/>
      </c>
      <c r="G160" s="103"/>
      <c r="H160" s="82" t="n">
        <f aca="false">COUNTIF(E$4:E160,E160)</f>
        <v>42</v>
      </c>
      <c r="I160" s="82" t="n">
        <f aca="false">IFERROR(IF(H160&lt;6,I159+1,I159),0)</f>
        <v>70</v>
      </c>
      <c r="J160" s="82" t="str">
        <f aca="false">IF(G160&gt;0,IF(H160&lt;6,PtsMax3-I160+1,""),"")</f>
        <v/>
      </c>
      <c r="K160" s="97" t="n">
        <f aca="false">MAX(M160:AB160)</f>
        <v>0</v>
      </c>
      <c r="L160" s="98" t="n">
        <f aca="false">IFERROR(G160/G$1,"")</f>
        <v>0</v>
      </c>
      <c r="M160" s="99"/>
      <c r="N160" s="86" t="str">
        <f aca="false">IF(N$2=$E160,$J160,"")</f>
        <v/>
      </c>
      <c r="O160" s="99" t="str">
        <f aca="false">IF(O$2=$E160,$J160,"")</f>
        <v/>
      </c>
      <c r="P160" s="86" t="str">
        <f aca="false">IF(P$2=$E160,$J160,"")</f>
        <v/>
      </c>
      <c r="Q160" s="86" t="str">
        <f aca="false">IF(Q$2=$E160,$J160,"")</f>
        <v/>
      </c>
      <c r="R160" s="99" t="str">
        <f aca="false">IF(R$2=$E160,$J160,"")</f>
        <v/>
      </c>
      <c r="S160" s="86" t="str">
        <f aca="false">IF(S$2=$E160,$J160,"")</f>
        <v/>
      </c>
      <c r="T160" s="99" t="str">
        <f aca="false">IF(T$2=$E160,$J160,"")</f>
        <v/>
      </c>
      <c r="U160" s="86" t="str">
        <f aca="false">IF(U$2=$E160,$J160,"")</f>
        <v/>
      </c>
      <c r="V160" s="99" t="str">
        <f aca="false">IF(V$2=$E160,$J160,"")</f>
        <v/>
      </c>
      <c r="W160" s="86" t="str">
        <f aca="false">IF(W$2=$E160,$J160,"")</f>
        <v/>
      </c>
      <c r="X160" s="99" t="str">
        <f aca="false">IF(X$2=$E160,$J160,"")</f>
        <v/>
      </c>
      <c r="Y160" s="86" t="str">
        <f aca="false">IF(Y$2=$E160,$J160,"")</f>
        <v/>
      </c>
      <c r="Z160" s="99" t="str">
        <f aca="false">IF(Z$2=$E160,$J160,"")</f>
        <v/>
      </c>
      <c r="AA160" s="86" t="str">
        <f aca="false">IF(AA$2=$E160,$J160,"")</f>
        <v/>
      </c>
      <c r="AB160" s="99" t="str">
        <f aca="false">IF(AB$2=$E160,$J160,"")</f>
        <v/>
      </c>
      <c r="AC160" s="101" t="s">
        <v>10</v>
      </c>
      <c r="AD160" s="83"/>
      <c r="AE160" s="83"/>
      <c r="AF160" s="83"/>
    </row>
    <row r="161" customFormat="false" ht="14.25" hidden="false" customHeight="false" outlineLevel="0" collapsed="false">
      <c r="A161" s="82" t="str">
        <f aca="false">IF(G161&lt;&gt;0,IF(COUNTIF(G$4:G$200,G161)&lt;&gt;1,RANK(G161,G$4:G$200)&amp;"°",RANK(G161,G$4:G$200)),"")</f>
        <v/>
      </c>
      <c r="B161" s="83" t="s">
        <v>10</v>
      </c>
      <c r="C161" s="86" t="str">
        <f aca="false">IFERROR(VLOOKUP($B161,TabJoueurs,2,0),"")</f>
        <v/>
      </c>
      <c r="D161" s="86" t="str">
        <f aca="false">IFERROR(VLOOKUP($B161,TabJoueurs,3,0),"")</f>
        <v/>
      </c>
      <c r="E161" s="86" t="str">
        <f aca="false">IFERROR(VLOOKUP($B161,TabJoueurs,4,0),"")</f>
        <v/>
      </c>
      <c r="F161" s="86" t="str">
        <f aca="false">IFERROR(VLOOKUP($B161,TabJoueurs,7,0),"")</f>
        <v/>
      </c>
      <c r="G161" s="103"/>
      <c r="H161" s="82" t="n">
        <f aca="false">COUNTIF(E$4:E161,E161)</f>
        <v>43</v>
      </c>
      <c r="I161" s="82" t="n">
        <f aca="false">IFERROR(IF(H161&lt;6,I160+1,I160),0)</f>
        <v>70</v>
      </c>
      <c r="J161" s="82" t="str">
        <f aca="false">IF(G161&gt;0,IF(H161&lt;6,PtsMax3-I161+1,""),"")</f>
        <v/>
      </c>
      <c r="K161" s="97" t="n">
        <f aca="false">MAX(M161:AB161)</f>
        <v>0</v>
      </c>
      <c r="L161" s="98" t="n">
        <f aca="false">IFERROR(G161/G$1,"")</f>
        <v>0</v>
      </c>
      <c r="M161" s="99"/>
      <c r="N161" s="86" t="str">
        <f aca="false">IF(N$2=$E161,$J161,"")</f>
        <v/>
      </c>
      <c r="O161" s="99" t="str">
        <f aca="false">IF(O$2=$E161,$J161,"")</f>
        <v/>
      </c>
      <c r="P161" s="86" t="str">
        <f aca="false">IF(P$2=$E161,$J161,"")</f>
        <v/>
      </c>
      <c r="Q161" s="86" t="str">
        <f aca="false">IF(Q$2=$E161,$J161,"")</f>
        <v/>
      </c>
      <c r="R161" s="99" t="str">
        <f aca="false">IF(R$2=$E161,$J161,"")</f>
        <v/>
      </c>
      <c r="S161" s="86" t="str">
        <f aca="false">IF(S$2=$E161,$J161,"")</f>
        <v/>
      </c>
      <c r="T161" s="99" t="str">
        <f aca="false">IF(T$2=$E161,$J161,"")</f>
        <v/>
      </c>
      <c r="U161" s="86" t="str">
        <f aca="false">IF(U$2=$E161,$J161,"")</f>
        <v/>
      </c>
      <c r="V161" s="99" t="str">
        <f aca="false">IF(V$2=$E161,$J161,"")</f>
        <v/>
      </c>
      <c r="W161" s="86" t="str">
        <f aca="false">IF(W$2=$E161,$J161,"")</f>
        <v/>
      </c>
      <c r="X161" s="99" t="str">
        <f aca="false">IF(X$2=$E161,$J161,"")</f>
        <v/>
      </c>
      <c r="Y161" s="86" t="str">
        <f aca="false">IF(Y$2=$E161,$J161,"")</f>
        <v/>
      </c>
      <c r="Z161" s="99" t="str">
        <f aca="false">IF(Z$2=$E161,$J161,"")</f>
        <v/>
      </c>
      <c r="AA161" s="86" t="str">
        <f aca="false">IF(AA$2=$E161,$J161,"")</f>
        <v/>
      </c>
      <c r="AB161" s="99" t="str">
        <f aca="false">IF(AB$2=$E161,$J161,"")</f>
        <v/>
      </c>
      <c r="AC161" s="101" t="s">
        <v>10</v>
      </c>
      <c r="AD161" s="83"/>
      <c r="AE161" s="83"/>
      <c r="AF161" s="83"/>
    </row>
    <row r="162" customFormat="false" ht="14.25" hidden="false" customHeight="false" outlineLevel="0" collapsed="false">
      <c r="A162" s="82" t="str">
        <f aca="false">IF(G162&lt;&gt;0,IF(COUNTIF(G$4:G$200,G162)&lt;&gt;1,RANK(G162,G$4:G$200)&amp;"°",RANK(G162,G$4:G$200)),"")</f>
        <v/>
      </c>
      <c r="B162" s="83" t="s">
        <v>10</v>
      </c>
      <c r="C162" s="86" t="str">
        <f aca="false">IFERROR(VLOOKUP($B162,TabJoueurs,2,0),"")</f>
        <v/>
      </c>
      <c r="D162" s="86" t="str">
        <f aca="false">IFERROR(VLOOKUP($B162,TabJoueurs,3,0),"")</f>
        <v/>
      </c>
      <c r="E162" s="86" t="str">
        <f aca="false">IFERROR(VLOOKUP($B162,TabJoueurs,4,0),"")</f>
        <v/>
      </c>
      <c r="F162" s="86" t="str">
        <f aca="false">IFERROR(VLOOKUP($B162,TabJoueurs,7,0),"")</f>
        <v/>
      </c>
      <c r="G162" s="103"/>
      <c r="H162" s="82" t="n">
        <f aca="false">COUNTIF(E$4:E162,E162)</f>
        <v>44</v>
      </c>
      <c r="I162" s="82" t="n">
        <f aca="false">IFERROR(IF(H162&lt;6,I161+1,I161),0)</f>
        <v>70</v>
      </c>
      <c r="J162" s="82" t="str">
        <f aca="false">IF(G162&gt;0,IF(H162&lt;6,PtsMax3-I162+1,""),"")</f>
        <v/>
      </c>
      <c r="K162" s="97" t="n">
        <f aca="false">MAX(M162:AB162)</f>
        <v>0</v>
      </c>
      <c r="L162" s="98" t="n">
        <f aca="false">IFERROR(G162/G$1,"")</f>
        <v>0</v>
      </c>
      <c r="M162" s="99"/>
      <c r="N162" s="86" t="str">
        <f aca="false">IF(N$2=$E162,$J162,"")</f>
        <v/>
      </c>
      <c r="O162" s="99" t="str">
        <f aca="false">IF(O$2=$E162,$J162,"")</f>
        <v/>
      </c>
      <c r="P162" s="86" t="str">
        <f aca="false">IF(P$2=$E162,$J162,"")</f>
        <v/>
      </c>
      <c r="Q162" s="86" t="str">
        <f aca="false">IF(Q$2=$E162,$J162,"")</f>
        <v/>
      </c>
      <c r="R162" s="99" t="str">
        <f aca="false">IF(R$2=$E162,$J162,"")</f>
        <v/>
      </c>
      <c r="S162" s="86" t="str">
        <f aca="false">IF(S$2=$E162,$J162,"")</f>
        <v/>
      </c>
      <c r="T162" s="99" t="str">
        <f aca="false">IF(T$2=$E162,$J162,"")</f>
        <v/>
      </c>
      <c r="U162" s="86" t="str">
        <f aca="false">IF(U$2=$E162,$J162,"")</f>
        <v/>
      </c>
      <c r="V162" s="99" t="str">
        <f aca="false">IF(V$2=$E162,$J162,"")</f>
        <v/>
      </c>
      <c r="W162" s="86" t="str">
        <f aca="false">IF(W$2=$E162,$J162,"")</f>
        <v/>
      </c>
      <c r="X162" s="99" t="str">
        <f aca="false">IF(X$2=$E162,$J162,"")</f>
        <v/>
      </c>
      <c r="Y162" s="86" t="str">
        <f aca="false">IF(Y$2=$E162,$J162,"")</f>
        <v/>
      </c>
      <c r="Z162" s="99" t="str">
        <f aca="false">IF(Z$2=$E162,$J162,"")</f>
        <v/>
      </c>
      <c r="AA162" s="86" t="str">
        <f aca="false">IF(AA$2=$E162,$J162,"")</f>
        <v/>
      </c>
      <c r="AB162" s="99" t="str">
        <f aca="false">IF(AB$2=$E162,$J162,"")</f>
        <v/>
      </c>
      <c r="AC162" s="101" t="s">
        <v>10</v>
      </c>
      <c r="AD162" s="83"/>
      <c r="AE162" s="83"/>
      <c r="AF162" s="83"/>
    </row>
    <row r="163" customFormat="false" ht="14.25" hidden="false" customHeight="false" outlineLevel="0" collapsed="false">
      <c r="A163" s="82" t="str">
        <f aca="false">IF(G163&lt;&gt;0,IF(COUNTIF(G$4:G$200,G163)&lt;&gt;1,RANK(G163,G$4:G$200)&amp;"°",RANK(G163,G$4:G$200)),"")</f>
        <v/>
      </c>
      <c r="B163" s="83" t="s">
        <v>10</v>
      </c>
      <c r="C163" s="86" t="str">
        <f aca="false">IFERROR(VLOOKUP($B163,TabJoueurs,2,0),"")</f>
        <v/>
      </c>
      <c r="D163" s="86" t="str">
        <f aca="false">IFERROR(VLOOKUP($B163,TabJoueurs,3,0),"")</f>
        <v/>
      </c>
      <c r="E163" s="86" t="str">
        <f aca="false">IFERROR(VLOOKUP($B163,TabJoueurs,4,0),"")</f>
        <v/>
      </c>
      <c r="F163" s="86" t="str">
        <f aca="false">IFERROR(VLOOKUP($B163,TabJoueurs,7,0),"")</f>
        <v/>
      </c>
      <c r="G163" s="103"/>
      <c r="H163" s="82" t="n">
        <f aca="false">COUNTIF(E$4:E163,E163)</f>
        <v>45</v>
      </c>
      <c r="I163" s="82" t="n">
        <f aca="false">IFERROR(IF(H163&lt;6,I162+1,I162),0)</f>
        <v>70</v>
      </c>
      <c r="J163" s="82" t="str">
        <f aca="false">IF(G163&gt;0,IF(H163&lt;6,PtsMax3-I163+1,""),"")</f>
        <v/>
      </c>
      <c r="K163" s="97" t="n">
        <f aca="false">MAX(M163:AB163)</f>
        <v>0</v>
      </c>
      <c r="L163" s="98" t="n">
        <f aca="false">IFERROR(G163/G$1,"")</f>
        <v>0</v>
      </c>
      <c r="M163" s="99"/>
      <c r="N163" s="86" t="str">
        <f aca="false">IF(N$2=$E163,$J163,"")</f>
        <v/>
      </c>
      <c r="O163" s="99" t="str">
        <f aca="false">IF(O$2=$E163,$J163,"")</f>
        <v/>
      </c>
      <c r="P163" s="86" t="str">
        <f aca="false">IF(P$2=$E163,$J163,"")</f>
        <v/>
      </c>
      <c r="Q163" s="86" t="str">
        <f aca="false">IF(Q$2=$E163,$J163,"")</f>
        <v/>
      </c>
      <c r="R163" s="99" t="str">
        <f aca="false">IF(R$2=$E163,$J163,"")</f>
        <v/>
      </c>
      <c r="S163" s="86" t="str">
        <f aca="false">IF(S$2=$E163,$J163,"")</f>
        <v/>
      </c>
      <c r="T163" s="99" t="str">
        <f aca="false">IF(T$2=$E163,$J163,"")</f>
        <v/>
      </c>
      <c r="U163" s="86" t="str">
        <f aca="false">IF(U$2=$E163,$J163,"")</f>
        <v/>
      </c>
      <c r="V163" s="99" t="str">
        <f aca="false">IF(V$2=$E163,$J163,"")</f>
        <v/>
      </c>
      <c r="W163" s="86" t="str">
        <f aca="false">IF(W$2=$E163,$J163,"")</f>
        <v/>
      </c>
      <c r="X163" s="99" t="str">
        <f aca="false">IF(X$2=$E163,$J163,"")</f>
        <v/>
      </c>
      <c r="Y163" s="86" t="str">
        <f aca="false">IF(Y$2=$E163,$J163,"")</f>
        <v/>
      </c>
      <c r="Z163" s="99" t="str">
        <f aca="false">IF(Z$2=$E163,$J163,"")</f>
        <v/>
      </c>
      <c r="AA163" s="86" t="str">
        <f aca="false">IF(AA$2=$E163,$J163,"")</f>
        <v/>
      </c>
      <c r="AB163" s="99" t="str">
        <f aca="false">IF(AB$2=$E163,$J163,"")</f>
        <v/>
      </c>
      <c r="AC163" s="101" t="s">
        <v>10</v>
      </c>
      <c r="AD163" s="83"/>
      <c r="AE163" s="83"/>
      <c r="AF163" s="83"/>
    </row>
    <row r="164" customFormat="false" ht="14.25" hidden="false" customHeight="false" outlineLevel="0" collapsed="false">
      <c r="A164" s="82" t="str">
        <f aca="false">IF(G164&lt;&gt;0,IF(COUNTIF(G$4:G$200,G164)&lt;&gt;1,RANK(G164,G$4:G$200)&amp;"°",RANK(G164,G$4:G$200)),"")</f>
        <v/>
      </c>
      <c r="B164" s="83" t="s">
        <v>10</v>
      </c>
      <c r="C164" s="86" t="str">
        <f aca="false">IFERROR(VLOOKUP($B164,TabJoueurs,2,0),"")</f>
        <v/>
      </c>
      <c r="D164" s="86" t="str">
        <f aca="false">IFERROR(VLOOKUP($B164,TabJoueurs,3,0),"")</f>
        <v/>
      </c>
      <c r="E164" s="86" t="str">
        <f aca="false">IFERROR(VLOOKUP($B164,TabJoueurs,4,0),"")</f>
        <v/>
      </c>
      <c r="F164" s="86" t="str">
        <f aca="false">IFERROR(VLOOKUP($B164,TabJoueurs,7,0),"")</f>
        <v/>
      </c>
      <c r="G164" s="103"/>
      <c r="H164" s="82" t="n">
        <f aca="false">COUNTIF(E$4:E164,E164)</f>
        <v>46</v>
      </c>
      <c r="I164" s="82" t="n">
        <f aca="false">IFERROR(IF(H164&lt;6,I163+1,I163),0)</f>
        <v>70</v>
      </c>
      <c r="J164" s="82" t="str">
        <f aca="false">IF(G164&gt;0,IF(H164&lt;6,PtsMax3-I164+1,""),"")</f>
        <v/>
      </c>
      <c r="K164" s="97" t="n">
        <f aca="false">MAX(M164:AB164)</f>
        <v>0</v>
      </c>
      <c r="L164" s="98" t="n">
        <f aca="false">IFERROR(G164/G$1,"")</f>
        <v>0</v>
      </c>
      <c r="M164" s="99"/>
      <c r="N164" s="86" t="str">
        <f aca="false">IF(N$2=$E164,$J164,"")</f>
        <v/>
      </c>
      <c r="O164" s="99" t="str">
        <f aca="false">IF(O$2=$E164,$J164,"")</f>
        <v/>
      </c>
      <c r="P164" s="86" t="str">
        <f aca="false">IF(P$2=$E164,$J164,"")</f>
        <v/>
      </c>
      <c r="Q164" s="86" t="str">
        <f aca="false">IF(Q$2=$E164,$J164,"")</f>
        <v/>
      </c>
      <c r="R164" s="99" t="str">
        <f aca="false">IF(R$2=$E164,$J164,"")</f>
        <v/>
      </c>
      <c r="S164" s="86" t="str">
        <f aca="false">IF(S$2=$E164,$J164,"")</f>
        <v/>
      </c>
      <c r="T164" s="99" t="str">
        <f aca="false">IF(T$2=$E164,$J164,"")</f>
        <v/>
      </c>
      <c r="U164" s="86" t="str">
        <f aca="false">IF(U$2=$E164,$J164,"")</f>
        <v/>
      </c>
      <c r="V164" s="99" t="str">
        <f aca="false">IF(V$2=$E164,$J164,"")</f>
        <v/>
      </c>
      <c r="W164" s="86" t="str">
        <f aca="false">IF(W$2=$E164,$J164,"")</f>
        <v/>
      </c>
      <c r="X164" s="99" t="str">
        <f aca="false">IF(X$2=$E164,$J164,"")</f>
        <v/>
      </c>
      <c r="Y164" s="86" t="str">
        <f aca="false">IF(Y$2=$E164,$J164,"")</f>
        <v/>
      </c>
      <c r="Z164" s="99" t="str">
        <f aca="false">IF(Z$2=$E164,$J164,"")</f>
        <v/>
      </c>
      <c r="AA164" s="86" t="str">
        <f aca="false">IF(AA$2=$E164,$J164,"")</f>
        <v/>
      </c>
      <c r="AB164" s="99" t="str">
        <f aca="false">IF(AB$2=$E164,$J164,"")</f>
        <v/>
      </c>
      <c r="AC164" s="101" t="s">
        <v>10</v>
      </c>
      <c r="AD164" s="83"/>
      <c r="AE164" s="83"/>
      <c r="AF164" s="83"/>
    </row>
    <row r="165" customFormat="false" ht="14.25" hidden="false" customHeight="false" outlineLevel="0" collapsed="false">
      <c r="A165" s="82" t="str">
        <f aca="false">IF(G165&lt;&gt;0,IF(COUNTIF(G$4:G$200,G165)&lt;&gt;1,RANK(G165,G$4:G$200)&amp;"°",RANK(G165,G$4:G$200)),"")</f>
        <v/>
      </c>
      <c r="B165" s="83" t="s">
        <v>10</v>
      </c>
      <c r="C165" s="86" t="str">
        <f aca="false">IFERROR(VLOOKUP($B165,TabJoueurs,2,0),"")</f>
        <v/>
      </c>
      <c r="D165" s="86" t="str">
        <f aca="false">IFERROR(VLOOKUP($B165,TabJoueurs,3,0),"")</f>
        <v/>
      </c>
      <c r="E165" s="86" t="str">
        <f aca="false">IFERROR(VLOOKUP($B165,TabJoueurs,4,0),"")</f>
        <v/>
      </c>
      <c r="F165" s="86" t="str">
        <f aca="false">IFERROR(VLOOKUP($B165,TabJoueurs,7,0),"")</f>
        <v/>
      </c>
      <c r="G165" s="103"/>
      <c r="H165" s="82" t="n">
        <f aca="false">COUNTIF(E$4:E165,E165)</f>
        <v>47</v>
      </c>
      <c r="I165" s="82" t="n">
        <f aca="false">IFERROR(IF(H165&lt;6,I164+1,I164),0)</f>
        <v>70</v>
      </c>
      <c r="J165" s="82" t="str">
        <f aca="false">IF(G165&gt;0,IF(H165&lt;6,PtsMax3-I165+1,""),"")</f>
        <v/>
      </c>
      <c r="K165" s="97" t="n">
        <f aca="false">MAX(M165:AB165)</f>
        <v>0</v>
      </c>
      <c r="L165" s="98" t="n">
        <f aca="false">IFERROR(G165/G$1,"")</f>
        <v>0</v>
      </c>
      <c r="M165" s="99"/>
      <c r="N165" s="86" t="str">
        <f aca="false">IF(N$2=$E165,$J165,"")</f>
        <v/>
      </c>
      <c r="O165" s="99" t="str">
        <f aca="false">IF(O$2=$E165,$J165,"")</f>
        <v/>
      </c>
      <c r="P165" s="86" t="str">
        <f aca="false">IF(P$2=$E165,$J165,"")</f>
        <v/>
      </c>
      <c r="Q165" s="86" t="str">
        <f aca="false">IF(Q$2=$E165,$J165,"")</f>
        <v/>
      </c>
      <c r="R165" s="99" t="str">
        <f aca="false">IF(R$2=$E165,$J165,"")</f>
        <v/>
      </c>
      <c r="S165" s="86" t="str">
        <f aca="false">IF(S$2=$E165,$J165,"")</f>
        <v/>
      </c>
      <c r="T165" s="99" t="str">
        <f aca="false">IF(T$2=$E165,$J165,"")</f>
        <v/>
      </c>
      <c r="U165" s="86" t="str">
        <f aca="false">IF(U$2=$E165,$J165,"")</f>
        <v/>
      </c>
      <c r="V165" s="99" t="str">
        <f aca="false">IF(V$2=$E165,$J165,"")</f>
        <v/>
      </c>
      <c r="W165" s="86" t="str">
        <f aca="false">IF(W$2=$E165,$J165,"")</f>
        <v/>
      </c>
      <c r="X165" s="99" t="str">
        <f aca="false">IF(X$2=$E165,$J165,"")</f>
        <v/>
      </c>
      <c r="Y165" s="86" t="str">
        <f aca="false">IF(Y$2=$E165,$J165,"")</f>
        <v/>
      </c>
      <c r="Z165" s="99" t="str">
        <f aca="false">IF(Z$2=$E165,$J165,"")</f>
        <v/>
      </c>
      <c r="AA165" s="86" t="str">
        <f aca="false">IF(AA$2=$E165,$J165,"")</f>
        <v/>
      </c>
      <c r="AB165" s="99" t="str">
        <f aca="false">IF(AB$2=$E165,$J165,"")</f>
        <v/>
      </c>
      <c r="AC165" s="101" t="s">
        <v>10</v>
      </c>
      <c r="AD165" s="83"/>
      <c r="AE165" s="83"/>
      <c r="AF165" s="83"/>
    </row>
    <row r="166" customFormat="false" ht="14.25" hidden="false" customHeight="false" outlineLevel="0" collapsed="false">
      <c r="A166" s="82" t="str">
        <f aca="false">IF(G166&lt;&gt;0,IF(COUNTIF(G$4:G$200,G166)&lt;&gt;1,RANK(G166,G$4:G$200)&amp;"°",RANK(G166,G$4:G$200)),"")</f>
        <v/>
      </c>
      <c r="B166" s="83" t="s">
        <v>10</v>
      </c>
      <c r="C166" s="86" t="str">
        <f aca="false">IFERROR(VLOOKUP($B166,TabJoueurs,2,0),"")</f>
        <v/>
      </c>
      <c r="D166" s="86" t="str">
        <f aca="false">IFERROR(VLOOKUP($B166,TabJoueurs,3,0),"")</f>
        <v/>
      </c>
      <c r="E166" s="86" t="str">
        <f aca="false">IFERROR(VLOOKUP($B166,TabJoueurs,4,0),"")</f>
        <v/>
      </c>
      <c r="F166" s="86" t="str">
        <f aca="false">IFERROR(VLOOKUP($B166,TabJoueurs,7,0),"")</f>
        <v/>
      </c>
      <c r="G166" s="103"/>
      <c r="H166" s="82" t="n">
        <f aca="false">COUNTIF(E$4:E166,E166)</f>
        <v>48</v>
      </c>
      <c r="I166" s="82" t="n">
        <f aca="false">IFERROR(IF(H166&lt;6,I165+1,I165),0)</f>
        <v>70</v>
      </c>
      <c r="J166" s="82" t="str">
        <f aca="false">IF(G166&gt;0,IF(H166&lt;6,PtsMax3-I166+1,""),"")</f>
        <v/>
      </c>
      <c r="K166" s="97" t="n">
        <f aca="false">MAX(M166:AB166)</f>
        <v>0</v>
      </c>
      <c r="L166" s="98" t="n">
        <f aca="false">IFERROR(G166/G$1,"")</f>
        <v>0</v>
      </c>
      <c r="M166" s="99"/>
      <c r="N166" s="86" t="str">
        <f aca="false">IF(N$2=$E166,$J166,"")</f>
        <v/>
      </c>
      <c r="O166" s="99" t="str">
        <f aca="false">IF(O$2=$E166,$J166,"")</f>
        <v/>
      </c>
      <c r="P166" s="86" t="str">
        <f aca="false">IF(P$2=$E166,$J166,"")</f>
        <v/>
      </c>
      <c r="Q166" s="86" t="str">
        <f aca="false">IF(Q$2=$E166,$J166,"")</f>
        <v/>
      </c>
      <c r="R166" s="99" t="str">
        <f aca="false">IF(R$2=$E166,$J166,"")</f>
        <v/>
      </c>
      <c r="S166" s="86" t="str">
        <f aca="false">IF(S$2=$E166,$J166,"")</f>
        <v/>
      </c>
      <c r="T166" s="99" t="str">
        <f aca="false">IF(T$2=$E166,$J166,"")</f>
        <v/>
      </c>
      <c r="U166" s="86" t="str">
        <f aca="false">IF(U$2=$E166,$J166,"")</f>
        <v/>
      </c>
      <c r="V166" s="99" t="str">
        <f aca="false">IF(V$2=$E166,$J166,"")</f>
        <v/>
      </c>
      <c r="W166" s="86" t="str">
        <f aca="false">IF(W$2=$E166,$J166,"")</f>
        <v/>
      </c>
      <c r="X166" s="99" t="str">
        <f aca="false">IF(X$2=$E166,$J166,"")</f>
        <v/>
      </c>
      <c r="Y166" s="86" t="str">
        <f aca="false">IF(Y$2=$E166,$J166,"")</f>
        <v/>
      </c>
      <c r="Z166" s="99" t="str">
        <f aca="false">IF(Z$2=$E166,$J166,"")</f>
        <v/>
      </c>
      <c r="AA166" s="86" t="str">
        <f aca="false">IF(AA$2=$E166,$J166,"")</f>
        <v/>
      </c>
      <c r="AB166" s="99" t="str">
        <f aca="false">IF(AB$2=$E166,$J166,"")</f>
        <v/>
      </c>
      <c r="AC166" s="101" t="s">
        <v>10</v>
      </c>
      <c r="AD166" s="83"/>
      <c r="AE166" s="83"/>
      <c r="AF166" s="83"/>
    </row>
    <row r="167" customFormat="false" ht="14.25" hidden="false" customHeight="false" outlineLevel="0" collapsed="false">
      <c r="A167" s="82" t="str">
        <f aca="false">IF(G167&lt;&gt;0,IF(COUNTIF(G$4:G$200,G167)&lt;&gt;1,RANK(G167,G$4:G$200)&amp;"°",RANK(G167,G$4:G$200)),"")</f>
        <v/>
      </c>
      <c r="B167" s="83" t="s">
        <v>10</v>
      </c>
      <c r="C167" s="86" t="str">
        <f aca="false">IFERROR(VLOOKUP($B167,TabJoueurs,2,0),"")</f>
        <v/>
      </c>
      <c r="D167" s="86" t="str">
        <f aca="false">IFERROR(VLOOKUP($B167,TabJoueurs,3,0),"")</f>
        <v/>
      </c>
      <c r="E167" s="86" t="str">
        <f aca="false">IFERROR(VLOOKUP($B167,TabJoueurs,4,0),"")</f>
        <v/>
      </c>
      <c r="F167" s="86" t="str">
        <f aca="false">IFERROR(VLOOKUP($B167,TabJoueurs,7,0),"")</f>
        <v/>
      </c>
      <c r="G167" s="103"/>
      <c r="H167" s="82" t="n">
        <f aca="false">COUNTIF(E$4:E167,E167)</f>
        <v>49</v>
      </c>
      <c r="I167" s="82" t="n">
        <f aca="false">IFERROR(IF(H167&lt;6,I166+1,I166),0)</f>
        <v>70</v>
      </c>
      <c r="J167" s="82" t="str">
        <f aca="false">IF(G167&gt;0,IF(H167&lt;6,PtsMax3-I167+1,""),"")</f>
        <v/>
      </c>
      <c r="K167" s="97" t="n">
        <f aca="false">MAX(M167:AB167)</f>
        <v>0</v>
      </c>
      <c r="L167" s="98" t="n">
        <f aca="false">IFERROR(G167/G$1,"")</f>
        <v>0</v>
      </c>
      <c r="M167" s="99"/>
      <c r="N167" s="86" t="str">
        <f aca="false">IF(N$2=$E167,$J167,"")</f>
        <v/>
      </c>
      <c r="O167" s="99" t="str">
        <f aca="false">IF(O$2=$E167,$J167,"")</f>
        <v/>
      </c>
      <c r="P167" s="86" t="str">
        <f aca="false">IF(P$2=$E167,$J167,"")</f>
        <v/>
      </c>
      <c r="Q167" s="86" t="str">
        <f aca="false">IF(Q$2=$E167,$J167,"")</f>
        <v/>
      </c>
      <c r="R167" s="99" t="str">
        <f aca="false">IF(R$2=$E167,$J167,"")</f>
        <v/>
      </c>
      <c r="S167" s="86" t="str">
        <f aca="false">IF(S$2=$E167,$J167,"")</f>
        <v/>
      </c>
      <c r="T167" s="99" t="str">
        <f aca="false">IF(T$2=$E167,$J167,"")</f>
        <v/>
      </c>
      <c r="U167" s="86" t="str">
        <f aca="false">IF(U$2=$E167,$J167,"")</f>
        <v/>
      </c>
      <c r="V167" s="99" t="str">
        <f aca="false">IF(V$2=$E167,$J167,"")</f>
        <v/>
      </c>
      <c r="W167" s="86" t="str">
        <f aca="false">IF(W$2=$E167,$J167,"")</f>
        <v/>
      </c>
      <c r="X167" s="99" t="str">
        <f aca="false">IF(X$2=$E167,$J167,"")</f>
        <v/>
      </c>
      <c r="Y167" s="86" t="str">
        <f aca="false">IF(Y$2=$E167,$J167,"")</f>
        <v/>
      </c>
      <c r="Z167" s="99" t="str">
        <f aca="false">IF(Z$2=$E167,$J167,"")</f>
        <v/>
      </c>
      <c r="AA167" s="86" t="str">
        <f aca="false">IF(AA$2=$E167,$J167,"")</f>
        <v/>
      </c>
      <c r="AB167" s="99" t="str">
        <f aca="false">IF(AB$2=$E167,$J167,"")</f>
        <v/>
      </c>
      <c r="AC167" s="101" t="s">
        <v>10</v>
      </c>
      <c r="AD167" s="83"/>
      <c r="AE167" s="83"/>
      <c r="AF167" s="83"/>
    </row>
    <row r="168" customFormat="false" ht="14.25" hidden="false" customHeight="false" outlineLevel="0" collapsed="false">
      <c r="A168" s="82" t="str">
        <f aca="false">IF(G168&lt;&gt;0,IF(COUNTIF(G$4:G$200,G168)&lt;&gt;1,RANK(G168,G$4:G$200)&amp;"°",RANK(G168,G$4:G$200)),"")</f>
        <v/>
      </c>
      <c r="B168" s="83" t="s">
        <v>10</v>
      </c>
      <c r="C168" s="86" t="str">
        <f aca="false">IFERROR(VLOOKUP($B168,TabJoueurs,2,0),"")</f>
        <v/>
      </c>
      <c r="D168" s="86" t="str">
        <f aca="false">IFERROR(VLOOKUP($B168,TabJoueurs,3,0),"")</f>
        <v/>
      </c>
      <c r="E168" s="86" t="str">
        <f aca="false">IFERROR(VLOOKUP($B168,TabJoueurs,4,0),"")</f>
        <v/>
      </c>
      <c r="F168" s="86" t="str">
        <f aca="false">IFERROR(VLOOKUP($B168,TabJoueurs,7,0),"")</f>
        <v/>
      </c>
      <c r="G168" s="103"/>
      <c r="H168" s="82" t="n">
        <f aca="false">COUNTIF(E$4:E168,E168)</f>
        <v>50</v>
      </c>
      <c r="I168" s="82" t="n">
        <f aca="false">IFERROR(IF(H168&lt;6,I167+1,I167),0)</f>
        <v>70</v>
      </c>
      <c r="J168" s="82" t="str">
        <f aca="false">IF(G168&gt;0,IF(H168&lt;6,PtsMax3-I168+1,""),"")</f>
        <v/>
      </c>
      <c r="K168" s="97" t="n">
        <f aca="false">MAX(M168:AB168)</f>
        <v>0</v>
      </c>
      <c r="L168" s="98" t="n">
        <f aca="false">IFERROR(G168/G$1,"")</f>
        <v>0</v>
      </c>
      <c r="M168" s="99"/>
      <c r="N168" s="86" t="str">
        <f aca="false">IF(N$2=$E168,$J168,"")</f>
        <v/>
      </c>
      <c r="O168" s="99" t="str">
        <f aca="false">IF(O$2=$E168,$J168,"")</f>
        <v/>
      </c>
      <c r="P168" s="86" t="str">
        <f aca="false">IF(P$2=$E168,$J168,"")</f>
        <v/>
      </c>
      <c r="Q168" s="86" t="str">
        <f aca="false">IF(Q$2=$E168,$J168,"")</f>
        <v/>
      </c>
      <c r="R168" s="99" t="str">
        <f aca="false">IF(R$2=$E168,$J168,"")</f>
        <v/>
      </c>
      <c r="S168" s="86" t="str">
        <f aca="false">IF(S$2=$E168,$J168,"")</f>
        <v/>
      </c>
      <c r="T168" s="99" t="str">
        <f aca="false">IF(T$2=$E168,$J168,"")</f>
        <v/>
      </c>
      <c r="U168" s="86" t="str">
        <f aca="false">IF(U$2=$E168,$J168,"")</f>
        <v/>
      </c>
      <c r="V168" s="99" t="str">
        <f aca="false">IF(V$2=$E168,$J168,"")</f>
        <v/>
      </c>
      <c r="W168" s="86" t="str">
        <f aca="false">IF(W$2=$E168,$J168,"")</f>
        <v/>
      </c>
      <c r="X168" s="99" t="str">
        <f aca="false">IF(X$2=$E168,$J168,"")</f>
        <v/>
      </c>
      <c r="Y168" s="86" t="str">
        <f aca="false">IF(Y$2=$E168,$J168,"")</f>
        <v/>
      </c>
      <c r="Z168" s="99" t="str">
        <f aca="false">IF(Z$2=$E168,$J168,"")</f>
        <v/>
      </c>
      <c r="AA168" s="86" t="str">
        <f aca="false">IF(AA$2=$E168,$J168,"")</f>
        <v/>
      </c>
      <c r="AB168" s="99" t="str">
        <f aca="false">IF(AB$2=$E168,$J168,"")</f>
        <v/>
      </c>
      <c r="AC168" s="101" t="s">
        <v>10</v>
      </c>
      <c r="AD168" s="83"/>
      <c r="AE168" s="83"/>
      <c r="AF168" s="83"/>
    </row>
    <row r="169" customFormat="false" ht="14.25" hidden="false" customHeight="false" outlineLevel="0" collapsed="false">
      <c r="A169" s="82" t="str">
        <f aca="false">IF(G169&lt;&gt;0,IF(COUNTIF(G$4:G$200,G169)&lt;&gt;1,RANK(G169,G$4:G$200)&amp;"°",RANK(G169,G$4:G$200)),"")</f>
        <v/>
      </c>
      <c r="B169" s="83" t="s">
        <v>10</v>
      </c>
      <c r="C169" s="86" t="str">
        <f aca="false">IFERROR(VLOOKUP($B169,TabJoueurs,2,0),"")</f>
        <v/>
      </c>
      <c r="D169" s="86" t="str">
        <f aca="false">IFERROR(VLOOKUP($B169,TabJoueurs,3,0),"")</f>
        <v/>
      </c>
      <c r="E169" s="86" t="str">
        <f aca="false">IFERROR(VLOOKUP($B169,TabJoueurs,4,0),"")</f>
        <v/>
      </c>
      <c r="F169" s="86" t="str">
        <f aca="false">IFERROR(VLOOKUP($B169,TabJoueurs,7,0),"")</f>
        <v/>
      </c>
      <c r="G169" s="103"/>
      <c r="H169" s="82" t="n">
        <f aca="false">COUNTIF(E$4:E169,E169)</f>
        <v>51</v>
      </c>
      <c r="I169" s="82" t="n">
        <f aca="false">IFERROR(IF(H169&lt;6,I168+1,I168),0)</f>
        <v>70</v>
      </c>
      <c r="J169" s="82" t="str">
        <f aca="false">IF(G169&gt;0,IF(H169&lt;6,PtsMax3-I169+1,""),"")</f>
        <v/>
      </c>
      <c r="K169" s="97" t="n">
        <f aca="false">MAX(M169:AB169)</f>
        <v>0</v>
      </c>
      <c r="L169" s="98" t="n">
        <f aca="false">IFERROR(G169/G$1,"")</f>
        <v>0</v>
      </c>
      <c r="M169" s="99"/>
      <c r="N169" s="86" t="str">
        <f aca="false">IF(N$2=$E169,$J169,"")</f>
        <v/>
      </c>
      <c r="O169" s="99" t="str">
        <f aca="false">IF(O$2=$E169,$J169,"")</f>
        <v/>
      </c>
      <c r="P169" s="86" t="str">
        <f aca="false">IF(P$2=$E169,$J169,"")</f>
        <v/>
      </c>
      <c r="Q169" s="86" t="str">
        <f aca="false">IF(Q$2=$E169,$J169,"")</f>
        <v/>
      </c>
      <c r="R169" s="99" t="str">
        <f aca="false">IF(R$2=$E169,$J169,"")</f>
        <v/>
      </c>
      <c r="S169" s="86" t="str">
        <f aca="false">IF(S$2=$E169,$J169,"")</f>
        <v/>
      </c>
      <c r="T169" s="99" t="str">
        <f aca="false">IF(T$2=$E169,$J169,"")</f>
        <v/>
      </c>
      <c r="U169" s="86" t="str">
        <f aca="false">IF(U$2=$E169,$J169,"")</f>
        <v/>
      </c>
      <c r="V169" s="99" t="str">
        <f aca="false">IF(V$2=$E169,$J169,"")</f>
        <v/>
      </c>
      <c r="W169" s="86" t="str">
        <f aca="false">IF(W$2=$E169,$J169,"")</f>
        <v/>
      </c>
      <c r="X169" s="99" t="str">
        <f aca="false">IF(X$2=$E169,$J169,"")</f>
        <v/>
      </c>
      <c r="Y169" s="86" t="str">
        <f aca="false">IF(Y$2=$E169,$J169,"")</f>
        <v/>
      </c>
      <c r="Z169" s="99" t="str">
        <f aca="false">IF(Z$2=$E169,$J169,"")</f>
        <v/>
      </c>
      <c r="AA169" s="86" t="str">
        <f aca="false">IF(AA$2=$E169,$J169,"")</f>
        <v/>
      </c>
      <c r="AB169" s="99" t="str">
        <f aca="false">IF(AB$2=$E169,$J169,"")</f>
        <v/>
      </c>
      <c r="AC169" s="101" t="s">
        <v>10</v>
      </c>
      <c r="AD169" s="83"/>
      <c r="AE169" s="83"/>
      <c r="AF169" s="83"/>
    </row>
    <row r="170" customFormat="false" ht="14.25" hidden="false" customHeight="false" outlineLevel="0" collapsed="false">
      <c r="A170" s="82" t="str">
        <f aca="false">IF(G170&lt;&gt;0,IF(COUNTIF(G$4:G$200,G170)&lt;&gt;1,RANK(G170,G$4:G$200)&amp;"°",RANK(G170,G$4:G$200)),"")</f>
        <v/>
      </c>
      <c r="B170" s="83" t="s">
        <v>10</v>
      </c>
      <c r="C170" s="86" t="str">
        <f aca="false">IFERROR(VLOOKUP($B170,TabJoueurs,2,0),"")</f>
        <v/>
      </c>
      <c r="D170" s="86" t="str">
        <f aca="false">IFERROR(VLOOKUP($B170,TabJoueurs,3,0),"")</f>
        <v/>
      </c>
      <c r="E170" s="86" t="str">
        <f aca="false">IFERROR(VLOOKUP($B170,TabJoueurs,4,0),"")</f>
        <v/>
      </c>
      <c r="F170" s="86" t="str">
        <f aca="false">IFERROR(VLOOKUP($B170,TabJoueurs,7,0),"")</f>
        <v/>
      </c>
      <c r="G170" s="103"/>
      <c r="H170" s="82" t="n">
        <f aca="false">COUNTIF(E$4:E170,E170)</f>
        <v>52</v>
      </c>
      <c r="I170" s="82" t="n">
        <f aca="false">IFERROR(IF(H170&lt;6,I169+1,I169),0)</f>
        <v>70</v>
      </c>
      <c r="J170" s="82" t="str">
        <f aca="false">IF(G170&gt;0,IF(H170&lt;6,PtsMax3-I170+1,""),"")</f>
        <v/>
      </c>
      <c r="K170" s="97" t="n">
        <f aca="false">MAX(M170:AB170)</f>
        <v>0</v>
      </c>
      <c r="L170" s="98" t="n">
        <f aca="false">IFERROR(G170/G$1,"")</f>
        <v>0</v>
      </c>
      <c r="M170" s="99"/>
      <c r="N170" s="86" t="str">
        <f aca="false">IF(N$2=$E170,$J170,"")</f>
        <v/>
      </c>
      <c r="O170" s="99" t="str">
        <f aca="false">IF(O$2=$E170,$J170,"")</f>
        <v/>
      </c>
      <c r="P170" s="86" t="str">
        <f aca="false">IF(P$2=$E170,$J170,"")</f>
        <v/>
      </c>
      <c r="Q170" s="86" t="str">
        <f aca="false">IF(Q$2=$E170,$J170,"")</f>
        <v/>
      </c>
      <c r="R170" s="99" t="str">
        <f aca="false">IF(R$2=$E170,$J170,"")</f>
        <v/>
      </c>
      <c r="S170" s="86" t="str">
        <f aca="false">IF(S$2=$E170,$J170,"")</f>
        <v/>
      </c>
      <c r="T170" s="99" t="str">
        <f aca="false">IF(T$2=$E170,$J170,"")</f>
        <v/>
      </c>
      <c r="U170" s="86" t="str">
        <f aca="false">IF(U$2=$E170,$J170,"")</f>
        <v/>
      </c>
      <c r="V170" s="99" t="str">
        <f aca="false">IF(V$2=$E170,$J170,"")</f>
        <v/>
      </c>
      <c r="W170" s="86" t="str">
        <f aca="false">IF(W$2=$E170,$J170,"")</f>
        <v/>
      </c>
      <c r="X170" s="99" t="str">
        <f aca="false">IF(X$2=$E170,$J170,"")</f>
        <v/>
      </c>
      <c r="Y170" s="86" t="str">
        <f aca="false">IF(Y$2=$E170,$J170,"")</f>
        <v/>
      </c>
      <c r="Z170" s="99" t="str">
        <f aca="false">IF(Z$2=$E170,$J170,"")</f>
        <v/>
      </c>
      <c r="AA170" s="86" t="str">
        <f aca="false">IF(AA$2=$E170,$J170,"")</f>
        <v/>
      </c>
      <c r="AB170" s="99" t="str">
        <f aca="false">IF(AB$2=$E170,$J170,"")</f>
        <v/>
      </c>
      <c r="AC170" s="101" t="s">
        <v>10</v>
      </c>
      <c r="AD170" s="83"/>
      <c r="AE170" s="83"/>
      <c r="AF170" s="83"/>
    </row>
    <row r="171" customFormat="false" ht="14.25" hidden="false" customHeight="false" outlineLevel="0" collapsed="false">
      <c r="A171" s="82" t="str">
        <f aca="false">IF(G171&lt;&gt;0,IF(COUNTIF(G$4:G$200,G171)&lt;&gt;1,RANK(G171,G$4:G$200)&amp;"°",RANK(G171,G$4:G$200)),"")</f>
        <v/>
      </c>
      <c r="B171" s="83" t="s">
        <v>10</v>
      </c>
      <c r="C171" s="86" t="str">
        <f aca="false">IFERROR(VLOOKUP($B171,TabJoueurs,2,0),"")</f>
        <v/>
      </c>
      <c r="D171" s="86" t="str">
        <f aca="false">IFERROR(VLOOKUP($B171,TabJoueurs,3,0),"")</f>
        <v/>
      </c>
      <c r="E171" s="86" t="str">
        <f aca="false">IFERROR(VLOOKUP($B171,TabJoueurs,4,0),"")</f>
        <v/>
      </c>
      <c r="F171" s="86" t="str">
        <f aca="false">IFERROR(VLOOKUP($B171,TabJoueurs,7,0),"")</f>
        <v/>
      </c>
      <c r="G171" s="103"/>
      <c r="H171" s="82" t="n">
        <f aca="false">COUNTIF(E$4:E171,E171)</f>
        <v>53</v>
      </c>
      <c r="I171" s="82" t="n">
        <f aca="false">IFERROR(IF(H171&lt;6,I170+1,I170),0)</f>
        <v>70</v>
      </c>
      <c r="J171" s="82" t="str">
        <f aca="false">IF(G171&gt;0,IF(H171&lt;6,PtsMax3-I171+1,""),"")</f>
        <v/>
      </c>
      <c r="K171" s="97" t="n">
        <f aca="false">MAX(M171:AB171)</f>
        <v>0</v>
      </c>
      <c r="L171" s="98" t="n">
        <f aca="false">IFERROR(G171/G$1,"")</f>
        <v>0</v>
      </c>
      <c r="M171" s="99"/>
      <c r="N171" s="86" t="str">
        <f aca="false">IF(N$2=$E171,$J171,"")</f>
        <v/>
      </c>
      <c r="O171" s="99" t="str">
        <f aca="false">IF(O$2=$E171,$J171,"")</f>
        <v/>
      </c>
      <c r="P171" s="86" t="str">
        <f aca="false">IF(P$2=$E171,$J171,"")</f>
        <v/>
      </c>
      <c r="Q171" s="86" t="str">
        <f aca="false">IF(Q$2=$E171,$J171,"")</f>
        <v/>
      </c>
      <c r="R171" s="99" t="str">
        <f aca="false">IF(R$2=$E171,$J171,"")</f>
        <v/>
      </c>
      <c r="S171" s="86" t="str">
        <f aca="false">IF(S$2=$E171,$J171,"")</f>
        <v/>
      </c>
      <c r="T171" s="99" t="str">
        <f aca="false">IF(T$2=$E171,$J171,"")</f>
        <v/>
      </c>
      <c r="U171" s="86" t="str">
        <f aca="false">IF(U$2=$E171,$J171,"")</f>
        <v/>
      </c>
      <c r="V171" s="99" t="str">
        <f aca="false">IF(V$2=$E171,$J171,"")</f>
        <v/>
      </c>
      <c r="W171" s="86" t="str">
        <f aca="false">IF(W$2=$E171,$J171,"")</f>
        <v/>
      </c>
      <c r="X171" s="99" t="str">
        <f aca="false">IF(X$2=$E171,$J171,"")</f>
        <v/>
      </c>
      <c r="Y171" s="86" t="str">
        <f aca="false">IF(Y$2=$E171,$J171,"")</f>
        <v/>
      </c>
      <c r="Z171" s="99" t="str">
        <f aca="false">IF(Z$2=$E171,$J171,"")</f>
        <v/>
      </c>
      <c r="AA171" s="86" t="str">
        <f aca="false">IF(AA$2=$E171,$J171,"")</f>
        <v/>
      </c>
      <c r="AB171" s="99" t="str">
        <f aca="false">IF(AB$2=$E171,$J171,"")</f>
        <v/>
      </c>
      <c r="AC171" s="101" t="s">
        <v>10</v>
      </c>
      <c r="AD171" s="83"/>
      <c r="AE171" s="83"/>
      <c r="AF171" s="83"/>
    </row>
    <row r="172" customFormat="false" ht="14.25" hidden="false" customHeight="false" outlineLevel="0" collapsed="false">
      <c r="A172" s="82" t="str">
        <f aca="false">IF(G172&lt;&gt;0,IF(COUNTIF(G$4:G$200,G172)&lt;&gt;1,RANK(G172,G$4:G$200)&amp;"°",RANK(G172,G$4:G$200)),"")</f>
        <v/>
      </c>
      <c r="B172" s="83" t="s">
        <v>10</v>
      </c>
      <c r="C172" s="86" t="str">
        <f aca="false">IFERROR(VLOOKUP($B172,TabJoueurs,2,0),"")</f>
        <v/>
      </c>
      <c r="D172" s="86" t="str">
        <f aca="false">IFERROR(VLOOKUP($B172,TabJoueurs,3,0),"")</f>
        <v/>
      </c>
      <c r="E172" s="86" t="str">
        <f aca="false">IFERROR(VLOOKUP($B172,TabJoueurs,4,0),"")</f>
        <v/>
      </c>
      <c r="F172" s="86" t="str">
        <f aca="false">IFERROR(VLOOKUP($B172,TabJoueurs,7,0),"")</f>
        <v/>
      </c>
      <c r="G172" s="103"/>
      <c r="H172" s="82" t="n">
        <f aca="false">COUNTIF(E$4:E172,E172)</f>
        <v>54</v>
      </c>
      <c r="I172" s="82" t="n">
        <f aca="false">IFERROR(IF(H172&lt;6,I171+1,I171),0)</f>
        <v>70</v>
      </c>
      <c r="J172" s="82" t="str">
        <f aca="false">IF(G172&gt;0,IF(H172&lt;6,PtsMax3-I172+1,""),"")</f>
        <v/>
      </c>
      <c r="K172" s="97" t="n">
        <f aca="false">MAX(M172:AB172)</f>
        <v>0</v>
      </c>
      <c r="L172" s="98" t="n">
        <f aca="false">IFERROR(G172/G$1,"")</f>
        <v>0</v>
      </c>
      <c r="M172" s="99"/>
      <c r="N172" s="86" t="str">
        <f aca="false">IF(N$2=$E172,$J172,"")</f>
        <v/>
      </c>
      <c r="O172" s="99" t="str">
        <f aca="false">IF(O$2=$E172,$J172,"")</f>
        <v/>
      </c>
      <c r="P172" s="86" t="str">
        <f aca="false">IF(P$2=$E172,$J172,"")</f>
        <v/>
      </c>
      <c r="Q172" s="86" t="str">
        <f aca="false">IF(Q$2=$E172,$J172,"")</f>
        <v/>
      </c>
      <c r="R172" s="99" t="str">
        <f aca="false">IF(R$2=$E172,$J172,"")</f>
        <v/>
      </c>
      <c r="S172" s="86" t="str">
        <f aca="false">IF(S$2=$E172,$J172,"")</f>
        <v/>
      </c>
      <c r="T172" s="99" t="str">
        <f aca="false">IF(T$2=$E172,$J172,"")</f>
        <v/>
      </c>
      <c r="U172" s="86" t="str">
        <f aca="false">IF(U$2=$E172,$J172,"")</f>
        <v/>
      </c>
      <c r="V172" s="99" t="str">
        <f aca="false">IF(V$2=$E172,$J172,"")</f>
        <v/>
      </c>
      <c r="W172" s="86" t="str">
        <f aca="false">IF(W$2=$E172,$J172,"")</f>
        <v/>
      </c>
      <c r="X172" s="99" t="str">
        <f aca="false">IF(X$2=$E172,$J172,"")</f>
        <v/>
      </c>
      <c r="Y172" s="86" t="str">
        <f aca="false">IF(Y$2=$E172,$J172,"")</f>
        <v/>
      </c>
      <c r="Z172" s="99" t="str">
        <f aca="false">IF(Z$2=$E172,$J172,"")</f>
        <v/>
      </c>
      <c r="AA172" s="86" t="str">
        <f aca="false">IF(AA$2=$E172,$J172,"")</f>
        <v/>
      </c>
      <c r="AB172" s="99" t="str">
        <f aca="false">IF(AB$2=$E172,$J172,"")</f>
        <v/>
      </c>
      <c r="AC172" s="101" t="s">
        <v>10</v>
      </c>
      <c r="AD172" s="83"/>
      <c r="AE172" s="83"/>
      <c r="AF172" s="83"/>
    </row>
    <row r="173" customFormat="false" ht="14.25" hidden="false" customHeight="false" outlineLevel="0" collapsed="false">
      <c r="A173" s="82" t="str">
        <f aca="false">IF(G173&lt;&gt;0,IF(COUNTIF(G$4:G$200,G173)&lt;&gt;1,RANK(G173,G$4:G$200)&amp;"°",RANK(G173,G$4:G$200)),"")</f>
        <v/>
      </c>
      <c r="B173" s="83" t="s">
        <v>10</v>
      </c>
      <c r="C173" s="86" t="str">
        <f aca="false">IFERROR(VLOOKUP($B173,TabJoueurs,2,0),"")</f>
        <v/>
      </c>
      <c r="D173" s="86" t="str">
        <f aca="false">IFERROR(VLOOKUP($B173,TabJoueurs,3,0),"")</f>
        <v/>
      </c>
      <c r="E173" s="86" t="str">
        <f aca="false">IFERROR(VLOOKUP($B173,TabJoueurs,4,0),"")</f>
        <v/>
      </c>
      <c r="F173" s="86" t="str">
        <f aca="false">IFERROR(VLOOKUP($B173,TabJoueurs,7,0),"")</f>
        <v/>
      </c>
      <c r="G173" s="103"/>
      <c r="H173" s="82" t="n">
        <f aca="false">COUNTIF(E$4:E173,E173)</f>
        <v>55</v>
      </c>
      <c r="I173" s="82" t="n">
        <f aca="false">IFERROR(IF(H173&lt;6,I172+1,I172),0)</f>
        <v>70</v>
      </c>
      <c r="J173" s="82" t="str">
        <f aca="false">IF(G173&gt;0,IF(H173&lt;6,PtsMax3-I173+1,""),"")</f>
        <v/>
      </c>
      <c r="K173" s="97" t="n">
        <f aca="false">MAX(M173:AB173)</f>
        <v>0</v>
      </c>
      <c r="L173" s="98" t="n">
        <f aca="false">IFERROR(G173/G$1,"")</f>
        <v>0</v>
      </c>
      <c r="M173" s="99"/>
      <c r="N173" s="86" t="str">
        <f aca="false">IF(N$2=$E173,$J173,"")</f>
        <v/>
      </c>
      <c r="O173" s="99" t="str">
        <f aca="false">IF(O$2=$E173,$J173,"")</f>
        <v/>
      </c>
      <c r="P173" s="86" t="str">
        <f aca="false">IF(P$2=$E173,$J173,"")</f>
        <v/>
      </c>
      <c r="Q173" s="86" t="str">
        <f aca="false">IF(Q$2=$E173,$J173,"")</f>
        <v/>
      </c>
      <c r="R173" s="99" t="str">
        <f aca="false">IF(R$2=$E173,$J173,"")</f>
        <v/>
      </c>
      <c r="S173" s="86" t="str">
        <f aca="false">IF(S$2=$E173,$J173,"")</f>
        <v/>
      </c>
      <c r="T173" s="99" t="str">
        <f aca="false">IF(T$2=$E173,$J173,"")</f>
        <v/>
      </c>
      <c r="U173" s="86" t="str">
        <f aca="false">IF(U$2=$E173,$J173,"")</f>
        <v/>
      </c>
      <c r="V173" s="99" t="str">
        <f aca="false">IF(V$2=$E173,$J173,"")</f>
        <v/>
      </c>
      <c r="W173" s="86" t="str">
        <f aca="false">IF(W$2=$E173,$J173,"")</f>
        <v/>
      </c>
      <c r="X173" s="99" t="str">
        <f aca="false">IF(X$2=$E173,$J173,"")</f>
        <v/>
      </c>
      <c r="Y173" s="86" t="str">
        <f aca="false">IF(Y$2=$E173,$J173,"")</f>
        <v/>
      </c>
      <c r="Z173" s="99" t="str">
        <f aca="false">IF(Z$2=$E173,$J173,"")</f>
        <v/>
      </c>
      <c r="AA173" s="86" t="str">
        <f aca="false">IF(AA$2=$E173,$J173,"")</f>
        <v/>
      </c>
      <c r="AB173" s="99" t="str">
        <f aca="false">IF(AB$2=$E173,$J173,"")</f>
        <v/>
      </c>
      <c r="AC173" s="101" t="s">
        <v>10</v>
      </c>
      <c r="AD173" s="83"/>
      <c r="AE173" s="83"/>
      <c r="AF173" s="83"/>
    </row>
    <row r="174" customFormat="false" ht="14.25" hidden="false" customHeight="false" outlineLevel="0" collapsed="false">
      <c r="A174" s="82" t="str">
        <f aca="false">IF(G174&lt;&gt;0,IF(COUNTIF(G$4:G$200,G174)&lt;&gt;1,RANK(G174,G$4:G$200)&amp;"°",RANK(G174,G$4:G$200)),"")</f>
        <v/>
      </c>
      <c r="B174" s="83" t="s">
        <v>10</v>
      </c>
      <c r="C174" s="86" t="str">
        <f aca="false">IFERROR(VLOOKUP($B174,TabJoueurs,2,0),"")</f>
        <v/>
      </c>
      <c r="D174" s="86" t="str">
        <f aca="false">IFERROR(VLOOKUP($B174,TabJoueurs,3,0),"")</f>
        <v/>
      </c>
      <c r="E174" s="86" t="str">
        <f aca="false">IFERROR(VLOOKUP($B174,TabJoueurs,4,0),"")</f>
        <v/>
      </c>
      <c r="F174" s="86" t="str">
        <f aca="false">IFERROR(VLOOKUP($B174,TabJoueurs,7,0),"")</f>
        <v/>
      </c>
      <c r="G174" s="103"/>
      <c r="H174" s="82" t="n">
        <f aca="false">COUNTIF(E$4:E174,E174)</f>
        <v>56</v>
      </c>
      <c r="I174" s="82" t="n">
        <f aca="false">IFERROR(IF(H174&lt;6,I173+1,I173),0)</f>
        <v>70</v>
      </c>
      <c r="J174" s="82" t="str">
        <f aca="false">IF(G174&gt;0,IF(H174&lt;6,PtsMax3-I174+1,""),"")</f>
        <v/>
      </c>
      <c r="K174" s="97" t="n">
        <f aca="false">MAX(M174:AB174)</f>
        <v>0</v>
      </c>
      <c r="L174" s="98" t="n">
        <f aca="false">IFERROR(G174/G$1,"")</f>
        <v>0</v>
      </c>
      <c r="M174" s="99"/>
      <c r="N174" s="86" t="str">
        <f aca="false">IF(N$2=$E174,$J174,"")</f>
        <v/>
      </c>
      <c r="O174" s="99" t="str">
        <f aca="false">IF(O$2=$E174,$J174,"")</f>
        <v/>
      </c>
      <c r="P174" s="86" t="str">
        <f aca="false">IF(P$2=$E174,$J174,"")</f>
        <v/>
      </c>
      <c r="Q174" s="86" t="str">
        <f aca="false">IF(Q$2=$E174,$J174,"")</f>
        <v/>
      </c>
      <c r="R174" s="99" t="str">
        <f aca="false">IF(R$2=$E174,$J174,"")</f>
        <v/>
      </c>
      <c r="S174" s="86" t="str">
        <f aca="false">IF(S$2=$E174,$J174,"")</f>
        <v/>
      </c>
      <c r="T174" s="99" t="str">
        <f aca="false">IF(T$2=$E174,$J174,"")</f>
        <v/>
      </c>
      <c r="U174" s="86" t="str">
        <f aca="false">IF(U$2=$E174,$J174,"")</f>
        <v/>
      </c>
      <c r="V174" s="99" t="str">
        <f aca="false">IF(V$2=$E174,$J174,"")</f>
        <v/>
      </c>
      <c r="W174" s="86" t="str">
        <f aca="false">IF(W$2=$E174,$J174,"")</f>
        <v/>
      </c>
      <c r="X174" s="99" t="str">
        <f aca="false">IF(X$2=$E174,$J174,"")</f>
        <v/>
      </c>
      <c r="Y174" s="86" t="str">
        <f aca="false">IF(Y$2=$E174,$J174,"")</f>
        <v/>
      </c>
      <c r="Z174" s="99" t="str">
        <f aca="false">IF(Z$2=$E174,$J174,"")</f>
        <v/>
      </c>
      <c r="AA174" s="86" t="str">
        <f aca="false">IF(AA$2=$E174,$J174,"")</f>
        <v/>
      </c>
      <c r="AB174" s="99" t="str">
        <f aca="false">IF(AB$2=$E174,$J174,"")</f>
        <v/>
      </c>
      <c r="AC174" s="101" t="s">
        <v>10</v>
      </c>
      <c r="AD174" s="83"/>
      <c r="AE174" s="83"/>
      <c r="AF174" s="83"/>
    </row>
    <row r="175" customFormat="false" ht="14.25" hidden="false" customHeight="false" outlineLevel="0" collapsed="false">
      <c r="A175" s="82" t="str">
        <f aca="false">IF(G175&lt;&gt;0,IF(COUNTIF(G$4:G$200,G175)&lt;&gt;1,RANK(G175,G$4:G$200)&amp;"°",RANK(G175,G$4:G$200)),"")</f>
        <v/>
      </c>
      <c r="B175" s="83" t="s">
        <v>10</v>
      </c>
      <c r="C175" s="86" t="str">
        <f aca="false">IFERROR(VLOOKUP($B175,TabJoueurs,2,0),"")</f>
        <v/>
      </c>
      <c r="D175" s="86" t="str">
        <f aca="false">IFERROR(VLOOKUP($B175,TabJoueurs,3,0),"")</f>
        <v/>
      </c>
      <c r="E175" s="86" t="str">
        <f aca="false">IFERROR(VLOOKUP($B175,TabJoueurs,4,0),"")</f>
        <v/>
      </c>
      <c r="F175" s="86" t="str">
        <f aca="false">IFERROR(VLOOKUP($B175,TabJoueurs,7,0),"")</f>
        <v/>
      </c>
      <c r="G175" s="103"/>
      <c r="H175" s="82" t="n">
        <f aca="false">COUNTIF(E$4:E175,E175)</f>
        <v>57</v>
      </c>
      <c r="I175" s="82" t="n">
        <f aca="false">IFERROR(IF(H175&lt;6,I174+1,I174),0)</f>
        <v>70</v>
      </c>
      <c r="J175" s="82" t="str">
        <f aca="false">IF(G175&gt;0,IF(H175&lt;6,PtsMax3-I175+1,""),"")</f>
        <v/>
      </c>
      <c r="K175" s="97" t="n">
        <f aca="false">MAX(M175:AB175)</f>
        <v>0</v>
      </c>
      <c r="L175" s="98" t="n">
        <f aca="false">IFERROR(G175/G$1,"")</f>
        <v>0</v>
      </c>
      <c r="M175" s="99"/>
      <c r="N175" s="86" t="str">
        <f aca="false">IF(N$2=$E175,$J175,"")</f>
        <v/>
      </c>
      <c r="O175" s="99" t="str">
        <f aca="false">IF(O$2=$E175,$J175,"")</f>
        <v/>
      </c>
      <c r="P175" s="86" t="str">
        <f aca="false">IF(P$2=$E175,$J175,"")</f>
        <v/>
      </c>
      <c r="Q175" s="86" t="str">
        <f aca="false">IF(Q$2=$E175,$J175,"")</f>
        <v/>
      </c>
      <c r="R175" s="99" t="str">
        <f aca="false">IF(R$2=$E175,$J175,"")</f>
        <v/>
      </c>
      <c r="S175" s="86" t="str">
        <f aca="false">IF(S$2=$E175,$J175,"")</f>
        <v/>
      </c>
      <c r="T175" s="99" t="str">
        <f aca="false">IF(T$2=$E175,$J175,"")</f>
        <v/>
      </c>
      <c r="U175" s="86" t="str">
        <f aca="false">IF(U$2=$E175,$J175,"")</f>
        <v/>
      </c>
      <c r="V175" s="99" t="str">
        <f aca="false">IF(V$2=$E175,$J175,"")</f>
        <v/>
      </c>
      <c r="W175" s="86" t="str">
        <f aca="false">IF(W$2=$E175,$J175,"")</f>
        <v/>
      </c>
      <c r="X175" s="99" t="str">
        <f aca="false">IF(X$2=$E175,$J175,"")</f>
        <v/>
      </c>
      <c r="Y175" s="86" t="str">
        <f aca="false">IF(Y$2=$E175,$J175,"")</f>
        <v/>
      </c>
      <c r="Z175" s="99" t="str">
        <f aca="false">IF(Z$2=$E175,$J175,"")</f>
        <v/>
      </c>
      <c r="AA175" s="86" t="str">
        <f aca="false">IF(AA$2=$E175,$J175,"")</f>
        <v/>
      </c>
      <c r="AB175" s="99" t="str">
        <f aca="false">IF(AB$2=$E175,$J175,"")</f>
        <v/>
      </c>
      <c r="AC175" s="101" t="s">
        <v>10</v>
      </c>
      <c r="AD175" s="83"/>
      <c r="AE175" s="83"/>
      <c r="AF175" s="83"/>
    </row>
    <row r="176" customFormat="false" ht="14.25" hidden="false" customHeight="false" outlineLevel="0" collapsed="false">
      <c r="A176" s="82" t="str">
        <f aca="false">IF(G176&lt;&gt;0,IF(COUNTIF(G$4:G$200,G176)&lt;&gt;1,RANK(G176,G$4:G$200)&amp;"°",RANK(G176,G$4:G$200)),"")</f>
        <v/>
      </c>
      <c r="B176" s="83" t="s">
        <v>10</v>
      </c>
      <c r="C176" s="86" t="str">
        <f aca="false">IFERROR(VLOOKUP($B176,TabJoueurs,2,0),"")</f>
        <v/>
      </c>
      <c r="D176" s="86" t="str">
        <f aca="false">IFERROR(VLOOKUP($B176,TabJoueurs,3,0),"")</f>
        <v/>
      </c>
      <c r="E176" s="86" t="str">
        <f aca="false">IFERROR(VLOOKUP($B176,TabJoueurs,4,0),"")</f>
        <v/>
      </c>
      <c r="F176" s="86" t="str">
        <f aca="false">IFERROR(VLOOKUP($B176,TabJoueurs,7,0),"")</f>
        <v/>
      </c>
      <c r="G176" s="103"/>
      <c r="H176" s="82" t="n">
        <f aca="false">COUNTIF(E$4:E176,E176)</f>
        <v>58</v>
      </c>
      <c r="I176" s="82" t="n">
        <f aca="false">IFERROR(IF(H176&lt;6,I175+1,I175),0)</f>
        <v>70</v>
      </c>
      <c r="J176" s="82" t="str">
        <f aca="false">IF(G176&gt;0,IF(H176&lt;6,PtsMax3-I176+1,""),"")</f>
        <v/>
      </c>
      <c r="K176" s="97" t="n">
        <f aca="false">MAX(M176:AB176)</f>
        <v>0</v>
      </c>
      <c r="L176" s="98" t="n">
        <f aca="false">IFERROR(G176/G$1,"")</f>
        <v>0</v>
      </c>
      <c r="M176" s="99"/>
      <c r="N176" s="86" t="str">
        <f aca="false">IF(N$2=$E176,$J176,"")</f>
        <v/>
      </c>
      <c r="O176" s="99" t="str">
        <f aca="false">IF(O$2=$E176,$J176,"")</f>
        <v/>
      </c>
      <c r="P176" s="86" t="str">
        <f aca="false">IF(P$2=$E176,$J176,"")</f>
        <v/>
      </c>
      <c r="Q176" s="86" t="str">
        <f aca="false">IF(Q$2=$E176,$J176,"")</f>
        <v/>
      </c>
      <c r="R176" s="99" t="str">
        <f aca="false">IF(R$2=$E176,$J176,"")</f>
        <v/>
      </c>
      <c r="S176" s="86" t="str">
        <f aca="false">IF(S$2=$E176,$J176,"")</f>
        <v/>
      </c>
      <c r="T176" s="99" t="str">
        <f aca="false">IF(T$2=$E176,$J176,"")</f>
        <v/>
      </c>
      <c r="U176" s="86" t="str">
        <f aca="false">IF(U$2=$E176,$J176,"")</f>
        <v/>
      </c>
      <c r="V176" s="99" t="str">
        <f aca="false">IF(V$2=$E176,$J176,"")</f>
        <v/>
      </c>
      <c r="W176" s="86" t="str">
        <f aca="false">IF(W$2=$E176,$J176,"")</f>
        <v/>
      </c>
      <c r="X176" s="99" t="str">
        <f aca="false">IF(X$2=$E176,$J176,"")</f>
        <v/>
      </c>
      <c r="Y176" s="86" t="str">
        <f aca="false">IF(Y$2=$E176,$J176,"")</f>
        <v/>
      </c>
      <c r="Z176" s="99" t="str">
        <f aca="false">IF(Z$2=$E176,$J176,"")</f>
        <v/>
      </c>
      <c r="AA176" s="86" t="str">
        <f aca="false">IF(AA$2=$E176,$J176,"")</f>
        <v/>
      </c>
      <c r="AB176" s="99" t="str">
        <f aca="false">IF(AB$2=$E176,$J176,"")</f>
        <v/>
      </c>
      <c r="AC176" s="101" t="s">
        <v>10</v>
      </c>
      <c r="AD176" s="83"/>
      <c r="AE176" s="83"/>
      <c r="AF176" s="83"/>
    </row>
    <row r="177" customFormat="false" ht="14.25" hidden="false" customHeight="false" outlineLevel="0" collapsed="false">
      <c r="A177" s="82" t="str">
        <f aca="false">IF(G177&lt;&gt;0,IF(COUNTIF(G$4:G$200,G177)&lt;&gt;1,RANK(G177,G$4:G$200)&amp;"°",RANK(G177,G$4:G$200)),"")</f>
        <v/>
      </c>
      <c r="B177" s="83" t="s">
        <v>10</v>
      </c>
      <c r="C177" s="86" t="str">
        <f aca="false">IFERROR(VLOOKUP($B177,TabJoueurs,2,0),"")</f>
        <v/>
      </c>
      <c r="D177" s="86" t="str">
        <f aca="false">IFERROR(VLOOKUP($B177,TabJoueurs,3,0),"")</f>
        <v/>
      </c>
      <c r="E177" s="86" t="str">
        <f aca="false">IFERROR(VLOOKUP($B177,TabJoueurs,4,0),"")</f>
        <v/>
      </c>
      <c r="F177" s="86" t="str">
        <f aca="false">IFERROR(VLOOKUP($B177,TabJoueurs,7,0),"")</f>
        <v/>
      </c>
      <c r="G177" s="103"/>
      <c r="H177" s="82" t="n">
        <f aca="false">COUNTIF(E$4:E177,E177)</f>
        <v>59</v>
      </c>
      <c r="I177" s="82" t="n">
        <f aca="false">IFERROR(IF(H177&lt;6,I176+1,I176),0)</f>
        <v>70</v>
      </c>
      <c r="J177" s="82" t="str">
        <f aca="false">IF(G177&gt;0,IF(H177&lt;6,PtsMax3-I177+1,""),"")</f>
        <v/>
      </c>
      <c r="K177" s="97" t="n">
        <f aca="false">MAX(M177:AB177)</f>
        <v>0</v>
      </c>
      <c r="L177" s="98" t="n">
        <f aca="false">IFERROR(G177/G$1,"")</f>
        <v>0</v>
      </c>
      <c r="M177" s="99"/>
      <c r="N177" s="86" t="str">
        <f aca="false">IF(N$2=$E177,$J177,"")</f>
        <v/>
      </c>
      <c r="O177" s="99" t="str">
        <f aca="false">IF(O$2=$E177,$J177,"")</f>
        <v/>
      </c>
      <c r="P177" s="86" t="str">
        <f aca="false">IF(P$2=$E177,$J177,"")</f>
        <v/>
      </c>
      <c r="Q177" s="86" t="str">
        <f aca="false">IF(Q$2=$E177,$J177,"")</f>
        <v/>
      </c>
      <c r="R177" s="99" t="str">
        <f aca="false">IF(R$2=$E177,$J177,"")</f>
        <v/>
      </c>
      <c r="S177" s="86" t="str">
        <f aca="false">IF(S$2=$E177,$J177,"")</f>
        <v/>
      </c>
      <c r="T177" s="99" t="str">
        <f aca="false">IF(T$2=$E177,$J177,"")</f>
        <v/>
      </c>
      <c r="U177" s="86" t="str">
        <f aca="false">IF(U$2=$E177,$J177,"")</f>
        <v/>
      </c>
      <c r="V177" s="99" t="str">
        <f aca="false">IF(V$2=$E177,$J177,"")</f>
        <v/>
      </c>
      <c r="W177" s="86" t="str">
        <f aca="false">IF(W$2=$E177,$J177,"")</f>
        <v/>
      </c>
      <c r="X177" s="99" t="str">
        <f aca="false">IF(X$2=$E177,$J177,"")</f>
        <v/>
      </c>
      <c r="Y177" s="86" t="str">
        <f aca="false">IF(Y$2=$E177,$J177,"")</f>
        <v/>
      </c>
      <c r="Z177" s="99" t="str">
        <f aca="false">IF(Z$2=$E177,$J177,"")</f>
        <v/>
      </c>
      <c r="AA177" s="86" t="str">
        <f aca="false">IF(AA$2=$E177,$J177,"")</f>
        <v/>
      </c>
      <c r="AB177" s="99" t="str">
        <f aca="false">IF(AB$2=$E177,$J177,"")</f>
        <v/>
      </c>
      <c r="AC177" s="101" t="s">
        <v>10</v>
      </c>
      <c r="AD177" s="83"/>
      <c r="AE177" s="83"/>
      <c r="AF177" s="83"/>
    </row>
    <row r="178" customFormat="false" ht="14.25" hidden="false" customHeight="false" outlineLevel="0" collapsed="false">
      <c r="A178" s="82" t="str">
        <f aca="false">IF(G178&lt;&gt;0,IF(COUNTIF(G$4:G$200,G178)&lt;&gt;1,RANK(G178,G$4:G$200)&amp;"°",RANK(G178,G$4:G$200)),"")</f>
        <v/>
      </c>
      <c r="B178" s="83" t="s">
        <v>10</v>
      </c>
      <c r="C178" s="86" t="str">
        <f aca="false">IFERROR(VLOOKUP($B178,TabJoueurs,2,0),"")</f>
        <v/>
      </c>
      <c r="D178" s="86" t="str">
        <f aca="false">IFERROR(VLOOKUP($B178,TabJoueurs,3,0),"")</f>
        <v/>
      </c>
      <c r="E178" s="86" t="str">
        <f aca="false">IFERROR(VLOOKUP($B178,TabJoueurs,4,0),"")</f>
        <v/>
      </c>
      <c r="F178" s="86" t="str">
        <f aca="false">IFERROR(VLOOKUP($B178,TabJoueurs,7,0),"")</f>
        <v/>
      </c>
      <c r="G178" s="103"/>
      <c r="H178" s="82" t="n">
        <f aca="false">COUNTIF(E$4:E178,E178)</f>
        <v>60</v>
      </c>
      <c r="I178" s="82" t="n">
        <f aca="false">IFERROR(IF(H178&lt;6,I177+1,I177),0)</f>
        <v>70</v>
      </c>
      <c r="J178" s="82" t="str">
        <f aca="false">IF(G178&gt;0,IF(H178&lt;6,PtsMax3-I178+1,""),"")</f>
        <v/>
      </c>
      <c r="K178" s="97" t="n">
        <f aca="false">MAX(M178:AB178)</f>
        <v>0</v>
      </c>
      <c r="L178" s="98" t="n">
        <f aca="false">IFERROR(G178/G$1,"")</f>
        <v>0</v>
      </c>
      <c r="M178" s="99"/>
      <c r="N178" s="86" t="str">
        <f aca="false">IF(N$2=$E178,$J178,"")</f>
        <v/>
      </c>
      <c r="O178" s="99" t="str">
        <f aca="false">IF(O$2=$E178,$J178,"")</f>
        <v/>
      </c>
      <c r="P178" s="86" t="str">
        <f aca="false">IF(P$2=$E178,$J178,"")</f>
        <v/>
      </c>
      <c r="Q178" s="86" t="str">
        <f aca="false">IF(Q$2=$E178,$J178,"")</f>
        <v/>
      </c>
      <c r="R178" s="99" t="str">
        <f aca="false">IF(R$2=$E178,$J178,"")</f>
        <v/>
      </c>
      <c r="S178" s="86" t="str">
        <f aca="false">IF(S$2=$E178,$J178,"")</f>
        <v/>
      </c>
      <c r="T178" s="99" t="str">
        <f aca="false">IF(T$2=$E178,$J178,"")</f>
        <v/>
      </c>
      <c r="U178" s="86" t="str">
        <f aca="false">IF(U$2=$E178,$J178,"")</f>
        <v/>
      </c>
      <c r="V178" s="99" t="str">
        <f aca="false">IF(V$2=$E178,$J178,"")</f>
        <v/>
      </c>
      <c r="W178" s="86" t="str">
        <f aca="false">IF(W$2=$E178,$J178,"")</f>
        <v/>
      </c>
      <c r="X178" s="99" t="str">
        <f aca="false">IF(X$2=$E178,$J178,"")</f>
        <v/>
      </c>
      <c r="Y178" s="86" t="str">
        <f aca="false">IF(Y$2=$E178,$J178,"")</f>
        <v/>
      </c>
      <c r="Z178" s="99" t="str">
        <f aca="false">IF(Z$2=$E178,$J178,"")</f>
        <v/>
      </c>
      <c r="AA178" s="86" t="str">
        <f aca="false">IF(AA$2=$E178,$J178,"")</f>
        <v/>
      </c>
      <c r="AB178" s="99" t="str">
        <f aca="false">IF(AB$2=$E178,$J178,"")</f>
        <v/>
      </c>
      <c r="AC178" s="101" t="s">
        <v>10</v>
      </c>
      <c r="AD178" s="83"/>
      <c r="AE178" s="83"/>
      <c r="AF178" s="83"/>
    </row>
    <row r="179" customFormat="false" ht="14.25" hidden="false" customHeight="false" outlineLevel="0" collapsed="false">
      <c r="A179" s="82" t="str">
        <f aca="false">IF(G179&lt;&gt;0,IF(COUNTIF(G$4:G$200,G179)&lt;&gt;1,RANK(G179,G$4:G$200)&amp;"°",RANK(G179,G$4:G$200)),"")</f>
        <v/>
      </c>
      <c r="B179" s="83" t="s">
        <v>10</v>
      </c>
      <c r="C179" s="86" t="str">
        <f aca="false">IFERROR(VLOOKUP($B179,TabJoueurs,2,0),"")</f>
        <v/>
      </c>
      <c r="D179" s="86" t="str">
        <f aca="false">IFERROR(VLOOKUP($B179,TabJoueurs,3,0),"")</f>
        <v/>
      </c>
      <c r="E179" s="86" t="str">
        <f aca="false">IFERROR(VLOOKUP($B179,TabJoueurs,4,0),"")</f>
        <v/>
      </c>
      <c r="F179" s="86" t="str">
        <f aca="false">IFERROR(VLOOKUP($B179,TabJoueurs,7,0),"")</f>
        <v/>
      </c>
      <c r="G179" s="103"/>
      <c r="H179" s="82" t="n">
        <f aca="false">COUNTIF(E$4:E179,E179)</f>
        <v>61</v>
      </c>
      <c r="I179" s="82" t="n">
        <f aca="false">IFERROR(IF(H179&lt;6,I178+1,I178),0)</f>
        <v>70</v>
      </c>
      <c r="J179" s="82" t="str">
        <f aca="false">IF(G179&gt;0,IF(H179&lt;6,PtsMax3-I179+1,""),"")</f>
        <v/>
      </c>
      <c r="K179" s="97" t="n">
        <f aca="false">MAX(M179:AB179)</f>
        <v>0</v>
      </c>
      <c r="L179" s="98" t="n">
        <f aca="false">IFERROR(G179/G$1,"")</f>
        <v>0</v>
      </c>
      <c r="M179" s="99"/>
      <c r="N179" s="86" t="str">
        <f aca="false">IF(N$2=$E179,$J179,"")</f>
        <v/>
      </c>
      <c r="O179" s="99" t="str">
        <f aca="false">IF(O$2=$E179,$J179,"")</f>
        <v/>
      </c>
      <c r="P179" s="86" t="str">
        <f aca="false">IF(P$2=$E179,$J179,"")</f>
        <v/>
      </c>
      <c r="Q179" s="86" t="str">
        <f aca="false">IF(Q$2=$E179,$J179,"")</f>
        <v/>
      </c>
      <c r="R179" s="99" t="str">
        <f aca="false">IF(R$2=$E179,$J179,"")</f>
        <v/>
      </c>
      <c r="S179" s="86" t="str">
        <f aca="false">IF(S$2=$E179,$J179,"")</f>
        <v/>
      </c>
      <c r="T179" s="99" t="str">
        <f aca="false">IF(T$2=$E179,$J179,"")</f>
        <v/>
      </c>
      <c r="U179" s="86" t="str">
        <f aca="false">IF(U$2=$E179,$J179,"")</f>
        <v/>
      </c>
      <c r="V179" s="99" t="str">
        <f aca="false">IF(V$2=$E179,$J179,"")</f>
        <v/>
      </c>
      <c r="W179" s="86" t="str">
        <f aca="false">IF(W$2=$E179,$J179,"")</f>
        <v/>
      </c>
      <c r="X179" s="99" t="str">
        <f aca="false">IF(X$2=$E179,$J179,"")</f>
        <v/>
      </c>
      <c r="Y179" s="86" t="str">
        <f aca="false">IF(Y$2=$E179,$J179,"")</f>
        <v/>
      </c>
      <c r="Z179" s="99" t="str">
        <f aca="false">IF(Z$2=$E179,$J179,"")</f>
        <v/>
      </c>
      <c r="AA179" s="86" t="str">
        <f aca="false">IF(AA$2=$E179,$J179,"")</f>
        <v/>
      </c>
      <c r="AB179" s="99" t="str">
        <f aca="false">IF(AB$2=$E179,$J179,"")</f>
        <v/>
      </c>
      <c r="AC179" s="101" t="s">
        <v>10</v>
      </c>
      <c r="AD179" s="83"/>
      <c r="AE179" s="83"/>
      <c r="AF179" s="83"/>
    </row>
    <row r="180" customFormat="false" ht="14.25" hidden="false" customHeight="false" outlineLevel="0" collapsed="false">
      <c r="A180" s="82" t="str">
        <f aca="false">IF(G180&lt;&gt;0,IF(COUNTIF(G$4:G$200,G180)&lt;&gt;1,RANK(G180,G$4:G$200)&amp;"°",RANK(G180,G$4:G$200)),"")</f>
        <v/>
      </c>
      <c r="B180" s="83" t="s">
        <v>10</v>
      </c>
      <c r="C180" s="86" t="str">
        <f aca="false">IFERROR(VLOOKUP($B180,TabJoueurs,2,0),"")</f>
        <v/>
      </c>
      <c r="D180" s="86" t="str">
        <f aca="false">IFERROR(VLOOKUP($B180,TabJoueurs,3,0),"")</f>
        <v/>
      </c>
      <c r="E180" s="86" t="str">
        <f aca="false">IFERROR(VLOOKUP($B180,TabJoueurs,4,0),"")</f>
        <v/>
      </c>
      <c r="F180" s="86" t="str">
        <f aca="false">IFERROR(VLOOKUP($B180,TabJoueurs,7,0),"")</f>
        <v/>
      </c>
      <c r="G180" s="103"/>
      <c r="H180" s="82" t="n">
        <f aca="false">COUNTIF(E$4:E180,E180)</f>
        <v>62</v>
      </c>
      <c r="I180" s="82" t="n">
        <f aca="false">IFERROR(IF(H180&lt;6,I179+1,I179),0)</f>
        <v>70</v>
      </c>
      <c r="J180" s="82" t="str">
        <f aca="false">IF(G180&gt;0,IF(H180&lt;6,PtsMax3-I180+1,""),"")</f>
        <v/>
      </c>
      <c r="K180" s="97" t="n">
        <f aca="false">MAX(M180:AB180)</f>
        <v>0</v>
      </c>
      <c r="L180" s="98" t="n">
        <f aca="false">IFERROR(G180/G$1,"")</f>
        <v>0</v>
      </c>
      <c r="M180" s="99"/>
      <c r="N180" s="86" t="str">
        <f aca="false">IF(N$2=$E180,$J180,"")</f>
        <v/>
      </c>
      <c r="O180" s="99" t="str">
        <f aca="false">IF(O$2=$E180,$J180,"")</f>
        <v/>
      </c>
      <c r="P180" s="86" t="str">
        <f aca="false">IF(P$2=$E180,$J180,"")</f>
        <v/>
      </c>
      <c r="Q180" s="86" t="str">
        <f aca="false">IF(Q$2=$E180,$J180,"")</f>
        <v/>
      </c>
      <c r="R180" s="99" t="str">
        <f aca="false">IF(R$2=$E180,$J180,"")</f>
        <v/>
      </c>
      <c r="S180" s="86" t="str">
        <f aca="false">IF(S$2=$E180,$J180,"")</f>
        <v/>
      </c>
      <c r="T180" s="99" t="str">
        <f aca="false">IF(T$2=$E180,$J180,"")</f>
        <v/>
      </c>
      <c r="U180" s="86" t="str">
        <f aca="false">IF(U$2=$E180,$J180,"")</f>
        <v/>
      </c>
      <c r="V180" s="99" t="str">
        <f aca="false">IF(V$2=$E180,$J180,"")</f>
        <v/>
      </c>
      <c r="W180" s="86" t="str">
        <f aca="false">IF(W$2=$E180,$J180,"")</f>
        <v/>
      </c>
      <c r="X180" s="99" t="str">
        <f aca="false">IF(X$2=$E180,$J180,"")</f>
        <v/>
      </c>
      <c r="Y180" s="86" t="str">
        <f aca="false">IF(Y$2=$E180,$J180,"")</f>
        <v/>
      </c>
      <c r="Z180" s="99" t="str">
        <f aca="false">IF(Z$2=$E180,$J180,"")</f>
        <v/>
      </c>
      <c r="AA180" s="86" t="str">
        <f aca="false">IF(AA$2=$E180,$J180,"")</f>
        <v/>
      </c>
      <c r="AB180" s="99" t="str">
        <f aca="false">IF(AB$2=$E180,$J180,"")</f>
        <v/>
      </c>
      <c r="AC180" s="101" t="s">
        <v>10</v>
      </c>
      <c r="AD180" s="83"/>
      <c r="AE180" s="83"/>
      <c r="AF180" s="83"/>
    </row>
    <row r="181" customFormat="false" ht="14.25" hidden="false" customHeight="false" outlineLevel="0" collapsed="false">
      <c r="A181" s="82" t="str">
        <f aca="false">IF(G181&lt;&gt;0,IF(COUNTIF(G$4:G$200,G181)&lt;&gt;1,RANK(G181,G$4:G$200)&amp;"°",RANK(G181,G$4:G$200)),"")</f>
        <v/>
      </c>
      <c r="B181" s="83" t="s">
        <v>10</v>
      </c>
      <c r="C181" s="86" t="str">
        <f aca="false">IFERROR(VLOOKUP($B181,TabJoueurs,2,0),"")</f>
        <v/>
      </c>
      <c r="D181" s="86" t="str">
        <f aca="false">IFERROR(VLOOKUP($B181,TabJoueurs,3,0),"")</f>
        <v/>
      </c>
      <c r="E181" s="86" t="str">
        <f aca="false">IFERROR(VLOOKUP($B181,TabJoueurs,4,0),"")</f>
        <v/>
      </c>
      <c r="F181" s="86" t="str">
        <f aca="false">IFERROR(VLOOKUP($B181,TabJoueurs,7,0),"")</f>
        <v/>
      </c>
      <c r="G181" s="103"/>
      <c r="H181" s="82" t="n">
        <f aca="false">COUNTIF(E$4:E181,E181)</f>
        <v>63</v>
      </c>
      <c r="I181" s="82" t="n">
        <f aca="false">IFERROR(IF(H181&lt;6,I180+1,I180),0)</f>
        <v>70</v>
      </c>
      <c r="J181" s="82" t="str">
        <f aca="false">IF(G181&gt;0,IF(H181&lt;6,PtsMax3-I181+1,""),"")</f>
        <v/>
      </c>
      <c r="K181" s="97" t="n">
        <f aca="false">MAX(M181:AB181)</f>
        <v>0</v>
      </c>
      <c r="L181" s="98" t="n">
        <f aca="false">IFERROR(G181/G$1,"")</f>
        <v>0</v>
      </c>
      <c r="M181" s="99"/>
      <c r="N181" s="86" t="str">
        <f aca="false">IF(N$2=$E181,$J181,"")</f>
        <v/>
      </c>
      <c r="O181" s="99" t="str">
        <f aca="false">IF(O$2=$E181,$J181,"")</f>
        <v/>
      </c>
      <c r="P181" s="86" t="str">
        <f aca="false">IF(P$2=$E181,$J181,"")</f>
        <v/>
      </c>
      <c r="Q181" s="86" t="str">
        <f aca="false">IF(Q$2=$E181,$J181,"")</f>
        <v/>
      </c>
      <c r="R181" s="99" t="str">
        <f aca="false">IF(R$2=$E181,$J181,"")</f>
        <v/>
      </c>
      <c r="S181" s="86" t="str">
        <f aca="false">IF(S$2=$E181,$J181,"")</f>
        <v/>
      </c>
      <c r="T181" s="99" t="str">
        <f aca="false">IF(T$2=$E181,$J181,"")</f>
        <v/>
      </c>
      <c r="U181" s="86" t="str">
        <f aca="false">IF(U$2=$E181,$J181,"")</f>
        <v/>
      </c>
      <c r="V181" s="99" t="str">
        <f aca="false">IF(V$2=$E181,$J181,"")</f>
        <v/>
      </c>
      <c r="W181" s="86" t="str">
        <f aca="false">IF(W$2=$E181,$J181,"")</f>
        <v/>
      </c>
      <c r="X181" s="99" t="str">
        <f aca="false">IF(X$2=$E181,$J181,"")</f>
        <v/>
      </c>
      <c r="Y181" s="86" t="str">
        <f aca="false">IF(Y$2=$E181,$J181,"")</f>
        <v/>
      </c>
      <c r="Z181" s="99" t="str">
        <f aca="false">IF(Z$2=$E181,$J181,"")</f>
        <v/>
      </c>
      <c r="AA181" s="86" t="str">
        <f aca="false">IF(AA$2=$E181,$J181,"")</f>
        <v/>
      </c>
      <c r="AB181" s="99" t="str">
        <f aca="false">IF(AB$2=$E181,$J181,"")</f>
        <v/>
      </c>
      <c r="AC181" s="101" t="s">
        <v>10</v>
      </c>
      <c r="AD181" s="83"/>
      <c r="AE181" s="83"/>
      <c r="AF181" s="83"/>
    </row>
    <row r="182" customFormat="false" ht="14.25" hidden="false" customHeight="false" outlineLevel="0" collapsed="false">
      <c r="A182" s="82" t="str">
        <f aca="false">IF(G182&lt;&gt;0,IF(COUNTIF(G$4:G$200,G182)&lt;&gt;1,RANK(G182,G$4:G$200)&amp;"°",RANK(G182,G$4:G$200)),"")</f>
        <v/>
      </c>
      <c r="B182" s="83" t="s">
        <v>10</v>
      </c>
      <c r="C182" s="86" t="str">
        <f aca="false">IFERROR(VLOOKUP($B182,TabJoueurs,2,0),"")</f>
        <v/>
      </c>
      <c r="D182" s="86" t="str">
        <f aca="false">IFERROR(VLOOKUP($B182,TabJoueurs,3,0),"")</f>
        <v/>
      </c>
      <c r="E182" s="86" t="str">
        <f aca="false">IFERROR(VLOOKUP($B182,TabJoueurs,4,0),"")</f>
        <v/>
      </c>
      <c r="F182" s="86" t="str">
        <f aca="false">IFERROR(VLOOKUP($B182,TabJoueurs,7,0),"")</f>
        <v/>
      </c>
      <c r="G182" s="103"/>
      <c r="H182" s="82" t="n">
        <f aca="false">COUNTIF(E$4:E182,E182)</f>
        <v>64</v>
      </c>
      <c r="I182" s="82" t="n">
        <f aca="false">IFERROR(IF(H182&lt;6,I181+1,I181),0)</f>
        <v>70</v>
      </c>
      <c r="J182" s="82" t="str">
        <f aca="false">IF(G182&gt;0,IF(H182&lt;6,PtsMax3-I182+1,""),"")</f>
        <v/>
      </c>
      <c r="K182" s="97" t="n">
        <f aca="false">MAX(M182:AB182)</f>
        <v>0</v>
      </c>
      <c r="L182" s="98" t="n">
        <f aca="false">IFERROR(G182/G$1,"")</f>
        <v>0</v>
      </c>
      <c r="M182" s="99"/>
      <c r="N182" s="86" t="str">
        <f aca="false">IF(N$2=$E182,$J182,"")</f>
        <v/>
      </c>
      <c r="O182" s="99" t="str">
        <f aca="false">IF(O$2=$E182,$J182,"")</f>
        <v/>
      </c>
      <c r="P182" s="86" t="str">
        <f aca="false">IF(P$2=$E182,$J182,"")</f>
        <v/>
      </c>
      <c r="Q182" s="86" t="str">
        <f aca="false">IF(Q$2=$E182,$J182,"")</f>
        <v/>
      </c>
      <c r="R182" s="99" t="str">
        <f aca="false">IF(R$2=$E182,$J182,"")</f>
        <v/>
      </c>
      <c r="S182" s="86" t="str">
        <f aca="false">IF(S$2=$E182,$J182,"")</f>
        <v/>
      </c>
      <c r="T182" s="99" t="str">
        <f aca="false">IF(T$2=$E182,$J182,"")</f>
        <v/>
      </c>
      <c r="U182" s="86" t="str">
        <f aca="false">IF(U$2=$E182,$J182,"")</f>
        <v/>
      </c>
      <c r="V182" s="99" t="str">
        <f aca="false">IF(V$2=$E182,$J182,"")</f>
        <v/>
      </c>
      <c r="W182" s="86" t="str">
        <f aca="false">IF(W$2=$E182,$J182,"")</f>
        <v/>
      </c>
      <c r="X182" s="99" t="str">
        <f aca="false">IF(X$2=$E182,$J182,"")</f>
        <v/>
      </c>
      <c r="Y182" s="86" t="str">
        <f aca="false">IF(Y$2=$E182,$J182,"")</f>
        <v/>
      </c>
      <c r="Z182" s="99" t="str">
        <f aca="false">IF(Z$2=$E182,$J182,"")</f>
        <v/>
      </c>
      <c r="AA182" s="86" t="str">
        <f aca="false">IF(AA$2=$E182,$J182,"")</f>
        <v/>
      </c>
      <c r="AB182" s="99" t="str">
        <f aca="false">IF(AB$2=$E182,$J182,"")</f>
        <v/>
      </c>
      <c r="AC182" s="101" t="s">
        <v>10</v>
      </c>
      <c r="AD182" s="83"/>
      <c r="AE182" s="83"/>
      <c r="AF182" s="83"/>
    </row>
    <row r="183" customFormat="false" ht="14.25" hidden="false" customHeight="false" outlineLevel="0" collapsed="false">
      <c r="A183" s="82" t="str">
        <f aca="false">IF(G183&lt;&gt;0,IF(COUNTIF(G$4:G$200,G183)&lt;&gt;1,RANK(G183,G$4:G$200)&amp;"°",RANK(G183,G$4:G$200)),"")</f>
        <v/>
      </c>
      <c r="B183" s="83" t="s">
        <v>10</v>
      </c>
      <c r="C183" s="86" t="str">
        <f aca="false">IFERROR(VLOOKUP($B183,TabJoueurs,2,0),"")</f>
        <v/>
      </c>
      <c r="D183" s="86" t="str">
        <f aca="false">IFERROR(VLOOKUP($B183,TabJoueurs,3,0),"")</f>
        <v/>
      </c>
      <c r="E183" s="86" t="str">
        <f aca="false">IFERROR(VLOOKUP($B183,TabJoueurs,4,0),"")</f>
        <v/>
      </c>
      <c r="F183" s="86" t="str">
        <f aca="false">IFERROR(VLOOKUP($B183,TabJoueurs,7,0),"")</f>
        <v/>
      </c>
      <c r="G183" s="103"/>
      <c r="H183" s="82" t="n">
        <f aca="false">COUNTIF(E$4:E183,E183)</f>
        <v>65</v>
      </c>
      <c r="I183" s="82" t="n">
        <f aca="false">IFERROR(IF(H183&lt;6,I182+1,I182),0)</f>
        <v>70</v>
      </c>
      <c r="J183" s="82" t="str">
        <f aca="false">IF(G183&gt;0,IF(H183&lt;6,PtsMax3-I183+1,""),"")</f>
        <v/>
      </c>
      <c r="K183" s="97" t="n">
        <f aca="false">MAX(M183:AB183)</f>
        <v>0</v>
      </c>
      <c r="L183" s="98" t="n">
        <f aca="false">IFERROR(G183/G$1,"")</f>
        <v>0</v>
      </c>
      <c r="M183" s="99"/>
      <c r="N183" s="86" t="str">
        <f aca="false">IF(N$2=$E183,$J183,"")</f>
        <v/>
      </c>
      <c r="O183" s="99" t="str">
        <f aca="false">IF(O$2=$E183,$J183,"")</f>
        <v/>
      </c>
      <c r="P183" s="86" t="str">
        <f aca="false">IF(P$2=$E183,$J183,"")</f>
        <v/>
      </c>
      <c r="Q183" s="86" t="str">
        <f aca="false">IF(Q$2=$E183,$J183,"")</f>
        <v/>
      </c>
      <c r="R183" s="99" t="str">
        <f aca="false">IF(R$2=$E183,$J183,"")</f>
        <v/>
      </c>
      <c r="S183" s="86" t="str">
        <f aca="false">IF(S$2=$E183,$J183,"")</f>
        <v/>
      </c>
      <c r="T183" s="99" t="str">
        <f aca="false">IF(T$2=$E183,$J183,"")</f>
        <v/>
      </c>
      <c r="U183" s="86" t="str">
        <f aca="false">IF(U$2=$E183,$J183,"")</f>
        <v/>
      </c>
      <c r="V183" s="99" t="str">
        <f aca="false">IF(V$2=$E183,$J183,"")</f>
        <v/>
      </c>
      <c r="W183" s="86" t="str">
        <f aca="false">IF(W$2=$E183,$J183,"")</f>
        <v/>
      </c>
      <c r="X183" s="99" t="str">
        <f aca="false">IF(X$2=$E183,$J183,"")</f>
        <v/>
      </c>
      <c r="Y183" s="86" t="str">
        <f aca="false">IF(Y$2=$E183,$J183,"")</f>
        <v/>
      </c>
      <c r="Z183" s="99" t="str">
        <f aca="false">IF(Z$2=$E183,$J183,"")</f>
        <v/>
      </c>
      <c r="AA183" s="86" t="str">
        <f aca="false">IF(AA$2=$E183,$J183,"")</f>
        <v/>
      </c>
      <c r="AB183" s="99" t="str">
        <f aca="false">IF(AB$2=$E183,$J183,"")</f>
        <v/>
      </c>
      <c r="AC183" s="101" t="s">
        <v>10</v>
      </c>
      <c r="AD183" s="83"/>
      <c r="AE183" s="83"/>
      <c r="AF183" s="83"/>
    </row>
    <row r="184" customFormat="false" ht="14.25" hidden="false" customHeight="false" outlineLevel="0" collapsed="false">
      <c r="A184" s="82" t="str">
        <f aca="false">IF(G184&lt;&gt;0,IF(COUNTIF(G$4:G$200,G184)&lt;&gt;1,RANK(G184,G$4:G$200)&amp;"°",RANK(G184,G$4:G$200)),"")</f>
        <v/>
      </c>
      <c r="B184" s="83" t="s">
        <v>10</v>
      </c>
      <c r="C184" s="86" t="str">
        <f aca="false">IFERROR(VLOOKUP($B184,TabJoueurs,2,0),"")</f>
        <v/>
      </c>
      <c r="D184" s="86" t="str">
        <f aca="false">IFERROR(VLOOKUP($B184,TabJoueurs,3,0),"")</f>
        <v/>
      </c>
      <c r="E184" s="86" t="str">
        <f aca="false">IFERROR(VLOOKUP($B184,TabJoueurs,4,0),"")</f>
        <v/>
      </c>
      <c r="F184" s="86" t="str">
        <f aca="false">IFERROR(VLOOKUP($B184,TabJoueurs,7,0),"")</f>
        <v/>
      </c>
      <c r="G184" s="103"/>
      <c r="H184" s="82" t="n">
        <f aca="false">COUNTIF(E$4:E184,E184)</f>
        <v>66</v>
      </c>
      <c r="I184" s="82" t="n">
        <f aca="false">IFERROR(IF(H184&lt;6,I183+1,I183),0)</f>
        <v>70</v>
      </c>
      <c r="J184" s="82" t="str">
        <f aca="false">IF(G184&gt;0,IF(H184&lt;6,PtsMax3-I184+1,""),"")</f>
        <v/>
      </c>
      <c r="K184" s="97" t="n">
        <f aca="false">MAX(M184:AB184)</f>
        <v>0</v>
      </c>
      <c r="L184" s="98" t="n">
        <f aca="false">IFERROR(G184/G$1,"")</f>
        <v>0</v>
      </c>
      <c r="M184" s="99"/>
      <c r="N184" s="86" t="str">
        <f aca="false">IF(N$2=$E184,$J184,"")</f>
        <v/>
      </c>
      <c r="O184" s="99" t="str">
        <f aca="false">IF(O$2=$E184,$J184,"")</f>
        <v/>
      </c>
      <c r="P184" s="86" t="str">
        <f aca="false">IF(P$2=$E184,$J184,"")</f>
        <v/>
      </c>
      <c r="Q184" s="86" t="str">
        <f aca="false">IF(Q$2=$E184,$J184,"")</f>
        <v/>
      </c>
      <c r="R184" s="99" t="str">
        <f aca="false">IF(R$2=$E184,$J184,"")</f>
        <v/>
      </c>
      <c r="S184" s="86" t="str">
        <f aca="false">IF(S$2=$E184,$J184,"")</f>
        <v/>
      </c>
      <c r="T184" s="99" t="str">
        <f aca="false">IF(T$2=$E184,$J184,"")</f>
        <v/>
      </c>
      <c r="U184" s="86" t="str">
        <f aca="false">IF(U$2=$E184,$J184,"")</f>
        <v/>
      </c>
      <c r="V184" s="99" t="str">
        <f aca="false">IF(V$2=$E184,$J184,"")</f>
        <v/>
      </c>
      <c r="W184" s="86" t="str">
        <f aca="false">IF(W$2=$E184,$J184,"")</f>
        <v/>
      </c>
      <c r="X184" s="99" t="str">
        <f aca="false">IF(X$2=$E184,$J184,"")</f>
        <v/>
      </c>
      <c r="Y184" s="86" t="str">
        <f aca="false">IF(Y$2=$E184,$J184,"")</f>
        <v/>
      </c>
      <c r="Z184" s="99" t="str">
        <f aca="false">IF(Z$2=$E184,$J184,"")</f>
        <v/>
      </c>
      <c r="AA184" s="86" t="str">
        <f aca="false">IF(AA$2=$E184,$J184,"")</f>
        <v/>
      </c>
      <c r="AB184" s="99" t="str">
        <f aca="false">IF(AB$2=$E184,$J184,"")</f>
        <v/>
      </c>
      <c r="AC184" s="101" t="s">
        <v>10</v>
      </c>
      <c r="AD184" s="83"/>
      <c r="AE184" s="83"/>
      <c r="AF184" s="83"/>
    </row>
    <row r="185" customFormat="false" ht="14.25" hidden="false" customHeight="false" outlineLevel="0" collapsed="false">
      <c r="A185" s="82" t="str">
        <f aca="false">IF(G185&lt;&gt;0,IF(COUNTIF(G$4:G$200,G185)&lt;&gt;1,RANK(G185,G$4:G$200)&amp;"°",RANK(G185,G$4:G$200)),"")</f>
        <v/>
      </c>
      <c r="B185" s="83" t="s">
        <v>10</v>
      </c>
      <c r="C185" s="86" t="str">
        <f aca="false">IFERROR(VLOOKUP($B185,TabJoueurs,2,0),"")</f>
        <v/>
      </c>
      <c r="D185" s="86" t="str">
        <f aca="false">IFERROR(VLOOKUP($B185,TabJoueurs,3,0),"")</f>
        <v/>
      </c>
      <c r="E185" s="86" t="str">
        <f aca="false">IFERROR(VLOOKUP($B185,TabJoueurs,4,0),"")</f>
        <v/>
      </c>
      <c r="F185" s="86" t="str">
        <f aca="false">IFERROR(VLOOKUP($B185,TabJoueurs,7,0),"")</f>
        <v/>
      </c>
      <c r="G185" s="103"/>
      <c r="H185" s="82" t="n">
        <f aca="false">COUNTIF(E$4:E185,E185)</f>
        <v>67</v>
      </c>
      <c r="I185" s="82" t="n">
        <f aca="false">IFERROR(IF(H185&lt;6,I184+1,I184),0)</f>
        <v>70</v>
      </c>
      <c r="J185" s="82" t="str">
        <f aca="false">IF(G185&gt;0,IF(H185&lt;6,PtsMax3-I185+1,""),"")</f>
        <v/>
      </c>
      <c r="K185" s="97" t="n">
        <f aca="false">MAX(M185:AB185)</f>
        <v>0</v>
      </c>
      <c r="L185" s="98" t="n">
        <f aca="false">IFERROR(G185/G$1,"")</f>
        <v>0</v>
      </c>
      <c r="M185" s="99"/>
      <c r="N185" s="86" t="str">
        <f aca="false">IF(N$2=$E185,$J185,"")</f>
        <v/>
      </c>
      <c r="O185" s="99" t="str">
        <f aca="false">IF(O$2=$E185,$J185,"")</f>
        <v/>
      </c>
      <c r="P185" s="86" t="str">
        <f aca="false">IF(P$2=$E185,$J185,"")</f>
        <v/>
      </c>
      <c r="Q185" s="86" t="str">
        <f aca="false">IF(Q$2=$E185,$J185,"")</f>
        <v/>
      </c>
      <c r="R185" s="99" t="str">
        <f aca="false">IF(R$2=$E185,$J185,"")</f>
        <v/>
      </c>
      <c r="S185" s="86" t="str">
        <f aca="false">IF(S$2=$E185,$J185,"")</f>
        <v/>
      </c>
      <c r="T185" s="99" t="str">
        <f aca="false">IF(T$2=$E185,$J185,"")</f>
        <v/>
      </c>
      <c r="U185" s="86" t="str">
        <f aca="false">IF(U$2=$E185,$J185,"")</f>
        <v/>
      </c>
      <c r="V185" s="99" t="str">
        <f aca="false">IF(V$2=$E185,$J185,"")</f>
        <v/>
      </c>
      <c r="W185" s="86" t="str">
        <f aca="false">IF(W$2=$E185,$J185,"")</f>
        <v/>
      </c>
      <c r="X185" s="99" t="str">
        <f aca="false">IF(X$2=$E185,$J185,"")</f>
        <v/>
      </c>
      <c r="Y185" s="86" t="str">
        <f aca="false">IF(Y$2=$E185,$J185,"")</f>
        <v/>
      </c>
      <c r="Z185" s="99" t="str">
        <f aca="false">IF(Z$2=$E185,$J185,"")</f>
        <v/>
      </c>
      <c r="AA185" s="86" t="str">
        <f aca="false">IF(AA$2=$E185,$J185,"")</f>
        <v/>
      </c>
      <c r="AB185" s="99" t="str">
        <f aca="false">IF(AB$2=$E185,$J185,"")</f>
        <v/>
      </c>
      <c r="AC185" s="101" t="s">
        <v>10</v>
      </c>
      <c r="AD185" s="83"/>
      <c r="AE185" s="83"/>
      <c r="AF185" s="83"/>
    </row>
    <row r="186" customFormat="false" ht="14.25" hidden="false" customHeight="false" outlineLevel="0" collapsed="false">
      <c r="A186" s="82" t="str">
        <f aca="false">IF(G186&lt;&gt;0,IF(COUNTIF(G$4:G$200,G186)&lt;&gt;1,RANK(G186,G$4:G$200)&amp;"°",RANK(G186,G$4:G$200)),"")</f>
        <v/>
      </c>
      <c r="B186" s="83" t="s">
        <v>10</v>
      </c>
      <c r="C186" s="86" t="str">
        <f aca="false">IFERROR(VLOOKUP($B186,TabJoueurs,2,0),"")</f>
        <v/>
      </c>
      <c r="D186" s="86" t="str">
        <f aca="false">IFERROR(VLOOKUP($B186,TabJoueurs,3,0),"")</f>
        <v/>
      </c>
      <c r="E186" s="86" t="str">
        <f aca="false">IFERROR(VLOOKUP($B186,TabJoueurs,4,0),"")</f>
        <v/>
      </c>
      <c r="F186" s="86" t="str">
        <f aca="false">IFERROR(VLOOKUP($B186,TabJoueurs,7,0),"")</f>
        <v/>
      </c>
      <c r="G186" s="103"/>
      <c r="H186" s="82" t="n">
        <f aca="false">COUNTIF(E$4:E186,E186)</f>
        <v>68</v>
      </c>
      <c r="I186" s="82" t="n">
        <f aca="false">IFERROR(IF(H186&lt;6,I185+1,I185),0)</f>
        <v>70</v>
      </c>
      <c r="J186" s="82" t="str">
        <f aca="false">IF(G186&gt;0,IF(H186&lt;6,PtsMax3-I186+1,""),"")</f>
        <v/>
      </c>
      <c r="K186" s="97" t="n">
        <f aca="false">MAX(M186:AB186)</f>
        <v>0</v>
      </c>
      <c r="L186" s="98" t="n">
        <f aca="false">IFERROR(G186/G$1,"")</f>
        <v>0</v>
      </c>
      <c r="M186" s="99"/>
      <c r="N186" s="86" t="str">
        <f aca="false">IF(N$2=$E186,$J186,"")</f>
        <v/>
      </c>
      <c r="O186" s="99" t="str">
        <f aca="false">IF(O$2=$E186,$J186,"")</f>
        <v/>
      </c>
      <c r="P186" s="86" t="str">
        <f aca="false">IF(P$2=$E186,$J186,"")</f>
        <v/>
      </c>
      <c r="Q186" s="86" t="str">
        <f aca="false">IF(Q$2=$E186,$J186,"")</f>
        <v/>
      </c>
      <c r="R186" s="99" t="str">
        <f aca="false">IF(R$2=$E186,$J186,"")</f>
        <v/>
      </c>
      <c r="S186" s="86" t="str">
        <f aca="false">IF(S$2=$E186,$J186,"")</f>
        <v/>
      </c>
      <c r="T186" s="99" t="str">
        <f aca="false">IF(T$2=$E186,$J186,"")</f>
        <v/>
      </c>
      <c r="U186" s="86" t="str">
        <f aca="false">IF(U$2=$E186,$J186,"")</f>
        <v/>
      </c>
      <c r="V186" s="99" t="str">
        <f aca="false">IF(V$2=$E186,$J186,"")</f>
        <v/>
      </c>
      <c r="W186" s="86" t="str">
        <f aca="false">IF(W$2=$E186,$J186,"")</f>
        <v/>
      </c>
      <c r="X186" s="99" t="str">
        <f aca="false">IF(X$2=$E186,$J186,"")</f>
        <v/>
      </c>
      <c r="Y186" s="86" t="str">
        <f aca="false">IF(Y$2=$E186,$J186,"")</f>
        <v/>
      </c>
      <c r="Z186" s="99" t="str">
        <f aca="false">IF(Z$2=$E186,$J186,"")</f>
        <v/>
      </c>
      <c r="AA186" s="86" t="str">
        <f aca="false">IF(AA$2=$E186,$J186,"")</f>
        <v/>
      </c>
      <c r="AB186" s="99" t="str">
        <f aca="false">IF(AB$2=$E186,$J186,"")</f>
        <v/>
      </c>
      <c r="AC186" s="101" t="s">
        <v>10</v>
      </c>
      <c r="AD186" s="83"/>
      <c r="AE186" s="83"/>
      <c r="AF186" s="83"/>
    </row>
    <row r="187" customFormat="false" ht="14.25" hidden="false" customHeight="false" outlineLevel="0" collapsed="false">
      <c r="A187" s="82" t="str">
        <f aca="false">IF(G187&lt;&gt;0,IF(COUNTIF(G$4:G$200,G187)&lt;&gt;1,RANK(G187,G$4:G$200)&amp;"°",RANK(G187,G$4:G$200)),"")</f>
        <v/>
      </c>
      <c r="B187" s="83" t="s">
        <v>10</v>
      </c>
      <c r="C187" s="86" t="str">
        <f aca="false">IFERROR(VLOOKUP($B187,TabJoueurs,2,0),"")</f>
        <v/>
      </c>
      <c r="D187" s="86" t="str">
        <f aca="false">IFERROR(VLOOKUP($B187,TabJoueurs,3,0),"")</f>
        <v/>
      </c>
      <c r="E187" s="86" t="str">
        <f aca="false">IFERROR(VLOOKUP($B187,TabJoueurs,4,0),"")</f>
        <v/>
      </c>
      <c r="F187" s="86" t="str">
        <f aca="false">IFERROR(VLOOKUP($B187,TabJoueurs,7,0),"")</f>
        <v/>
      </c>
      <c r="G187" s="103"/>
      <c r="H187" s="82" t="n">
        <f aca="false">COUNTIF(E$4:E187,E187)</f>
        <v>69</v>
      </c>
      <c r="I187" s="82" t="n">
        <f aca="false">IFERROR(IF(H187&lt;6,I186+1,I186),0)</f>
        <v>70</v>
      </c>
      <c r="J187" s="82" t="str">
        <f aca="false">IF(G187&gt;0,IF(H187&lt;6,PtsMax3-I187+1,""),"")</f>
        <v/>
      </c>
      <c r="K187" s="97" t="n">
        <f aca="false">MAX(M187:AB187)</f>
        <v>0</v>
      </c>
      <c r="L187" s="98" t="n">
        <f aca="false">IFERROR(G187/G$1,"")</f>
        <v>0</v>
      </c>
      <c r="M187" s="99"/>
      <c r="N187" s="86" t="str">
        <f aca="false">IF(N$2=$E187,$J187,"")</f>
        <v/>
      </c>
      <c r="O187" s="99" t="str">
        <f aca="false">IF(O$2=$E187,$J187,"")</f>
        <v/>
      </c>
      <c r="P187" s="86" t="str">
        <f aca="false">IF(P$2=$E187,$J187,"")</f>
        <v/>
      </c>
      <c r="Q187" s="86" t="str">
        <f aca="false">IF(Q$2=$E187,$J187,"")</f>
        <v/>
      </c>
      <c r="R187" s="99" t="str">
        <f aca="false">IF(R$2=$E187,$J187,"")</f>
        <v/>
      </c>
      <c r="S187" s="86" t="str">
        <f aca="false">IF(S$2=$E187,$J187,"")</f>
        <v/>
      </c>
      <c r="T187" s="99" t="str">
        <f aca="false">IF(T$2=$E187,$J187,"")</f>
        <v/>
      </c>
      <c r="U187" s="86" t="str">
        <f aca="false">IF(U$2=$E187,$J187,"")</f>
        <v/>
      </c>
      <c r="V187" s="99" t="str">
        <f aca="false">IF(V$2=$E187,$J187,"")</f>
        <v/>
      </c>
      <c r="W187" s="86" t="str">
        <f aca="false">IF(W$2=$E187,$J187,"")</f>
        <v/>
      </c>
      <c r="X187" s="99" t="str">
        <f aca="false">IF(X$2=$E187,$J187,"")</f>
        <v/>
      </c>
      <c r="Y187" s="86" t="str">
        <f aca="false">IF(Y$2=$E187,$J187,"")</f>
        <v/>
      </c>
      <c r="Z187" s="99" t="str">
        <f aca="false">IF(Z$2=$E187,$J187,"")</f>
        <v/>
      </c>
      <c r="AA187" s="86" t="str">
        <f aca="false">IF(AA$2=$E187,$J187,"")</f>
        <v/>
      </c>
      <c r="AB187" s="99" t="str">
        <f aca="false">IF(AB$2=$E187,$J187,"")</f>
        <v/>
      </c>
      <c r="AC187" s="101" t="s">
        <v>10</v>
      </c>
      <c r="AD187" s="83"/>
      <c r="AE187" s="83"/>
      <c r="AF187" s="83"/>
    </row>
    <row r="188" customFormat="false" ht="14.25" hidden="false" customHeight="false" outlineLevel="0" collapsed="false">
      <c r="A188" s="82" t="str">
        <f aca="false">IF(G188&lt;&gt;0,IF(COUNTIF(G$4:G$200,G188)&lt;&gt;1,RANK(G188,G$4:G$200)&amp;"°",RANK(G188,G$4:G$200)),"")</f>
        <v/>
      </c>
      <c r="B188" s="83" t="s">
        <v>10</v>
      </c>
      <c r="C188" s="86" t="str">
        <f aca="false">IFERROR(VLOOKUP($B188,TabJoueurs,2,0),"")</f>
        <v/>
      </c>
      <c r="D188" s="86" t="str">
        <f aca="false">IFERROR(VLOOKUP($B188,TabJoueurs,3,0),"")</f>
        <v/>
      </c>
      <c r="E188" s="86" t="str">
        <f aca="false">IFERROR(VLOOKUP($B188,TabJoueurs,4,0),"")</f>
        <v/>
      </c>
      <c r="F188" s="86" t="str">
        <f aca="false">IFERROR(VLOOKUP($B188,TabJoueurs,7,0),"")</f>
        <v/>
      </c>
      <c r="G188" s="103"/>
      <c r="H188" s="82" t="n">
        <f aca="false">COUNTIF(E$4:E188,E188)</f>
        <v>70</v>
      </c>
      <c r="I188" s="82" t="n">
        <f aca="false">IFERROR(IF(H188&lt;6,I187+1,I187),0)</f>
        <v>70</v>
      </c>
      <c r="J188" s="82" t="str">
        <f aca="false">IF(G188&gt;0,IF(H188&lt;6,PtsMax3-I188+1,""),"")</f>
        <v/>
      </c>
      <c r="K188" s="97" t="n">
        <f aca="false">MAX(M188:AB188)</f>
        <v>0</v>
      </c>
      <c r="L188" s="98" t="n">
        <f aca="false">IFERROR(G188/G$1,"")</f>
        <v>0</v>
      </c>
      <c r="M188" s="99"/>
      <c r="N188" s="86" t="str">
        <f aca="false">IF(N$2=$E188,$J188,"")</f>
        <v/>
      </c>
      <c r="O188" s="99" t="str">
        <f aca="false">IF(O$2=$E188,$J188,"")</f>
        <v/>
      </c>
      <c r="P188" s="86" t="str">
        <f aca="false">IF(P$2=$E188,$J188,"")</f>
        <v/>
      </c>
      <c r="Q188" s="86" t="str">
        <f aca="false">IF(Q$2=$E188,$J188,"")</f>
        <v/>
      </c>
      <c r="R188" s="99" t="str">
        <f aca="false">IF(R$2=$E188,$J188,"")</f>
        <v/>
      </c>
      <c r="S188" s="86" t="str">
        <f aca="false">IF(S$2=$E188,$J188,"")</f>
        <v/>
      </c>
      <c r="T188" s="99" t="str">
        <f aca="false">IF(T$2=$E188,$J188,"")</f>
        <v/>
      </c>
      <c r="U188" s="86" t="str">
        <f aca="false">IF(U$2=$E188,$J188,"")</f>
        <v/>
      </c>
      <c r="V188" s="99" t="str">
        <f aca="false">IF(V$2=$E188,$J188,"")</f>
        <v/>
      </c>
      <c r="W188" s="86" t="str">
        <f aca="false">IF(W$2=$E188,$J188,"")</f>
        <v/>
      </c>
      <c r="X188" s="99" t="str">
        <f aca="false">IF(X$2=$E188,$J188,"")</f>
        <v/>
      </c>
      <c r="Y188" s="86" t="str">
        <f aca="false">IF(Y$2=$E188,$J188,"")</f>
        <v/>
      </c>
      <c r="Z188" s="99" t="str">
        <f aca="false">IF(Z$2=$E188,$J188,"")</f>
        <v/>
      </c>
      <c r="AA188" s="86" t="str">
        <f aca="false">IF(AA$2=$E188,$J188,"")</f>
        <v/>
      </c>
      <c r="AB188" s="99" t="str">
        <f aca="false">IF(AB$2=$E188,$J188,"")</f>
        <v/>
      </c>
      <c r="AC188" s="101" t="s">
        <v>10</v>
      </c>
      <c r="AD188" s="83"/>
      <c r="AE188" s="83"/>
      <c r="AF188" s="83"/>
    </row>
    <row r="189" customFormat="false" ht="14.25" hidden="false" customHeight="false" outlineLevel="0" collapsed="false">
      <c r="A189" s="82" t="str">
        <f aca="false">IF(G189&lt;&gt;0,IF(COUNTIF(G$4:G$200,G189)&lt;&gt;1,RANK(G189,G$4:G$200)&amp;"°",RANK(G189,G$4:G$200)),"")</f>
        <v/>
      </c>
      <c r="B189" s="83" t="s">
        <v>10</v>
      </c>
      <c r="C189" s="86" t="str">
        <f aca="false">IFERROR(VLOOKUP($B189,TabJoueurs,2,0),"")</f>
        <v/>
      </c>
      <c r="D189" s="86" t="str">
        <f aca="false">IFERROR(VLOOKUP($B189,TabJoueurs,3,0),"")</f>
        <v/>
      </c>
      <c r="E189" s="86" t="str">
        <f aca="false">IFERROR(VLOOKUP($B189,TabJoueurs,4,0),"")</f>
        <v/>
      </c>
      <c r="F189" s="86" t="str">
        <f aca="false">IFERROR(VLOOKUP($B189,TabJoueurs,7,0),"")</f>
        <v/>
      </c>
      <c r="G189" s="103"/>
      <c r="H189" s="82" t="n">
        <f aca="false">COUNTIF(E$4:E189,E189)</f>
        <v>71</v>
      </c>
      <c r="I189" s="82" t="n">
        <f aca="false">IFERROR(IF(H189&lt;6,I188+1,I188),0)</f>
        <v>70</v>
      </c>
      <c r="J189" s="82" t="str">
        <f aca="false">IF(G189&gt;0,IF(H189&lt;6,PtsMax3-I189+1,""),"")</f>
        <v/>
      </c>
      <c r="K189" s="97" t="n">
        <f aca="false">MAX(M189:AB189)</f>
        <v>0</v>
      </c>
      <c r="L189" s="98" t="n">
        <f aca="false">IFERROR(G189/G$1,"")</f>
        <v>0</v>
      </c>
      <c r="M189" s="99"/>
      <c r="N189" s="86" t="str">
        <f aca="false">IF(N$2=$E189,$J189,"")</f>
        <v/>
      </c>
      <c r="O189" s="99" t="str">
        <f aca="false">IF(O$2=$E189,$J189,"")</f>
        <v/>
      </c>
      <c r="P189" s="86" t="str">
        <f aca="false">IF(P$2=$E189,$J189,"")</f>
        <v/>
      </c>
      <c r="Q189" s="86" t="str">
        <f aca="false">IF(Q$2=$E189,$J189,"")</f>
        <v/>
      </c>
      <c r="R189" s="99" t="str">
        <f aca="false">IF(R$2=$E189,$J189,"")</f>
        <v/>
      </c>
      <c r="S189" s="86" t="str">
        <f aca="false">IF(S$2=$E189,$J189,"")</f>
        <v/>
      </c>
      <c r="T189" s="99" t="str">
        <f aca="false">IF(T$2=$E189,$J189,"")</f>
        <v/>
      </c>
      <c r="U189" s="86" t="str">
        <f aca="false">IF(U$2=$E189,$J189,"")</f>
        <v/>
      </c>
      <c r="V189" s="99" t="str">
        <f aca="false">IF(V$2=$E189,$J189,"")</f>
        <v/>
      </c>
      <c r="W189" s="86" t="str">
        <f aca="false">IF(W$2=$E189,$J189,"")</f>
        <v/>
      </c>
      <c r="X189" s="99" t="str">
        <f aca="false">IF(X$2=$E189,$J189,"")</f>
        <v/>
      </c>
      <c r="Y189" s="86" t="str">
        <f aca="false">IF(Y$2=$E189,$J189,"")</f>
        <v/>
      </c>
      <c r="Z189" s="99" t="str">
        <f aca="false">IF(Z$2=$E189,$J189,"")</f>
        <v/>
      </c>
      <c r="AA189" s="86" t="str">
        <f aca="false">IF(AA$2=$E189,$J189,"")</f>
        <v/>
      </c>
      <c r="AB189" s="99" t="str">
        <f aca="false">IF(AB$2=$E189,$J189,"")</f>
        <v/>
      </c>
      <c r="AC189" s="101" t="s">
        <v>10</v>
      </c>
      <c r="AD189" s="83"/>
      <c r="AE189" s="83"/>
      <c r="AF189" s="83"/>
    </row>
    <row r="190" customFormat="false" ht="14.25" hidden="false" customHeight="false" outlineLevel="0" collapsed="false">
      <c r="A190" s="82" t="str">
        <f aca="false">IF(G190&lt;&gt;0,IF(COUNTIF(G$4:G$200,G190)&lt;&gt;1,RANK(G190,G$4:G$200)&amp;"°",RANK(G190,G$4:G$200)),"")</f>
        <v/>
      </c>
      <c r="B190" s="83" t="s">
        <v>10</v>
      </c>
      <c r="C190" s="86" t="str">
        <f aca="false">IFERROR(VLOOKUP($B190,TabJoueurs,2,0),"")</f>
        <v/>
      </c>
      <c r="D190" s="86" t="str">
        <f aca="false">IFERROR(VLOOKUP($B190,TabJoueurs,3,0),"")</f>
        <v/>
      </c>
      <c r="E190" s="86" t="str">
        <f aca="false">IFERROR(VLOOKUP($B190,TabJoueurs,4,0),"")</f>
        <v/>
      </c>
      <c r="F190" s="86" t="str">
        <f aca="false">IFERROR(VLOOKUP($B190,TabJoueurs,7,0),"")</f>
        <v/>
      </c>
      <c r="G190" s="103"/>
      <c r="H190" s="82" t="n">
        <f aca="false">COUNTIF(E$4:E190,E190)</f>
        <v>72</v>
      </c>
      <c r="I190" s="82" t="n">
        <f aca="false">IFERROR(IF(H190&lt;6,I189+1,I189),0)</f>
        <v>70</v>
      </c>
      <c r="J190" s="82" t="str">
        <f aca="false">IF(G190&gt;0,IF(H190&lt;6,PtsMax3-I190+1,""),"")</f>
        <v/>
      </c>
      <c r="K190" s="97" t="n">
        <f aca="false">MAX(M190:AB190)</f>
        <v>0</v>
      </c>
      <c r="L190" s="98" t="n">
        <f aca="false">IFERROR(G190/G$1,"")</f>
        <v>0</v>
      </c>
      <c r="M190" s="99"/>
      <c r="N190" s="86" t="str">
        <f aca="false">IF(N$2=$E190,$J190,"")</f>
        <v/>
      </c>
      <c r="O190" s="99" t="str">
        <f aca="false">IF(O$2=$E190,$J190,"")</f>
        <v/>
      </c>
      <c r="P190" s="86" t="str">
        <f aca="false">IF(P$2=$E190,$J190,"")</f>
        <v/>
      </c>
      <c r="Q190" s="86" t="str">
        <f aca="false">IF(Q$2=$E190,$J190,"")</f>
        <v/>
      </c>
      <c r="R190" s="99" t="str">
        <f aca="false">IF(R$2=$E190,$J190,"")</f>
        <v/>
      </c>
      <c r="S190" s="86" t="str">
        <f aca="false">IF(S$2=$E190,$J190,"")</f>
        <v/>
      </c>
      <c r="T190" s="99" t="str">
        <f aca="false">IF(T$2=$E190,$J190,"")</f>
        <v/>
      </c>
      <c r="U190" s="86" t="str">
        <f aca="false">IF(U$2=$E190,$J190,"")</f>
        <v/>
      </c>
      <c r="V190" s="99" t="str">
        <f aca="false">IF(V$2=$E190,$J190,"")</f>
        <v/>
      </c>
      <c r="W190" s="86" t="str">
        <f aca="false">IF(W$2=$E190,$J190,"")</f>
        <v/>
      </c>
      <c r="X190" s="99" t="str">
        <f aca="false">IF(X$2=$E190,$J190,"")</f>
        <v/>
      </c>
      <c r="Y190" s="86" t="str">
        <f aca="false">IF(Y$2=$E190,$J190,"")</f>
        <v/>
      </c>
      <c r="Z190" s="99" t="str">
        <f aca="false">IF(Z$2=$E190,$J190,"")</f>
        <v/>
      </c>
      <c r="AA190" s="86" t="str">
        <f aca="false">IF(AA$2=$E190,$J190,"")</f>
        <v/>
      </c>
      <c r="AB190" s="99" t="str">
        <f aca="false">IF(AB$2=$E190,$J190,"")</f>
        <v/>
      </c>
      <c r="AC190" s="101" t="s">
        <v>10</v>
      </c>
      <c r="AD190" s="83"/>
      <c r="AE190" s="83"/>
      <c r="AF190" s="83"/>
    </row>
    <row r="191" customFormat="false" ht="14.25" hidden="false" customHeight="false" outlineLevel="0" collapsed="false">
      <c r="A191" s="82" t="str">
        <f aca="false">IF(G191&lt;&gt;0,IF(COUNTIF(G$4:G$200,G191)&lt;&gt;1,RANK(G191,G$4:G$200)&amp;"°",RANK(G191,G$4:G$200)),"")</f>
        <v/>
      </c>
      <c r="B191" s="83" t="s">
        <v>10</v>
      </c>
      <c r="C191" s="86" t="str">
        <f aca="false">IFERROR(VLOOKUP($B191,TabJoueurs,2,0),"")</f>
        <v/>
      </c>
      <c r="D191" s="86" t="str">
        <f aca="false">IFERROR(VLOOKUP($B191,TabJoueurs,3,0),"")</f>
        <v/>
      </c>
      <c r="E191" s="86" t="str">
        <f aca="false">IFERROR(VLOOKUP($B191,TabJoueurs,4,0),"")</f>
        <v/>
      </c>
      <c r="F191" s="86" t="str">
        <f aca="false">IFERROR(VLOOKUP($B191,TabJoueurs,7,0),"")</f>
        <v/>
      </c>
      <c r="G191" s="103"/>
      <c r="H191" s="82" t="n">
        <f aca="false">COUNTIF(E$4:E191,E191)</f>
        <v>73</v>
      </c>
      <c r="I191" s="82" t="n">
        <f aca="false">IFERROR(IF(H191&lt;6,I190+1,I190),0)</f>
        <v>70</v>
      </c>
      <c r="J191" s="82" t="str">
        <f aca="false">IF(G191&gt;0,IF(H191&lt;6,PtsMax3-I191+1,""),"")</f>
        <v/>
      </c>
      <c r="K191" s="97" t="n">
        <f aca="false">MAX(M191:AB191)</f>
        <v>0</v>
      </c>
      <c r="L191" s="98" t="n">
        <f aca="false">IFERROR(G191/G$1,"")</f>
        <v>0</v>
      </c>
      <c r="M191" s="99"/>
      <c r="N191" s="86" t="str">
        <f aca="false">IF(N$2=$E191,$J191,"")</f>
        <v/>
      </c>
      <c r="O191" s="99" t="str">
        <f aca="false">IF(O$2=$E191,$J191,"")</f>
        <v/>
      </c>
      <c r="P191" s="86" t="str">
        <f aca="false">IF(P$2=$E191,$J191,"")</f>
        <v/>
      </c>
      <c r="Q191" s="86" t="str">
        <f aca="false">IF(Q$2=$E191,$J191,"")</f>
        <v/>
      </c>
      <c r="R191" s="99" t="str">
        <f aca="false">IF(R$2=$E191,$J191,"")</f>
        <v/>
      </c>
      <c r="S191" s="86" t="str">
        <f aca="false">IF(S$2=$E191,$J191,"")</f>
        <v/>
      </c>
      <c r="T191" s="99" t="str">
        <f aca="false">IF(T$2=$E191,$J191,"")</f>
        <v/>
      </c>
      <c r="U191" s="86" t="str">
        <f aca="false">IF(U$2=$E191,$J191,"")</f>
        <v/>
      </c>
      <c r="V191" s="99" t="str">
        <f aca="false">IF(V$2=$E191,$J191,"")</f>
        <v/>
      </c>
      <c r="W191" s="86" t="str">
        <f aca="false">IF(W$2=$E191,$J191,"")</f>
        <v/>
      </c>
      <c r="X191" s="99" t="str">
        <f aca="false">IF(X$2=$E191,$J191,"")</f>
        <v/>
      </c>
      <c r="Y191" s="86" t="str">
        <f aca="false">IF(Y$2=$E191,$J191,"")</f>
        <v/>
      </c>
      <c r="Z191" s="99" t="str">
        <f aca="false">IF(Z$2=$E191,$J191,"")</f>
        <v/>
      </c>
      <c r="AA191" s="86" t="str">
        <f aca="false">IF(AA$2=$E191,$J191,"")</f>
        <v/>
      </c>
      <c r="AB191" s="99" t="str">
        <f aca="false">IF(AB$2=$E191,$J191,"")</f>
        <v/>
      </c>
      <c r="AC191" s="101" t="s">
        <v>10</v>
      </c>
      <c r="AD191" s="83"/>
      <c r="AE191" s="83"/>
      <c r="AF191" s="83"/>
    </row>
    <row r="192" customFormat="false" ht="14.25" hidden="false" customHeight="false" outlineLevel="0" collapsed="false">
      <c r="A192" s="82" t="str">
        <f aca="false">IF(G192&lt;&gt;0,IF(COUNTIF(G$4:G$200,G192)&lt;&gt;1,RANK(G192,G$4:G$200)&amp;"°",RANK(G192,G$4:G$200)),"")</f>
        <v/>
      </c>
      <c r="B192" s="83" t="s">
        <v>10</v>
      </c>
      <c r="C192" s="86" t="str">
        <f aca="false">IFERROR(VLOOKUP($B192,TabJoueurs,2,0),"")</f>
        <v/>
      </c>
      <c r="D192" s="86" t="str">
        <f aca="false">IFERROR(VLOOKUP($B192,TabJoueurs,3,0),"")</f>
        <v/>
      </c>
      <c r="E192" s="86" t="str">
        <f aca="false">IFERROR(VLOOKUP($B192,TabJoueurs,4,0),"")</f>
        <v/>
      </c>
      <c r="F192" s="86" t="str">
        <f aca="false">IFERROR(VLOOKUP($B192,TabJoueurs,7,0),"")</f>
        <v/>
      </c>
      <c r="G192" s="103"/>
      <c r="H192" s="82" t="n">
        <f aca="false">COUNTIF(E$4:E192,E192)</f>
        <v>74</v>
      </c>
      <c r="I192" s="82" t="n">
        <f aca="false">IFERROR(IF(H192&lt;6,I191+1,I191),0)</f>
        <v>70</v>
      </c>
      <c r="J192" s="82" t="str">
        <f aca="false">IF(G192&gt;0,IF(H192&lt;6,PtsMax3-I192+1,""),"")</f>
        <v/>
      </c>
      <c r="K192" s="97" t="n">
        <f aca="false">MAX(M192:AB192)</f>
        <v>0</v>
      </c>
      <c r="L192" s="98" t="n">
        <f aca="false">IFERROR(G192/G$1,"")</f>
        <v>0</v>
      </c>
      <c r="M192" s="99"/>
      <c r="N192" s="86" t="str">
        <f aca="false">IF(N$2=$E192,$J192,"")</f>
        <v/>
      </c>
      <c r="O192" s="99" t="str">
        <f aca="false">IF(O$2=$E192,$J192,"")</f>
        <v/>
      </c>
      <c r="P192" s="86" t="str">
        <f aca="false">IF(P$2=$E192,$J192,"")</f>
        <v/>
      </c>
      <c r="Q192" s="86" t="str">
        <f aca="false">IF(Q$2=$E192,$J192,"")</f>
        <v/>
      </c>
      <c r="R192" s="99" t="str">
        <f aca="false">IF(R$2=$E192,$J192,"")</f>
        <v/>
      </c>
      <c r="S192" s="86" t="str">
        <f aca="false">IF(S$2=$E192,$J192,"")</f>
        <v/>
      </c>
      <c r="T192" s="99" t="str">
        <f aca="false">IF(T$2=$E192,$J192,"")</f>
        <v/>
      </c>
      <c r="U192" s="86" t="str">
        <f aca="false">IF(U$2=$E192,$J192,"")</f>
        <v/>
      </c>
      <c r="V192" s="99" t="str">
        <f aca="false">IF(V$2=$E192,$J192,"")</f>
        <v/>
      </c>
      <c r="W192" s="86" t="str">
        <f aca="false">IF(W$2=$E192,$J192,"")</f>
        <v/>
      </c>
      <c r="X192" s="99" t="str">
        <f aca="false">IF(X$2=$E192,$J192,"")</f>
        <v/>
      </c>
      <c r="Y192" s="86" t="str">
        <f aca="false">IF(Y$2=$E192,$J192,"")</f>
        <v/>
      </c>
      <c r="Z192" s="99" t="str">
        <f aca="false">IF(Z$2=$E192,$J192,"")</f>
        <v/>
      </c>
      <c r="AA192" s="86" t="str">
        <f aca="false">IF(AA$2=$E192,$J192,"")</f>
        <v/>
      </c>
      <c r="AB192" s="99" t="str">
        <f aca="false">IF(AB$2=$E192,$J192,"")</f>
        <v/>
      </c>
      <c r="AC192" s="101" t="s">
        <v>10</v>
      </c>
      <c r="AD192" s="83"/>
      <c r="AE192" s="83"/>
      <c r="AF192" s="83"/>
    </row>
    <row r="193" customFormat="false" ht="14.25" hidden="false" customHeight="false" outlineLevel="0" collapsed="false">
      <c r="A193" s="82" t="str">
        <f aca="false">IF(G193&lt;&gt;0,IF(COUNTIF(G$4:G$200,G193)&lt;&gt;1,RANK(G193,G$4:G$200)&amp;"°",RANK(G193,G$4:G$200)),"")</f>
        <v/>
      </c>
      <c r="B193" s="83" t="s">
        <v>10</v>
      </c>
      <c r="C193" s="86" t="str">
        <f aca="false">IFERROR(VLOOKUP($B193,TabJoueurs,2,0),"")</f>
        <v/>
      </c>
      <c r="D193" s="86" t="str">
        <f aca="false">IFERROR(VLOOKUP($B193,TabJoueurs,3,0),"")</f>
        <v/>
      </c>
      <c r="E193" s="86" t="str">
        <f aca="false">IFERROR(VLOOKUP($B193,TabJoueurs,4,0),"")</f>
        <v/>
      </c>
      <c r="F193" s="86" t="str">
        <f aca="false">IFERROR(VLOOKUP($B193,TabJoueurs,7,0),"")</f>
        <v/>
      </c>
      <c r="G193" s="103"/>
      <c r="H193" s="82" t="n">
        <f aca="false">COUNTIF(E$4:E193,E193)</f>
        <v>75</v>
      </c>
      <c r="I193" s="82" t="n">
        <f aca="false">IFERROR(IF(H193&lt;6,I192+1,I192),0)</f>
        <v>70</v>
      </c>
      <c r="J193" s="82" t="str">
        <f aca="false">IF(G193&gt;0,IF(H193&lt;6,PtsMax3-I193+1,""),"")</f>
        <v/>
      </c>
      <c r="K193" s="97" t="n">
        <f aca="false">MAX(M193:AB193)</f>
        <v>0</v>
      </c>
      <c r="L193" s="98" t="n">
        <f aca="false">IFERROR(G193/G$1,"")</f>
        <v>0</v>
      </c>
      <c r="M193" s="99"/>
      <c r="N193" s="86" t="str">
        <f aca="false">IF(N$2=$E193,$J193,"")</f>
        <v/>
      </c>
      <c r="O193" s="99" t="str">
        <f aca="false">IF(O$2=$E193,$J193,"")</f>
        <v/>
      </c>
      <c r="P193" s="86" t="str">
        <f aca="false">IF(P$2=$E193,$J193,"")</f>
        <v/>
      </c>
      <c r="Q193" s="86" t="str">
        <f aca="false">IF(Q$2=$E193,$J193,"")</f>
        <v/>
      </c>
      <c r="R193" s="99" t="str">
        <f aca="false">IF(R$2=$E193,$J193,"")</f>
        <v/>
      </c>
      <c r="S193" s="86" t="str">
        <f aca="false">IF(S$2=$E193,$J193,"")</f>
        <v/>
      </c>
      <c r="T193" s="99" t="str">
        <f aca="false">IF(T$2=$E193,$J193,"")</f>
        <v/>
      </c>
      <c r="U193" s="86" t="str">
        <f aca="false">IF(U$2=$E193,$J193,"")</f>
        <v/>
      </c>
      <c r="V193" s="99" t="str">
        <f aca="false">IF(V$2=$E193,$J193,"")</f>
        <v/>
      </c>
      <c r="W193" s="86" t="str">
        <f aca="false">IF(W$2=$E193,$J193,"")</f>
        <v/>
      </c>
      <c r="X193" s="99" t="str">
        <f aca="false">IF(X$2=$E193,$J193,"")</f>
        <v/>
      </c>
      <c r="Y193" s="86" t="str">
        <f aca="false">IF(Y$2=$E193,$J193,"")</f>
        <v/>
      </c>
      <c r="Z193" s="99" t="str">
        <f aca="false">IF(Z$2=$E193,$J193,"")</f>
        <v/>
      </c>
      <c r="AA193" s="86" t="str">
        <f aca="false">IF(AA$2=$E193,$J193,"")</f>
        <v/>
      </c>
      <c r="AB193" s="99" t="str">
        <f aca="false">IF(AB$2=$E193,$J193,"")</f>
        <v/>
      </c>
      <c r="AC193" s="101" t="s">
        <v>10</v>
      </c>
      <c r="AD193" s="83"/>
      <c r="AE193" s="83"/>
      <c r="AF193" s="83"/>
    </row>
    <row r="194" customFormat="false" ht="14.25" hidden="false" customHeight="false" outlineLevel="0" collapsed="false">
      <c r="A194" s="82" t="str">
        <f aca="false">IF(G194&lt;&gt;0,IF(COUNTIF(G$4:G$200,G194)&lt;&gt;1,RANK(G194,G$4:G$200)&amp;"°",RANK(G194,G$4:G$200)),"")</f>
        <v/>
      </c>
      <c r="B194" s="83" t="s">
        <v>10</v>
      </c>
      <c r="C194" s="86" t="str">
        <f aca="false">IFERROR(VLOOKUP($B194,TabJoueurs,2,0),"")</f>
        <v/>
      </c>
      <c r="D194" s="86" t="str">
        <f aca="false">IFERROR(VLOOKUP($B194,TabJoueurs,3,0),"")</f>
        <v/>
      </c>
      <c r="E194" s="86" t="str">
        <f aca="false">IFERROR(VLOOKUP($B194,TabJoueurs,4,0),"")</f>
        <v/>
      </c>
      <c r="F194" s="86" t="str">
        <f aca="false">IFERROR(VLOOKUP($B194,TabJoueurs,7,0),"")</f>
        <v/>
      </c>
      <c r="G194" s="103"/>
      <c r="H194" s="82" t="n">
        <f aca="false">COUNTIF(E$4:E194,E194)</f>
        <v>76</v>
      </c>
      <c r="I194" s="82" t="n">
        <f aca="false">IFERROR(IF(H194&lt;6,I193+1,I193),0)</f>
        <v>70</v>
      </c>
      <c r="J194" s="82" t="str">
        <f aca="false">IF(G194&gt;0,IF(H194&lt;6,PtsMax3-I194+1,""),"")</f>
        <v/>
      </c>
      <c r="K194" s="97" t="n">
        <f aca="false">MAX(M194:AB194)</f>
        <v>0</v>
      </c>
      <c r="L194" s="98" t="n">
        <f aca="false">IFERROR(G194/G$1,"")</f>
        <v>0</v>
      </c>
      <c r="M194" s="99"/>
      <c r="N194" s="86" t="str">
        <f aca="false">IF(N$2=$E194,$J194,"")</f>
        <v/>
      </c>
      <c r="O194" s="99" t="str">
        <f aca="false">IF(O$2=$E194,$J194,"")</f>
        <v/>
      </c>
      <c r="P194" s="86" t="str">
        <f aca="false">IF(P$2=$E194,$J194,"")</f>
        <v/>
      </c>
      <c r="Q194" s="86" t="str">
        <f aca="false">IF(Q$2=$E194,$J194,"")</f>
        <v/>
      </c>
      <c r="R194" s="99" t="str">
        <f aca="false">IF(R$2=$E194,$J194,"")</f>
        <v/>
      </c>
      <c r="S194" s="86" t="str">
        <f aca="false">IF(S$2=$E194,$J194,"")</f>
        <v/>
      </c>
      <c r="T194" s="99" t="str">
        <f aca="false">IF(T$2=$E194,$J194,"")</f>
        <v/>
      </c>
      <c r="U194" s="86" t="str">
        <f aca="false">IF(U$2=$E194,$J194,"")</f>
        <v/>
      </c>
      <c r="V194" s="99" t="str">
        <f aca="false">IF(V$2=$E194,$J194,"")</f>
        <v/>
      </c>
      <c r="W194" s="86" t="str">
        <f aca="false">IF(W$2=$E194,$J194,"")</f>
        <v/>
      </c>
      <c r="X194" s="99" t="str">
        <f aca="false">IF(X$2=$E194,$J194,"")</f>
        <v/>
      </c>
      <c r="Y194" s="86" t="str">
        <f aca="false">IF(Y$2=$E194,$J194,"")</f>
        <v/>
      </c>
      <c r="Z194" s="99" t="str">
        <f aca="false">IF(Z$2=$E194,$J194,"")</f>
        <v/>
      </c>
      <c r="AA194" s="86" t="str">
        <f aca="false">IF(AA$2=$E194,$J194,"")</f>
        <v/>
      </c>
      <c r="AB194" s="99" t="str">
        <f aca="false">IF(AB$2=$E194,$J194,"")</f>
        <v/>
      </c>
      <c r="AC194" s="101" t="s">
        <v>10</v>
      </c>
      <c r="AD194" s="83"/>
      <c r="AE194" s="83"/>
      <c r="AF194" s="83"/>
    </row>
    <row r="195" customFormat="false" ht="14.25" hidden="false" customHeight="false" outlineLevel="0" collapsed="false">
      <c r="A195" s="82" t="str">
        <f aca="false">IF(G195&lt;&gt;0,IF(COUNTIF(G$4:G$200,G195)&lt;&gt;1,RANK(G195,G$4:G$200)&amp;"°",RANK(G195,G$4:G$200)),"")</f>
        <v/>
      </c>
      <c r="B195" s="83" t="s">
        <v>10</v>
      </c>
      <c r="C195" s="86" t="str">
        <f aca="false">IFERROR(VLOOKUP($B195,TabJoueurs,2,0),"")</f>
        <v/>
      </c>
      <c r="D195" s="86" t="str">
        <f aca="false">IFERROR(VLOOKUP($B195,TabJoueurs,3,0),"")</f>
        <v/>
      </c>
      <c r="E195" s="86" t="str">
        <f aca="false">IFERROR(VLOOKUP($B195,TabJoueurs,4,0),"")</f>
        <v/>
      </c>
      <c r="F195" s="86" t="str">
        <f aca="false">IFERROR(VLOOKUP($B195,TabJoueurs,7,0),"")</f>
        <v/>
      </c>
      <c r="G195" s="103"/>
      <c r="H195" s="82" t="n">
        <f aca="false">COUNTIF(E$4:E195,E195)</f>
        <v>77</v>
      </c>
      <c r="I195" s="82" t="n">
        <f aca="false">IFERROR(IF(H195&lt;6,I194+1,I194),0)</f>
        <v>70</v>
      </c>
      <c r="J195" s="82" t="str">
        <f aca="false">IF(G195&gt;0,IF(H195&lt;6,PtsMax3-I195+1,""),"")</f>
        <v/>
      </c>
      <c r="K195" s="97" t="n">
        <f aca="false">MAX(M195:AB195)</f>
        <v>0</v>
      </c>
      <c r="L195" s="98" t="n">
        <f aca="false">IFERROR(G195/G$1,"")</f>
        <v>0</v>
      </c>
      <c r="M195" s="99"/>
      <c r="N195" s="86" t="str">
        <f aca="false">IF(N$2=$E195,$J195,"")</f>
        <v/>
      </c>
      <c r="O195" s="99" t="str">
        <f aca="false">IF(O$2=$E195,$J195,"")</f>
        <v/>
      </c>
      <c r="P195" s="86" t="str">
        <f aca="false">IF(P$2=$E195,$J195,"")</f>
        <v/>
      </c>
      <c r="Q195" s="86" t="str">
        <f aca="false">IF(Q$2=$E195,$J195,"")</f>
        <v/>
      </c>
      <c r="R195" s="99" t="str">
        <f aca="false">IF(R$2=$E195,$J195,"")</f>
        <v/>
      </c>
      <c r="S195" s="86" t="str">
        <f aca="false">IF(S$2=$E195,$J195,"")</f>
        <v/>
      </c>
      <c r="T195" s="99" t="str">
        <f aca="false">IF(T$2=$E195,$J195,"")</f>
        <v/>
      </c>
      <c r="U195" s="86" t="str">
        <f aca="false">IF(U$2=$E195,$J195,"")</f>
        <v/>
      </c>
      <c r="V195" s="99" t="str">
        <f aca="false">IF(V$2=$E195,$J195,"")</f>
        <v/>
      </c>
      <c r="W195" s="86" t="str">
        <f aca="false">IF(W$2=$E195,$J195,"")</f>
        <v/>
      </c>
      <c r="X195" s="99" t="str">
        <f aca="false">IF(X$2=$E195,$J195,"")</f>
        <v/>
      </c>
      <c r="Y195" s="86" t="str">
        <f aca="false">IF(Y$2=$E195,$J195,"")</f>
        <v/>
      </c>
      <c r="Z195" s="99" t="str">
        <f aca="false">IF(Z$2=$E195,$J195,"")</f>
        <v/>
      </c>
      <c r="AA195" s="86" t="str">
        <f aca="false">IF(AA$2=$E195,$J195,"")</f>
        <v/>
      </c>
      <c r="AB195" s="99" t="str">
        <f aca="false">IF(AB$2=$E195,$J195,"")</f>
        <v/>
      </c>
      <c r="AC195" s="101" t="s">
        <v>10</v>
      </c>
      <c r="AD195" s="83"/>
      <c r="AE195" s="83"/>
      <c r="AF195" s="83"/>
    </row>
    <row r="196" customFormat="false" ht="14.25" hidden="false" customHeight="false" outlineLevel="0" collapsed="false">
      <c r="A196" s="82" t="str">
        <f aca="false">IF(G196&lt;&gt;0,IF(COUNTIF(G$4:G$200,G196)&lt;&gt;1,RANK(G196,G$4:G$200)&amp;"°",RANK(G196,G$4:G$200)),"")</f>
        <v/>
      </c>
      <c r="B196" s="83" t="s">
        <v>10</v>
      </c>
      <c r="C196" s="86" t="str">
        <f aca="false">IFERROR(VLOOKUP($B196,TabJoueurs,2,0),"")</f>
        <v/>
      </c>
      <c r="D196" s="86" t="str">
        <f aca="false">IFERROR(VLOOKUP($B196,TabJoueurs,3,0),"")</f>
        <v/>
      </c>
      <c r="E196" s="86" t="str">
        <f aca="false">IFERROR(VLOOKUP($B196,TabJoueurs,4,0),"")</f>
        <v/>
      </c>
      <c r="F196" s="86" t="str">
        <f aca="false">IFERROR(VLOOKUP($B196,TabJoueurs,7,0),"")</f>
        <v/>
      </c>
      <c r="G196" s="103"/>
      <c r="H196" s="82" t="n">
        <f aca="false">COUNTIF(E$4:E196,E196)</f>
        <v>78</v>
      </c>
      <c r="I196" s="82" t="n">
        <f aca="false">IFERROR(IF(H196&lt;6,I195+1,I195),0)</f>
        <v>70</v>
      </c>
      <c r="J196" s="82" t="str">
        <f aca="false">IF(G196&gt;0,IF(H196&lt;6,PtsMax3-I196+1,""),"")</f>
        <v/>
      </c>
      <c r="K196" s="97" t="n">
        <f aca="false">MAX(M196:AB196)</f>
        <v>0</v>
      </c>
      <c r="L196" s="98" t="n">
        <f aca="false">IFERROR(G196/G$1,"")</f>
        <v>0</v>
      </c>
      <c r="M196" s="99"/>
      <c r="N196" s="86" t="str">
        <f aca="false">IF(N$2=$E196,$J196,"")</f>
        <v/>
      </c>
      <c r="O196" s="99" t="str">
        <f aca="false">IF(O$2=$E196,$J196,"")</f>
        <v/>
      </c>
      <c r="P196" s="86" t="str">
        <f aca="false">IF(P$2=$E196,$J196,"")</f>
        <v/>
      </c>
      <c r="Q196" s="86" t="str">
        <f aca="false">IF(Q$2=$E196,$J196,"")</f>
        <v/>
      </c>
      <c r="R196" s="99" t="str">
        <f aca="false">IF(R$2=$E196,$J196,"")</f>
        <v/>
      </c>
      <c r="S196" s="86" t="str">
        <f aca="false">IF(S$2=$E196,$J196,"")</f>
        <v/>
      </c>
      <c r="T196" s="99" t="str">
        <f aca="false">IF(T$2=$E196,$J196,"")</f>
        <v/>
      </c>
      <c r="U196" s="86" t="str">
        <f aca="false">IF(U$2=$E196,$J196,"")</f>
        <v/>
      </c>
      <c r="V196" s="99" t="str">
        <f aca="false">IF(V$2=$E196,$J196,"")</f>
        <v/>
      </c>
      <c r="W196" s="86" t="str">
        <f aca="false">IF(W$2=$E196,$J196,"")</f>
        <v/>
      </c>
      <c r="X196" s="99" t="str">
        <f aca="false">IF(X$2=$E196,$J196,"")</f>
        <v/>
      </c>
      <c r="Y196" s="86" t="str">
        <f aca="false">IF(Y$2=$E196,$J196,"")</f>
        <v/>
      </c>
      <c r="Z196" s="99" t="str">
        <f aca="false">IF(Z$2=$E196,$J196,"")</f>
        <v/>
      </c>
      <c r="AA196" s="86" t="str">
        <f aca="false">IF(AA$2=$E196,$J196,"")</f>
        <v/>
      </c>
      <c r="AB196" s="99" t="str">
        <f aca="false">IF(AB$2=$E196,$J196,"")</f>
        <v/>
      </c>
      <c r="AC196" s="101" t="s">
        <v>10</v>
      </c>
      <c r="AD196" s="83"/>
      <c r="AE196" s="83"/>
      <c r="AF196" s="83"/>
    </row>
    <row r="197" customFormat="false" ht="14.25" hidden="false" customHeight="false" outlineLevel="0" collapsed="false">
      <c r="A197" s="82" t="str">
        <f aca="false">IF(G197&lt;&gt;0,IF(COUNTIF(G$4:G$200,G197)&lt;&gt;1,RANK(G197,G$4:G$200)&amp;"°",RANK(G197,G$4:G$200)),"")</f>
        <v/>
      </c>
      <c r="B197" s="83" t="s">
        <v>10</v>
      </c>
      <c r="C197" s="86" t="str">
        <f aca="false">IFERROR(VLOOKUP($B197,TabJoueurs,2,0),"")</f>
        <v/>
      </c>
      <c r="D197" s="86" t="str">
        <f aca="false">IFERROR(VLOOKUP($B197,TabJoueurs,3,0),"")</f>
        <v/>
      </c>
      <c r="E197" s="86" t="str">
        <f aca="false">IFERROR(VLOOKUP($B197,TabJoueurs,4,0),"")</f>
        <v/>
      </c>
      <c r="F197" s="86" t="str">
        <f aca="false">IFERROR(VLOOKUP($B197,TabJoueurs,7,0),"")</f>
        <v/>
      </c>
      <c r="G197" s="103"/>
      <c r="H197" s="82" t="n">
        <f aca="false">COUNTIF(E$4:E197,E197)</f>
        <v>79</v>
      </c>
      <c r="I197" s="82" t="n">
        <f aca="false">IFERROR(IF(H197&lt;6,I196+1,I196),0)</f>
        <v>70</v>
      </c>
      <c r="J197" s="82" t="str">
        <f aca="false">IF(G197&gt;0,IF(H197&lt;6,PtsMax3-I197+1,""),"")</f>
        <v/>
      </c>
      <c r="K197" s="97" t="n">
        <f aca="false">MAX(M197:AB197)</f>
        <v>0</v>
      </c>
      <c r="L197" s="98" t="n">
        <f aca="false">IFERROR(G197/G$1,"")</f>
        <v>0</v>
      </c>
      <c r="M197" s="99"/>
      <c r="N197" s="86" t="str">
        <f aca="false">IF(N$2=$E197,$J197,"")</f>
        <v/>
      </c>
      <c r="O197" s="99" t="str">
        <f aca="false">IF(O$2=$E197,$J197,"")</f>
        <v/>
      </c>
      <c r="P197" s="86" t="str">
        <f aca="false">IF(P$2=$E197,$J197,"")</f>
        <v/>
      </c>
      <c r="Q197" s="86" t="str">
        <f aca="false">IF(Q$2=$E197,$J197,"")</f>
        <v/>
      </c>
      <c r="R197" s="99" t="str">
        <f aca="false">IF(R$2=$E197,$J197,"")</f>
        <v/>
      </c>
      <c r="S197" s="86" t="str">
        <f aca="false">IF(S$2=$E197,$J197,"")</f>
        <v/>
      </c>
      <c r="T197" s="99" t="str">
        <f aca="false">IF(T$2=$E197,$J197,"")</f>
        <v/>
      </c>
      <c r="U197" s="86" t="str">
        <f aca="false">IF(U$2=$E197,$J197,"")</f>
        <v/>
      </c>
      <c r="V197" s="99" t="str">
        <f aca="false">IF(V$2=$E197,$J197,"")</f>
        <v/>
      </c>
      <c r="W197" s="86" t="str">
        <f aca="false">IF(W$2=$E197,$J197,"")</f>
        <v/>
      </c>
      <c r="X197" s="99" t="str">
        <f aca="false">IF(X$2=$E197,$J197,"")</f>
        <v/>
      </c>
      <c r="Y197" s="86" t="str">
        <f aca="false">IF(Y$2=$E197,$J197,"")</f>
        <v/>
      </c>
      <c r="Z197" s="99" t="str">
        <f aca="false">IF(Z$2=$E197,$J197,"")</f>
        <v/>
      </c>
      <c r="AA197" s="86" t="str">
        <f aca="false">IF(AA$2=$E197,$J197,"")</f>
        <v/>
      </c>
      <c r="AB197" s="99" t="str">
        <f aca="false">IF(AB$2=$E197,$J197,"")</f>
        <v/>
      </c>
      <c r="AC197" s="101" t="s">
        <v>10</v>
      </c>
      <c r="AD197" s="83"/>
      <c r="AE197" s="83"/>
      <c r="AF197" s="83"/>
    </row>
    <row r="198" customFormat="false" ht="14.25" hidden="false" customHeight="false" outlineLevel="0" collapsed="false">
      <c r="A198" s="82" t="str">
        <f aca="false">IF(G198&lt;&gt;0,IF(COUNTIF(G$4:G$200,G198)&lt;&gt;1,RANK(G198,G$4:G$200)&amp;"°",RANK(G198,G$4:G$200)),"")</f>
        <v/>
      </c>
      <c r="B198" s="83" t="s">
        <v>10</v>
      </c>
      <c r="C198" s="86" t="str">
        <f aca="false">IFERROR(VLOOKUP($B198,TabJoueurs,2,0),"")</f>
        <v/>
      </c>
      <c r="D198" s="86" t="str">
        <f aca="false">IFERROR(VLOOKUP($B198,TabJoueurs,3,0),"")</f>
        <v/>
      </c>
      <c r="E198" s="86" t="str">
        <f aca="false">IFERROR(VLOOKUP($B198,TabJoueurs,4,0),"")</f>
        <v/>
      </c>
      <c r="F198" s="86" t="str">
        <f aca="false">IFERROR(VLOOKUP($B198,TabJoueurs,7,0),"")</f>
        <v/>
      </c>
      <c r="G198" s="103"/>
      <c r="H198" s="82" t="n">
        <f aca="false">COUNTIF(E$4:E198,E198)</f>
        <v>80</v>
      </c>
      <c r="I198" s="82" t="n">
        <f aca="false">IFERROR(IF(H198&lt;6,I197+1,I197),0)</f>
        <v>70</v>
      </c>
      <c r="J198" s="82" t="str">
        <f aca="false">IF(G198&gt;0,IF(H198&lt;6,PtsMax3-I198+1,""),"")</f>
        <v/>
      </c>
      <c r="K198" s="97" t="n">
        <f aca="false">MAX(M198:AB198)</f>
        <v>0</v>
      </c>
      <c r="L198" s="98" t="n">
        <f aca="false">IFERROR(G198/G$1,"")</f>
        <v>0</v>
      </c>
      <c r="M198" s="99"/>
      <c r="N198" s="86" t="str">
        <f aca="false">IF(N$2=$E198,$J198,"")</f>
        <v/>
      </c>
      <c r="O198" s="99" t="str">
        <f aca="false">IF(O$2=$E198,$J198,"")</f>
        <v/>
      </c>
      <c r="P198" s="86" t="str">
        <f aca="false">IF(P$2=$E198,$J198,"")</f>
        <v/>
      </c>
      <c r="Q198" s="86" t="str">
        <f aca="false">IF(Q$2=$E198,$J198,"")</f>
        <v/>
      </c>
      <c r="R198" s="99" t="str">
        <f aca="false">IF(R$2=$E198,$J198,"")</f>
        <v/>
      </c>
      <c r="S198" s="86" t="str">
        <f aca="false">IF(S$2=$E198,$J198,"")</f>
        <v/>
      </c>
      <c r="T198" s="99" t="str">
        <f aca="false">IF(T$2=$E198,$J198,"")</f>
        <v/>
      </c>
      <c r="U198" s="86" t="str">
        <f aca="false">IF(U$2=$E198,$J198,"")</f>
        <v/>
      </c>
      <c r="V198" s="99" t="str">
        <f aca="false">IF(V$2=$E198,$J198,"")</f>
        <v/>
      </c>
      <c r="W198" s="86" t="str">
        <f aca="false">IF(W$2=$E198,$J198,"")</f>
        <v/>
      </c>
      <c r="X198" s="99" t="str">
        <f aca="false">IF(X$2=$E198,$J198,"")</f>
        <v/>
      </c>
      <c r="Y198" s="86" t="str">
        <f aca="false">IF(Y$2=$E198,$J198,"")</f>
        <v/>
      </c>
      <c r="Z198" s="99" t="str">
        <f aca="false">IF(Z$2=$E198,$J198,"")</f>
        <v/>
      </c>
      <c r="AA198" s="86" t="str">
        <f aca="false">IF(AA$2=$E198,$J198,"")</f>
        <v/>
      </c>
      <c r="AB198" s="99" t="str">
        <f aca="false">IF(AB$2=$E198,$J198,"")</f>
        <v/>
      </c>
      <c r="AC198" s="101" t="s">
        <v>10</v>
      </c>
      <c r="AD198" s="83"/>
      <c r="AE198" s="83"/>
      <c r="AF198" s="83"/>
    </row>
    <row r="199" customFormat="false" ht="14.25" hidden="false" customHeight="false" outlineLevel="0" collapsed="false">
      <c r="A199" s="82" t="str">
        <f aca="false">IF(G199&lt;&gt;0,IF(COUNTIF(G$4:G$200,G199)&lt;&gt;1,RANK(G199,G$4:G$200)&amp;"°",RANK(G199,G$4:G$200)),"")</f>
        <v/>
      </c>
      <c r="B199" s="83" t="s">
        <v>10</v>
      </c>
      <c r="C199" s="86" t="str">
        <f aca="false">IFERROR(VLOOKUP($B199,TabJoueurs,2,0),"")</f>
        <v/>
      </c>
      <c r="D199" s="86" t="str">
        <f aca="false">IFERROR(VLOOKUP($B199,TabJoueurs,3,0),"")</f>
        <v/>
      </c>
      <c r="E199" s="86" t="str">
        <f aca="false">IFERROR(VLOOKUP($B199,TabJoueurs,4,0),"")</f>
        <v/>
      </c>
      <c r="F199" s="86" t="str">
        <f aca="false">IFERROR(VLOOKUP($B199,TabJoueurs,7,0),"")</f>
        <v/>
      </c>
      <c r="G199" s="103"/>
      <c r="H199" s="82" t="n">
        <f aca="false">COUNTIF(E$4:E199,E199)</f>
        <v>81</v>
      </c>
      <c r="I199" s="82" t="n">
        <f aca="false">IFERROR(IF(H199&lt;6,I198+1,I198),0)</f>
        <v>70</v>
      </c>
      <c r="J199" s="82" t="str">
        <f aca="false">IF(G199&gt;0,IF(H199&lt;6,PtsMax3-I199+1,""),"")</f>
        <v/>
      </c>
      <c r="K199" s="97" t="n">
        <f aca="false">MAX(M199:AB199)</f>
        <v>0</v>
      </c>
      <c r="L199" s="98" t="n">
        <f aca="false">IFERROR(G199/G$1,"")</f>
        <v>0</v>
      </c>
      <c r="M199" s="99"/>
      <c r="N199" s="86" t="str">
        <f aca="false">IF(N$2=$E199,$J199,"")</f>
        <v/>
      </c>
      <c r="O199" s="99" t="str">
        <f aca="false">IF(O$2=$E199,$J199,"")</f>
        <v/>
      </c>
      <c r="P199" s="86" t="str">
        <f aca="false">IF(P$2=$E199,$J199,"")</f>
        <v/>
      </c>
      <c r="Q199" s="86" t="str">
        <f aca="false">IF(Q$2=$E199,$J199,"")</f>
        <v/>
      </c>
      <c r="R199" s="99" t="str">
        <f aca="false">IF(R$2=$E199,$J199,"")</f>
        <v/>
      </c>
      <c r="S199" s="86" t="str">
        <f aca="false">IF(S$2=$E199,$J199,"")</f>
        <v/>
      </c>
      <c r="T199" s="99" t="str">
        <f aca="false">IF(T$2=$E199,$J199,"")</f>
        <v/>
      </c>
      <c r="U199" s="86" t="str">
        <f aca="false">IF(U$2=$E199,$J199,"")</f>
        <v/>
      </c>
      <c r="V199" s="99" t="str">
        <f aca="false">IF(V$2=$E199,$J199,"")</f>
        <v/>
      </c>
      <c r="W199" s="86" t="str">
        <f aca="false">IF(W$2=$E199,$J199,"")</f>
        <v/>
      </c>
      <c r="X199" s="99" t="str">
        <f aca="false">IF(X$2=$E199,$J199,"")</f>
        <v/>
      </c>
      <c r="Y199" s="86" t="str">
        <f aca="false">IF(Y$2=$E199,$J199,"")</f>
        <v/>
      </c>
      <c r="Z199" s="99" t="str">
        <f aca="false">IF(Z$2=$E199,$J199,"")</f>
        <v/>
      </c>
      <c r="AA199" s="86" t="str">
        <f aca="false">IF(AA$2=$E199,$J199,"")</f>
        <v/>
      </c>
      <c r="AB199" s="99" t="str">
        <f aca="false">IF(AB$2=$E199,$J199,"")</f>
        <v/>
      </c>
      <c r="AC199" s="101" t="s">
        <v>10</v>
      </c>
      <c r="AD199" s="83"/>
      <c r="AE199" s="83"/>
      <c r="AF199" s="83"/>
    </row>
    <row r="200" customFormat="false" ht="14.25" hidden="false" customHeight="false" outlineLevel="0" collapsed="false">
      <c r="A200" s="82" t="str">
        <f aca="false">IF(G200&lt;&gt;0,IF(COUNTIF(G$4:G$200,G200)&lt;&gt;1,RANK(G200,G$4:G$200)&amp;"°",RANK(G200,G$4:G$200)),"")</f>
        <v/>
      </c>
      <c r="B200" s="83" t="s">
        <v>10</v>
      </c>
      <c r="C200" s="86" t="str">
        <f aca="false">IFERROR(VLOOKUP($B200,TabJoueurs,2,0),"")</f>
        <v/>
      </c>
      <c r="D200" s="86" t="str">
        <f aca="false">IFERROR(VLOOKUP($B200,TabJoueurs,3,0),"")</f>
        <v/>
      </c>
      <c r="E200" s="86" t="str">
        <f aca="false">IFERROR(VLOOKUP($B200,TabJoueurs,4,0),"")</f>
        <v/>
      </c>
      <c r="F200" s="86" t="str">
        <f aca="false">IFERROR(VLOOKUP($B200,TabJoueurs,7,0),"")</f>
        <v/>
      </c>
      <c r="G200" s="103"/>
      <c r="H200" s="82" t="n">
        <f aca="false">COUNTIF(E$4:E200,E200)</f>
        <v>82</v>
      </c>
      <c r="I200" s="82" t="n">
        <f aca="false">IFERROR(IF(H200&lt;6,I199+1,I199),0)</f>
        <v>70</v>
      </c>
      <c r="J200" s="82" t="str">
        <f aca="false">IF(G200&gt;0,IF(H200&lt;6,PtsMax3-I200+1,""),"")</f>
        <v/>
      </c>
      <c r="K200" s="97" t="n">
        <f aca="false">MAX(M200:AB200)</f>
        <v>0</v>
      </c>
      <c r="L200" s="98" t="n">
        <f aca="false">IFERROR(G200/G$1,"")</f>
        <v>0</v>
      </c>
      <c r="M200" s="99"/>
      <c r="N200" s="86" t="str">
        <f aca="false">IF(N$2=$E200,$J200,"")</f>
        <v/>
      </c>
      <c r="O200" s="99" t="str">
        <f aca="false">IF(O$2=$E200,$J200,"")</f>
        <v/>
      </c>
      <c r="P200" s="86" t="str">
        <f aca="false">IF(P$2=$E200,$J200,"")</f>
        <v/>
      </c>
      <c r="Q200" s="86" t="str">
        <f aca="false">IF(Q$2=$E200,$J200,"")</f>
        <v/>
      </c>
      <c r="R200" s="99" t="str">
        <f aca="false">IF(R$2=$E200,$J200,"")</f>
        <v/>
      </c>
      <c r="S200" s="86" t="str">
        <f aca="false">IF(S$2=$E200,$J200,"")</f>
        <v/>
      </c>
      <c r="T200" s="99" t="str">
        <f aca="false">IF(T$2=$E200,$J200,"")</f>
        <v/>
      </c>
      <c r="U200" s="86" t="str">
        <f aca="false">IF(U$2=$E200,$J200,"")</f>
        <v/>
      </c>
      <c r="V200" s="99" t="str">
        <f aca="false">IF(V$2=$E200,$J200,"")</f>
        <v/>
      </c>
      <c r="W200" s="86" t="str">
        <f aca="false">IF(W$2=$E200,$J200,"")</f>
        <v/>
      </c>
      <c r="X200" s="99" t="str">
        <f aca="false">IF(X$2=$E200,$J200,"")</f>
        <v/>
      </c>
      <c r="Y200" s="86" t="str">
        <f aca="false">IF(Y$2=$E200,$J200,"")</f>
        <v/>
      </c>
      <c r="Z200" s="99" t="str">
        <f aca="false">IF(Z$2=$E200,$J200,"")</f>
        <v/>
      </c>
      <c r="AA200" s="86" t="str">
        <f aca="false">IF(AA$2=$E200,$J200,"")</f>
        <v/>
      </c>
      <c r="AB200" s="99" t="str">
        <f aca="false">IF(AB$2=$E200,$J200,"")</f>
        <v/>
      </c>
      <c r="AC200" s="101" t="s">
        <v>10</v>
      </c>
      <c r="AD200" s="83"/>
      <c r="AE200" s="83"/>
      <c r="AF200" s="83"/>
    </row>
  </sheetData>
  <autoFilter ref="A3:AB200"/>
  <mergeCells count="1">
    <mergeCell ref="A1:C1"/>
  </mergeCells>
  <conditionalFormatting sqref="G4:G124">
    <cfRule type="expression" priority="2" aboveAverage="0" equalAverage="0" bottom="0" percent="0" rank="0" text="" dxfId="16">
      <formula>COUNTIF($G$4:$G$200,G4)&gt;1</formula>
    </cfRule>
  </conditionalFormatting>
  <printOptions headings="false" gridLines="false" gridLinesSet="true" horizontalCentered="false" verticalCentered="false"/>
  <pageMargins left="0.7" right="0.7" top="0.419444444444444" bottom="0.476388888888889"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3E300"/>
    <pageSetUpPr fitToPage="false"/>
  </sheetPr>
  <dimension ref="A1:AA152"/>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12.78125" defaultRowHeight="14.25" zeroHeight="false" outlineLevelRow="0" outlineLevelCol="0"/>
  <cols>
    <col collapsed="false" customWidth="true" hidden="false" outlineLevel="0" max="1" min="1" style="0" width="8.22"/>
    <col collapsed="false" customWidth="true" hidden="false" outlineLevel="0" max="3" min="2" style="0" width="14.55"/>
    <col collapsed="false" customWidth="true" hidden="false" outlineLevel="0" max="4" min="4" style="0" width="24"/>
    <col collapsed="false" customWidth="true" hidden="false" outlineLevel="0" max="5" min="5" style="0" width="6.66"/>
    <col collapsed="false" customWidth="true" hidden="false" outlineLevel="0" max="28" min="6" style="0" width="3.55"/>
  </cols>
  <sheetData>
    <row r="1" customFormat="false" ht="106.5" hidden="false" customHeight="true" outlineLevel="0" collapsed="false">
      <c r="A1" s="104" t="s">
        <v>480</v>
      </c>
      <c r="B1" s="104"/>
      <c r="C1" s="104"/>
      <c r="D1" s="105" t="s">
        <v>181</v>
      </c>
      <c r="E1" s="105"/>
      <c r="F1" s="106" t="str">
        <f aca="false">VLOOKUP(F3,lapartie4,3,0)</f>
        <v>JUMEN(T) </v>
      </c>
      <c r="G1" s="106" t="str">
        <f aca="false">VLOOKUP(G3,lapartie4,3,0)</f>
        <v>DÉBATTU </v>
      </c>
      <c r="H1" s="106" t="str">
        <f aca="false">VLOOKUP(H3,lapartie4,3,0)</f>
        <v>PACQUÂT </v>
      </c>
      <c r="I1" s="106" t="str">
        <f aca="false">VLOOKUP(I3,lapartie4,3,0)</f>
        <v>ENVOI </v>
      </c>
      <c r="J1" s="106" t="str">
        <f aca="false">VLOOKUP(J3,lapartie4,3,0)</f>
        <v>LUTINERA </v>
      </c>
      <c r="K1" s="106" t="str">
        <f aca="false">VLOOKUP(K3,lapartie4,3,0)</f>
        <v>DRAFTS </v>
      </c>
      <c r="L1" s="106" t="str">
        <f aca="false">VLOOKUP(L3,lapartie4,3,0)</f>
        <v>ORIGINAL </v>
      </c>
      <c r="M1" s="106" t="str">
        <f aca="false">VLOOKUP(M3,lapartie4,3,0)</f>
        <v>ACÉROLE </v>
      </c>
      <c r="N1" s="106" t="str">
        <f aca="false">VLOOKUP(N3,lapartie4,3,0)</f>
        <v>KYLIX </v>
      </c>
      <c r="O1" s="106" t="str">
        <f aca="false">VLOOKUP(O3,lapartie4,3,0)</f>
        <v>ILOMBAS </v>
      </c>
      <c r="P1" s="106" t="str">
        <f aca="false">VLOOKUP(P3,lapartie4,3,0)</f>
        <v>PÉTAGES </v>
      </c>
      <c r="Q1" s="106" t="str">
        <f aca="false">VLOOKUP(Q3,lapartie4,3,0)</f>
        <v>LÉSEREZ </v>
      </c>
      <c r="R1" s="106" t="str">
        <f aca="false">VLOOKUP(R3,lapartie4,3,0)</f>
        <v>UTERO*</v>
      </c>
      <c r="S1" s="106" t="str">
        <f aca="false">VLOOKUP(S3,lapartie4,3,0)</f>
        <v>SÉDATIVE </v>
      </c>
      <c r="T1" s="106" t="str">
        <f aca="false">VLOOKUP(T3,lapartie4,3,0)</f>
        <v>N(A)SHI </v>
      </c>
      <c r="U1" s="106" t="str">
        <f aca="false">VLOOKUP(U3,lapartie4,3,0)</f>
        <v>ÉWÉ </v>
      </c>
      <c r="V1" s="106" t="str">
        <f aca="false">VLOOKUP(V3,lapartie4,3,0)</f>
        <v>REINE </v>
      </c>
      <c r="W1" s="106" t="str">
        <f aca="false">VLOOKUP(W3,lapartie4,3,0)</f>
        <v>OUH </v>
      </c>
      <c r="X1" s="106" t="str">
        <f aca="false">VLOOKUP(X3,lapartie4,3,0)</f>
        <v>FOUT </v>
      </c>
      <c r="Y1" s="106" t="n">
        <f aca="false">VLOOKUP(Y3,lapartie4,3,0)</f>
        <v>0</v>
      </c>
      <c r="Z1" s="106" t="n">
        <f aca="false">VLOOKUP(Z3,lapartie4,3,0)</f>
        <v>0</v>
      </c>
      <c r="AA1" s="106" t="n">
        <f aca="false">VLOOKUP(AA3,lapartie4,3,0)</f>
        <v>0</v>
      </c>
    </row>
    <row r="2" customFormat="false" ht="14.25" hidden="false" customHeight="false" outlineLevel="0" collapsed="false">
      <c r="A2" s="107"/>
      <c r="B2" s="107"/>
      <c r="C2" s="107"/>
      <c r="D2" s="105" t="s">
        <v>182</v>
      </c>
      <c r="E2" s="108" t="n">
        <f aca="false">SUM(F2:AA2)</f>
        <v>910</v>
      </c>
      <c r="F2" s="109" t="n">
        <v>42</v>
      </c>
      <c r="G2" s="109" t="n">
        <v>76</v>
      </c>
      <c r="H2" s="109" t="n">
        <v>38</v>
      </c>
      <c r="I2" s="109" t="n">
        <v>33</v>
      </c>
      <c r="J2" s="109" t="n">
        <v>61</v>
      </c>
      <c r="K2" s="109" t="n">
        <v>42</v>
      </c>
      <c r="L2" s="109" t="n">
        <v>63</v>
      </c>
      <c r="M2" s="109" t="n">
        <v>89</v>
      </c>
      <c r="N2" s="109" t="n">
        <v>42</v>
      </c>
      <c r="O2" s="109" t="n">
        <v>39</v>
      </c>
      <c r="P2" s="109" t="n">
        <v>40</v>
      </c>
      <c r="Q2" s="109" t="n">
        <v>99</v>
      </c>
      <c r="R2" s="109" t="n">
        <v>26</v>
      </c>
      <c r="S2" s="109" t="n">
        <v>82</v>
      </c>
      <c r="T2" s="109" t="n">
        <v>43</v>
      </c>
      <c r="U2" s="109" t="n">
        <v>32</v>
      </c>
      <c r="V2" s="109" t="n">
        <v>23</v>
      </c>
      <c r="W2" s="109" t="n">
        <v>26</v>
      </c>
      <c r="X2" s="109" t="n">
        <v>14</v>
      </c>
      <c r="Y2" s="109"/>
      <c r="Z2" s="109"/>
      <c r="AA2" s="109"/>
    </row>
    <row r="3" customFormat="false" ht="14.25" hidden="false" customHeight="false" outlineLevel="0" collapsed="false">
      <c r="A3" s="107"/>
      <c r="B3" s="107"/>
      <c r="C3" s="107"/>
      <c r="D3" s="105" t="s">
        <v>183</v>
      </c>
      <c r="E3" s="105"/>
      <c r="F3" s="110" t="n">
        <v>1</v>
      </c>
      <c r="G3" s="110" t="n">
        <v>2</v>
      </c>
      <c r="H3" s="110" t="n">
        <v>3</v>
      </c>
      <c r="I3" s="110" t="n">
        <v>4</v>
      </c>
      <c r="J3" s="110" t="n">
        <v>5</v>
      </c>
      <c r="K3" s="110" t="n">
        <v>6</v>
      </c>
      <c r="L3" s="110" t="n">
        <v>7</v>
      </c>
      <c r="M3" s="110" t="n">
        <v>8</v>
      </c>
      <c r="N3" s="110" t="n">
        <v>9</v>
      </c>
      <c r="O3" s="110" t="n">
        <v>10</v>
      </c>
      <c r="P3" s="110" t="n">
        <v>11</v>
      </c>
      <c r="Q3" s="110" t="n">
        <v>12</v>
      </c>
      <c r="R3" s="110" t="n">
        <v>13</v>
      </c>
      <c r="S3" s="110" t="n">
        <v>14</v>
      </c>
      <c r="T3" s="110" t="n">
        <v>15</v>
      </c>
      <c r="U3" s="110" t="n">
        <v>16</v>
      </c>
      <c r="V3" s="110" t="n">
        <v>17</v>
      </c>
      <c r="W3" s="110" t="n">
        <v>18</v>
      </c>
      <c r="X3" s="110" t="n">
        <v>19</v>
      </c>
      <c r="Y3" s="110" t="n">
        <v>20</v>
      </c>
      <c r="Z3" s="110" t="n">
        <v>21</v>
      </c>
      <c r="AA3" s="110" t="n">
        <v>22</v>
      </c>
    </row>
    <row r="4" customFormat="false" ht="14.25" hidden="false" customHeight="false" outlineLevel="0" collapsed="false">
      <c r="B4" s="107"/>
      <c r="C4" s="107"/>
      <c r="D4" s="105" t="s">
        <v>184</v>
      </c>
      <c r="E4" s="105"/>
      <c r="F4" s="111" t="n">
        <f aca="false">COUNTIF(F6:F126,F2)</f>
        <v>86</v>
      </c>
      <c r="G4" s="111" t="n">
        <f aca="false">COUNTIF(G6:G126,G2)</f>
        <v>18</v>
      </c>
      <c r="H4" s="111" t="n">
        <f aca="false">COUNTIF(H6:H126,H2)</f>
        <v>3</v>
      </c>
      <c r="I4" s="111" t="n">
        <f aca="false">COUNTIF(I6:I126,I2)</f>
        <v>35</v>
      </c>
      <c r="J4" s="111" t="n">
        <f aca="false">COUNTIF(J6:J126,J2)</f>
        <v>24</v>
      </c>
      <c r="K4" s="111" t="n">
        <f aca="false">COUNTIF(K6:K126,K2)</f>
        <v>4</v>
      </c>
      <c r="L4" s="111" t="n">
        <f aca="false">COUNTIF(L6:L126,L2)</f>
        <v>30</v>
      </c>
      <c r="M4" s="111" t="n">
        <f aca="false">COUNTIF(M6:M126,M2)</f>
        <v>15</v>
      </c>
      <c r="N4" s="111" t="n">
        <f aca="false">COUNTIF(N6:N126,N2)</f>
        <v>11</v>
      </c>
      <c r="O4" s="111" t="n">
        <f aca="false">COUNTIF(O6:O126,O2)</f>
        <v>1</v>
      </c>
      <c r="P4" s="111" t="n">
        <f aca="false">COUNTIF(P6:P126,P2)</f>
        <v>32</v>
      </c>
      <c r="Q4" s="111" t="n">
        <f aca="false">COUNTIF(Q6:Q126,Q2)</f>
        <v>81</v>
      </c>
      <c r="R4" s="111" t="n">
        <f aca="false">COUNTIF(R6:R126,R2)</f>
        <v>0</v>
      </c>
      <c r="S4" s="111" t="n">
        <f aca="false">COUNTIF(S6:S126,S2)</f>
        <v>2</v>
      </c>
      <c r="T4" s="111" t="n">
        <f aca="false">COUNTIF(T6:T126,T2)</f>
        <v>1</v>
      </c>
      <c r="U4" s="111" t="n">
        <f aca="false">COUNTIF(U6:U126,U2)</f>
        <v>92</v>
      </c>
      <c r="V4" s="111" t="n">
        <f aca="false">COUNTIF(V6:V126,V2)</f>
        <v>12</v>
      </c>
      <c r="W4" s="111" t="n">
        <f aca="false">COUNTIF(W6:W126,W2)</f>
        <v>21</v>
      </c>
      <c r="X4" s="111" t="n">
        <f aca="false">COUNTIF(X6:X126,X2)</f>
        <v>24</v>
      </c>
      <c r="Y4" s="111" t="n">
        <f aca="false">COUNTIF(Y6:Y126,Y2)</f>
        <v>0</v>
      </c>
      <c r="Z4" s="111" t="n">
        <f aca="false">COUNTIF(Z6:Z126,Z2)</f>
        <v>0</v>
      </c>
      <c r="AA4" s="111" t="n">
        <f aca="false">COUNTIF(AA6:AA126,AA2)</f>
        <v>0</v>
      </c>
    </row>
    <row r="5" customFormat="false" ht="14.25" hidden="false" customHeight="false" outlineLevel="0" collapsed="false">
      <c r="A5" s="107" t="s">
        <v>185</v>
      </c>
      <c r="B5" s="107"/>
      <c r="C5" s="107"/>
      <c r="D5" s="105" t="s">
        <v>186</v>
      </c>
      <c r="F5" s="112" t="n">
        <f aca="false">COUNTIF(F6:F126,0)</f>
        <v>0</v>
      </c>
      <c r="G5" s="112" t="n">
        <f aca="false">COUNTIF(G6:G126,0)</f>
        <v>6</v>
      </c>
      <c r="H5" s="112" t="n">
        <f aca="false">COUNTIF(H6:H126,0)</f>
        <v>4</v>
      </c>
      <c r="I5" s="112" t="n">
        <f aca="false">COUNTIF(I6:I126,0)</f>
        <v>8</v>
      </c>
      <c r="J5" s="112" t="n">
        <f aca="false">COUNTIF(J6:J126,0)</f>
        <v>28</v>
      </c>
      <c r="K5" s="112" t="n">
        <f aca="false">COUNTIF(K6:K126,0)</f>
        <v>7</v>
      </c>
      <c r="L5" s="112" t="n">
        <f aca="false">COUNTIF(L6:L126,0)</f>
        <v>8</v>
      </c>
      <c r="M5" s="112" t="n">
        <f aca="false">COUNTIF(M6:M126,0)</f>
        <v>19</v>
      </c>
      <c r="N5" s="112" t="n">
        <f aca="false">COUNTIF(N6:N126,0)</f>
        <v>0</v>
      </c>
      <c r="O5" s="112" t="n">
        <f aca="false">COUNTIF(O6:O126,0)</f>
        <v>1</v>
      </c>
      <c r="P5" s="112" t="n">
        <f aca="false">COUNTIF(P6:P126,0)</f>
        <v>3</v>
      </c>
      <c r="Q5" s="112" t="n">
        <f aca="false">COUNTIF(Q6:Q126,0)</f>
        <v>3</v>
      </c>
      <c r="R5" s="112" t="n">
        <f aca="false">COUNTIF(R6:R126,0)</f>
        <v>5</v>
      </c>
      <c r="S5" s="112" t="n">
        <f aca="false">COUNTIF(S6:S126,0)</f>
        <v>2</v>
      </c>
      <c r="T5" s="112" t="n">
        <f aca="false">COUNTIF(T6:T126,0)</f>
        <v>4</v>
      </c>
      <c r="U5" s="112" t="n">
        <f aca="false">COUNTIF(U6:U126,0)</f>
        <v>0</v>
      </c>
      <c r="V5" s="112" t="n">
        <f aca="false">COUNTIF(V6:V126,0)</f>
        <v>4</v>
      </c>
      <c r="W5" s="112" t="n">
        <f aca="false">COUNTIF(W6:W126,0)</f>
        <v>5</v>
      </c>
      <c r="X5" s="112" t="n">
        <f aca="false">COUNTIF(X6:X126,0)</f>
        <v>6</v>
      </c>
      <c r="Y5" s="112" t="n">
        <f aca="false">COUNTIF(Y6:Y126,0)</f>
        <v>0</v>
      </c>
      <c r="Z5" s="112" t="n">
        <f aca="false">COUNTIF(Z6:Z126,0)</f>
        <v>0</v>
      </c>
      <c r="AA5" s="112" t="n">
        <f aca="false">COUNTIF(AA6:AA126,0)</f>
        <v>0</v>
      </c>
    </row>
    <row r="6" customFormat="false" ht="14.25" hidden="false" customHeight="false" outlineLevel="0" collapsed="false">
      <c r="A6" s="113" t="n">
        <v>1</v>
      </c>
      <c r="B6" s="0" t="s">
        <v>518</v>
      </c>
      <c r="C6" s="0" t="s">
        <v>208</v>
      </c>
      <c r="D6" s="0" t="str">
        <f aca="false">_xlfn.CONCAT(UPPER(TRIM(B6))," ",TRIM(C6))</f>
        <v>FRANSSEN Jacques</v>
      </c>
      <c r="E6" s="114" t="n">
        <f aca="false">SUM(F6:AA6)</f>
        <v>873</v>
      </c>
      <c r="F6" s="0" t="n">
        <v>42</v>
      </c>
      <c r="G6" s="0" t="n">
        <v>76</v>
      </c>
      <c r="H6" s="0" t="n">
        <v>38</v>
      </c>
      <c r="I6" s="0" t="n">
        <v>33</v>
      </c>
      <c r="J6" s="0" t="n">
        <v>61</v>
      </c>
      <c r="K6" s="0" t="n">
        <v>39</v>
      </c>
      <c r="L6" s="0" t="n">
        <v>63</v>
      </c>
      <c r="M6" s="0" t="n">
        <v>89</v>
      </c>
      <c r="N6" s="0" t="n">
        <v>34</v>
      </c>
      <c r="O6" s="0" t="n">
        <v>30</v>
      </c>
      <c r="P6" s="0" t="n">
        <v>40</v>
      </c>
      <c r="Q6" s="0" t="n">
        <v>99</v>
      </c>
      <c r="R6" s="0" t="n">
        <v>19</v>
      </c>
      <c r="S6" s="0" t="n">
        <v>78</v>
      </c>
      <c r="T6" s="0" t="n">
        <v>40</v>
      </c>
      <c r="U6" s="0" t="n">
        <v>32</v>
      </c>
      <c r="V6" s="0" t="n">
        <v>20</v>
      </c>
      <c r="W6" s="0" t="n">
        <v>26</v>
      </c>
      <c r="X6" s="0" t="n">
        <v>14</v>
      </c>
    </row>
    <row r="7" customFormat="false" ht="14.25" hidden="false" customHeight="false" outlineLevel="0" collapsed="false">
      <c r="A7" s="113" t="n">
        <v>2</v>
      </c>
      <c r="B7" s="0" t="s">
        <v>331</v>
      </c>
      <c r="C7" s="0" t="s">
        <v>208</v>
      </c>
      <c r="D7" s="0" t="str">
        <f aca="false">_xlfn.CONCAT(UPPER(TRIM(B7))," ",TRIM(C7))</f>
        <v>GILLET Jacques</v>
      </c>
      <c r="E7" s="114" t="n">
        <f aca="false">SUM(F7:AA7)</f>
        <v>872</v>
      </c>
      <c r="F7" s="0" t="n">
        <v>42</v>
      </c>
      <c r="G7" s="0" t="n">
        <v>76</v>
      </c>
      <c r="H7" s="0" t="n">
        <v>38</v>
      </c>
      <c r="I7" s="0" t="n">
        <v>25</v>
      </c>
      <c r="J7" s="0" t="n">
        <v>61</v>
      </c>
      <c r="K7" s="0" t="n">
        <v>39</v>
      </c>
      <c r="L7" s="0" t="n">
        <v>63</v>
      </c>
      <c r="M7" s="0" t="n">
        <v>89</v>
      </c>
      <c r="N7" s="0" t="n">
        <v>39</v>
      </c>
      <c r="O7" s="0" t="n">
        <v>36</v>
      </c>
      <c r="P7" s="0" t="n">
        <v>40</v>
      </c>
      <c r="Q7" s="0" t="n">
        <v>99</v>
      </c>
      <c r="R7" s="0" t="n">
        <v>18</v>
      </c>
      <c r="S7" s="0" t="n">
        <v>76</v>
      </c>
      <c r="T7" s="0" t="n">
        <v>40</v>
      </c>
      <c r="U7" s="0" t="n">
        <v>32</v>
      </c>
      <c r="V7" s="0" t="n">
        <v>20</v>
      </c>
      <c r="W7" s="0" t="n">
        <v>26</v>
      </c>
      <c r="X7" s="0" t="n">
        <v>13</v>
      </c>
    </row>
    <row r="8" customFormat="false" ht="14.25" hidden="false" customHeight="false" outlineLevel="0" collapsed="false">
      <c r="A8" s="113" t="n">
        <v>3</v>
      </c>
      <c r="B8" s="0" t="s">
        <v>307</v>
      </c>
      <c r="C8" s="0" t="s">
        <v>308</v>
      </c>
      <c r="D8" s="0" t="str">
        <f aca="false">_xlfn.CONCAT(UPPER(TRIM(B8))," ",TRIM(C8))</f>
        <v>HOUMENOU Steve</v>
      </c>
      <c r="E8" s="114" t="n">
        <f aca="false">SUM(F8:AA8)</f>
        <v>846</v>
      </c>
      <c r="F8" s="0" t="n">
        <v>42</v>
      </c>
      <c r="G8" s="0" t="n">
        <v>76</v>
      </c>
      <c r="H8" s="0" t="n">
        <v>37</v>
      </c>
      <c r="I8" s="0" t="n">
        <v>33</v>
      </c>
      <c r="J8" s="0" t="n">
        <v>61</v>
      </c>
      <c r="K8" s="0" t="n">
        <v>42</v>
      </c>
      <c r="L8" s="0" t="n">
        <v>20</v>
      </c>
      <c r="M8" s="0" t="n">
        <v>89</v>
      </c>
      <c r="N8" s="0" t="n">
        <v>42</v>
      </c>
      <c r="O8" s="0" t="n">
        <v>36</v>
      </c>
      <c r="P8" s="0" t="n">
        <v>40</v>
      </c>
      <c r="Q8" s="0" t="n">
        <v>99</v>
      </c>
      <c r="R8" s="0" t="n">
        <v>20</v>
      </c>
      <c r="S8" s="0" t="n">
        <v>78</v>
      </c>
      <c r="T8" s="0" t="n">
        <v>40</v>
      </c>
      <c r="U8" s="0" t="n">
        <v>32</v>
      </c>
      <c r="V8" s="0" t="n">
        <v>20</v>
      </c>
      <c r="W8" s="0" t="n">
        <v>26</v>
      </c>
      <c r="X8" s="0" t="n">
        <v>13</v>
      </c>
    </row>
    <row r="9" customFormat="false" ht="14.25" hidden="false" customHeight="false" outlineLevel="0" collapsed="false">
      <c r="A9" s="113" t="n">
        <v>4</v>
      </c>
      <c r="B9" s="0" t="s">
        <v>329</v>
      </c>
      <c r="C9" s="0" t="s">
        <v>246</v>
      </c>
      <c r="D9" s="0" t="str">
        <f aca="false">_xlfn.CONCAT(UPPER(TRIM(B9))," ",TRIM(C9))</f>
        <v>VANHACK Christine</v>
      </c>
      <c r="E9" s="114" t="n">
        <f aca="false">SUM(F9:AA9)</f>
        <v>843</v>
      </c>
      <c r="F9" s="0" t="n">
        <v>42</v>
      </c>
      <c r="G9" s="0" t="n">
        <v>65</v>
      </c>
      <c r="H9" s="0" t="n">
        <v>33</v>
      </c>
      <c r="I9" s="0" t="n">
        <v>33</v>
      </c>
      <c r="J9" s="0" t="n">
        <v>61</v>
      </c>
      <c r="K9" s="0" t="n">
        <v>39</v>
      </c>
      <c r="L9" s="0" t="n">
        <v>63</v>
      </c>
      <c r="M9" s="0" t="n">
        <v>89</v>
      </c>
      <c r="N9" s="0" t="n">
        <v>39</v>
      </c>
      <c r="O9" s="0" t="n">
        <v>32</v>
      </c>
      <c r="P9" s="0" t="n">
        <v>40</v>
      </c>
      <c r="Q9" s="0" t="n">
        <v>99</v>
      </c>
      <c r="R9" s="0" t="n">
        <v>20</v>
      </c>
      <c r="S9" s="0" t="n">
        <v>78</v>
      </c>
      <c r="T9" s="0" t="n">
        <v>40</v>
      </c>
      <c r="U9" s="0" t="n">
        <v>32</v>
      </c>
      <c r="V9" s="0" t="n">
        <v>20</v>
      </c>
      <c r="W9" s="0" t="n">
        <v>18</v>
      </c>
      <c r="X9" s="0" t="n">
        <v>0</v>
      </c>
    </row>
    <row r="10" customFormat="false" ht="14.25" hidden="false" customHeight="false" outlineLevel="0" collapsed="false">
      <c r="A10" s="113" t="n">
        <v>5</v>
      </c>
      <c r="B10" s="0" t="s">
        <v>593</v>
      </c>
      <c r="C10" s="0" t="s">
        <v>594</v>
      </c>
      <c r="D10" s="0" t="str">
        <f aca="false">_xlfn.CONCAT(UPPER(TRIM(B10))," ",TRIM(C10))</f>
        <v>THONUS Olivier</v>
      </c>
      <c r="E10" s="114" t="n">
        <f aca="false">SUM(F10:AA10)</f>
        <v>842</v>
      </c>
      <c r="F10" s="0" t="n">
        <v>42</v>
      </c>
      <c r="G10" s="0" t="n">
        <v>65</v>
      </c>
      <c r="H10" s="0" t="n">
        <v>33</v>
      </c>
      <c r="I10" s="0" t="n">
        <v>33</v>
      </c>
      <c r="J10" s="0" t="n">
        <v>61</v>
      </c>
      <c r="K10" s="0" t="n">
        <v>39</v>
      </c>
      <c r="L10" s="0" t="n">
        <v>63</v>
      </c>
      <c r="M10" s="0" t="n">
        <v>71</v>
      </c>
      <c r="N10" s="0" t="n">
        <v>42</v>
      </c>
      <c r="O10" s="0" t="n">
        <v>36</v>
      </c>
      <c r="P10" s="0" t="n">
        <v>40</v>
      </c>
      <c r="Q10" s="0" t="n">
        <v>99</v>
      </c>
      <c r="R10" s="0" t="n">
        <v>20</v>
      </c>
      <c r="S10" s="0" t="n">
        <v>82</v>
      </c>
      <c r="T10" s="0" t="n">
        <v>29</v>
      </c>
      <c r="U10" s="0" t="n">
        <v>32</v>
      </c>
      <c r="V10" s="0" t="n">
        <v>20</v>
      </c>
      <c r="W10" s="0" t="n">
        <v>21</v>
      </c>
      <c r="X10" s="0" t="n">
        <v>14</v>
      </c>
    </row>
    <row r="11" customFormat="false" ht="14.25" hidden="false" customHeight="false" outlineLevel="0" collapsed="false">
      <c r="A11" s="113" t="n">
        <v>6</v>
      </c>
      <c r="B11" s="0" t="s">
        <v>328</v>
      </c>
      <c r="C11" s="0" t="s">
        <v>204</v>
      </c>
      <c r="D11" s="0" t="str">
        <f aca="false">_xlfn.CONCAT(UPPER(TRIM(B11))," ",TRIM(C11))</f>
        <v>ROELS Françoise</v>
      </c>
      <c r="E11" s="114" t="n">
        <f aca="false">SUM(F11:AA11)</f>
        <v>839</v>
      </c>
      <c r="F11" s="0" t="n">
        <v>42</v>
      </c>
      <c r="G11" s="0" t="n">
        <v>67</v>
      </c>
      <c r="H11" s="0" t="n">
        <v>33</v>
      </c>
      <c r="I11" s="0" t="n">
        <v>27</v>
      </c>
      <c r="J11" s="0" t="n">
        <v>61</v>
      </c>
      <c r="K11" s="0" t="n">
        <v>42</v>
      </c>
      <c r="L11" s="0" t="n">
        <v>63</v>
      </c>
      <c r="M11" s="0" t="n">
        <v>72</v>
      </c>
      <c r="N11" s="0" t="n">
        <v>42</v>
      </c>
      <c r="O11" s="0" t="n">
        <v>30</v>
      </c>
      <c r="P11" s="0" t="n">
        <v>30</v>
      </c>
      <c r="Q11" s="0" t="n">
        <v>99</v>
      </c>
      <c r="R11" s="0" t="n">
        <v>20</v>
      </c>
      <c r="S11" s="0" t="n">
        <v>78</v>
      </c>
      <c r="T11" s="0" t="n">
        <v>39</v>
      </c>
      <c r="U11" s="0" t="n">
        <v>32</v>
      </c>
      <c r="V11" s="0" t="n">
        <v>23</v>
      </c>
      <c r="W11" s="0" t="n">
        <v>26</v>
      </c>
      <c r="X11" s="0" t="n">
        <v>13</v>
      </c>
    </row>
    <row r="12" customFormat="false" ht="14.25" hidden="false" customHeight="false" outlineLevel="0" collapsed="false">
      <c r="A12" s="113" t="n">
        <v>7</v>
      </c>
      <c r="B12" s="0" t="s">
        <v>320</v>
      </c>
      <c r="C12" s="0" t="s">
        <v>321</v>
      </c>
      <c r="D12" s="0" t="str">
        <f aca="false">_xlfn.CONCAT(UPPER(TRIM(B12))," ",TRIM(C12))</f>
        <v>MINET Florentin</v>
      </c>
      <c r="E12" s="114" t="n">
        <f aca="false">SUM(F12:AA12)</f>
        <v>839</v>
      </c>
      <c r="F12" s="0" t="n">
        <v>42</v>
      </c>
      <c r="G12" s="0" t="n">
        <v>67</v>
      </c>
      <c r="H12" s="0" t="n">
        <v>33</v>
      </c>
      <c r="I12" s="0" t="n">
        <v>27</v>
      </c>
      <c r="J12" s="0" t="n">
        <v>61</v>
      </c>
      <c r="K12" s="0" t="n">
        <v>42</v>
      </c>
      <c r="L12" s="0" t="n">
        <v>63</v>
      </c>
      <c r="M12" s="0" t="n">
        <v>72</v>
      </c>
      <c r="N12" s="0" t="n">
        <v>42</v>
      </c>
      <c r="O12" s="0" t="n">
        <v>30</v>
      </c>
      <c r="P12" s="0" t="n">
        <v>30</v>
      </c>
      <c r="Q12" s="0" t="n">
        <v>99</v>
      </c>
      <c r="R12" s="0" t="n">
        <v>20</v>
      </c>
      <c r="S12" s="0" t="n">
        <v>78</v>
      </c>
      <c r="T12" s="0" t="n">
        <v>39</v>
      </c>
      <c r="U12" s="0" t="n">
        <v>32</v>
      </c>
      <c r="V12" s="0" t="n">
        <v>23</v>
      </c>
      <c r="W12" s="0" t="n">
        <v>26</v>
      </c>
      <c r="X12" s="0" t="n">
        <v>13</v>
      </c>
    </row>
    <row r="13" customFormat="false" ht="14.25" hidden="false" customHeight="false" outlineLevel="0" collapsed="false">
      <c r="A13" s="113" t="n">
        <v>8</v>
      </c>
      <c r="B13" s="0" t="s">
        <v>203</v>
      </c>
      <c r="C13" s="0" t="s">
        <v>204</v>
      </c>
      <c r="D13" s="0" t="str">
        <f aca="false">_xlfn.CONCAT(UPPER(TRIM(B13))," ",TRIM(C13))</f>
        <v>HOUET Françoise</v>
      </c>
      <c r="E13" s="114" t="n">
        <f aca="false">SUM(F13:AA13)</f>
        <v>831</v>
      </c>
      <c r="F13" s="0" t="n">
        <v>42</v>
      </c>
      <c r="G13" s="0" t="n">
        <v>76</v>
      </c>
      <c r="H13" s="0" t="n">
        <v>33</v>
      </c>
      <c r="I13" s="0" t="n">
        <v>25</v>
      </c>
      <c r="J13" s="0" t="n">
        <v>61</v>
      </c>
      <c r="K13" s="0" t="n">
        <v>36</v>
      </c>
      <c r="L13" s="0" t="n">
        <v>63</v>
      </c>
      <c r="M13" s="0" t="n">
        <v>72</v>
      </c>
      <c r="N13" s="0" t="n">
        <v>39</v>
      </c>
      <c r="O13" s="0" t="n">
        <v>30</v>
      </c>
      <c r="P13" s="0" t="n">
        <v>36</v>
      </c>
      <c r="Q13" s="0" t="n">
        <v>99</v>
      </c>
      <c r="R13" s="0" t="n">
        <v>19</v>
      </c>
      <c r="S13" s="0" t="n">
        <v>78</v>
      </c>
      <c r="T13" s="0" t="n">
        <v>39</v>
      </c>
      <c r="U13" s="0" t="n">
        <v>32</v>
      </c>
      <c r="V13" s="0" t="n">
        <v>20</v>
      </c>
      <c r="W13" s="0" t="n">
        <v>17</v>
      </c>
      <c r="X13" s="0" t="n">
        <v>14</v>
      </c>
    </row>
    <row r="14" customFormat="false" ht="14.25" hidden="false" customHeight="false" outlineLevel="0" collapsed="false">
      <c r="A14" s="113" t="n">
        <v>9</v>
      </c>
      <c r="B14" s="0" t="s">
        <v>595</v>
      </c>
      <c r="C14" s="0" t="s">
        <v>596</v>
      </c>
      <c r="D14" s="0" t="str">
        <f aca="false">_xlfn.CONCAT(UPPER(TRIM(B14))," ",TRIM(C14))</f>
        <v>JACQUEMIN Luc</v>
      </c>
      <c r="E14" s="114" t="n">
        <f aca="false">SUM(F14:AA14)</f>
        <v>817</v>
      </c>
      <c r="F14" s="0" t="n">
        <v>42</v>
      </c>
      <c r="G14" s="0" t="n">
        <v>67</v>
      </c>
      <c r="H14" s="0" t="n">
        <v>33</v>
      </c>
      <c r="I14" s="0" t="n">
        <v>33</v>
      </c>
      <c r="J14" s="0" t="n">
        <v>32</v>
      </c>
      <c r="K14" s="0" t="n">
        <v>39</v>
      </c>
      <c r="L14" s="0" t="n">
        <v>63</v>
      </c>
      <c r="M14" s="0" t="n">
        <v>72</v>
      </c>
      <c r="N14" s="0" t="n">
        <v>39</v>
      </c>
      <c r="O14" s="0" t="n">
        <v>27</v>
      </c>
      <c r="P14" s="0" t="n">
        <v>40</v>
      </c>
      <c r="Q14" s="0" t="n">
        <v>99</v>
      </c>
      <c r="R14" s="0" t="n">
        <v>19</v>
      </c>
      <c r="S14" s="0" t="n">
        <v>78</v>
      </c>
      <c r="T14" s="0" t="n">
        <v>43</v>
      </c>
      <c r="U14" s="0" t="n">
        <v>32</v>
      </c>
      <c r="V14" s="0" t="n">
        <v>23</v>
      </c>
      <c r="W14" s="0" t="n">
        <v>22</v>
      </c>
      <c r="X14" s="0" t="n">
        <v>14</v>
      </c>
    </row>
    <row r="15" customFormat="false" ht="14.25" hidden="false" customHeight="false" outlineLevel="0" collapsed="false">
      <c r="A15" s="113" t="n">
        <v>10</v>
      </c>
      <c r="B15" s="113" t="s">
        <v>339</v>
      </c>
      <c r="C15" s="113" t="s">
        <v>340</v>
      </c>
      <c r="D15" s="0" t="str">
        <f aca="false">_xlfn.CONCAT(UPPER(TRIM(B15))," ",TRIM(C15))</f>
        <v>DAMIEN Paulette</v>
      </c>
      <c r="E15" s="114" t="n">
        <f aca="false">SUM(F15:AA15)</f>
        <v>800</v>
      </c>
      <c r="F15" s="0" t="n">
        <v>42</v>
      </c>
      <c r="G15" s="0" t="n">
        <v>64</v>
      </c>
      <c r="H15" s="0" t="n">
        <v>33</v>
      </c>
      <c r="I15" s="0" t="n">
        <v>26</v>
      </c>
      <c r="J15" s="0" t="n">
        <v>23</v>
      </c>
      <c r="K15" s="0" t="n">
        <v>36</v>
      </c>
      <c r="L15" s="0" t="n">
        <v>63</v>
      </c>
      <c r="M15" s="0" t="n">
        <v>89</v>
      </c>
      <c r="N15" s="0" t="n">
        <v>39</v>
      </c>
      <c r="O15" s="0" t="n">
        <v>32</v>
      </c>
      <c r="P15" s="0" t="n">
        <v>36</v>
      </c>
      <c r="Q15" s="0" t="n">
        <v>99</v>
      </c>
      <c r="R15" s="0" t="n">
        <v>20</v>
      </c>
      <c r="S15" s="0" t="n">
        <v>76</v>
      </c>
      <c r="T15" s="0" t="n">
        <v>30</v>
      </c>
      <c r="U15" s="0" t="n">
        <v>32</v>
      </c>
      <c r="V15" s="0" t="n">
        <v>20</v>
      </c>
      <c r="W15" s="0" t="n">
        <v>26</v>
      </c>
      <c r="X15" s="0" t="n">
        <v>14</v>
      </c>
    </row>
    <row r="16" customFormat="false" ht="14.25" hidden="false" customHeight="false" outlineLevel="0" collapsed="false">
      <c r="A16" s="113" t="n">
        <v>11</v>
      </c>
      <c r="B16" s="0" t="s">
        <v>233</v>
      </c>
      <c r="C16" s="0" t="s">
        <v>234</v>
      </c>
      <c r="D16" s="0" t="str">
        <f aca="false">_xlfn.CONCAT(UPPER(TRIM(B16))," ",TRIM(C16))</f>
        <v>GENGOUX Michel</v>
      </c>
      <c r="E16" s="114" t="n">
        <f aca="false">SUM(F16:AA16)</f>
        <v>800</v>
      </c>
      <c r="F16" s="0" t="n">
        <v>42</v>
      </c>
      <c r="G16" s="0" t="n">
        <v>76</v>
      </c>
      <c r="H16" s="0" t="n">
        <v>33</v>
      </c>
      <c r="I16" s="0" t="n">
        <v>25</v>
      </c>
      <c r="J16" s="0" t="n">
        <v>61</v>
      </c>
      <c r="K16" s="0" t="n">
        <v>39</v>
      </c>
      <c r="L16" s="0" t="n">
        <v>20</v>
      </c>
      <c r="M16" s="0" t="n">
        <v>71</v>
      </c>
      <c r="N16" s="0" t="n">
        <v>39</v>
      </c>
      <c r="O16" s="0" t="n">
        <v>30</v>
      </c>
      <c r="P16" s="0" t="n">
        <v>36</v>
      </c>
      <c r="Q16" s="0" t="n">
        <v>99</v>
      </c>
      <c r="R16" s="0" t="n">
        <v>18</v>
      </c>
      <c r="S16" s="0" t="n">
        <v>76</v>
      </c>
      <c r="T16" s="0" t="n">
        <v>40</v>
      </c>
      <c r="U16" s="0" t="n">
        <v>32</v>
      </c>
      <c r="V16" s="0" t="n">
        <v>23</v>
      </c>
      <c r="W16" s="0" t="n">
        <v>26</v>
      </c>
      <c r="X16" s="0" t="n">
        <v>14</v>
      </c>
    </row>
    <row r="17" customFormat="false" ht="14.25" hidden="false" customHeight="false" outlineLevel="0" collapsed="false">
      <c r="A17" s="113" t="n">
        <v>12</v>
      </c>
      <c r="B17" s="0" t="s">
        <v>215</v>
      </c>
      <c r="C17" s="0" t="s">
        <v>216</v>
      </c>
      <c r="D17" s="0" t="str">
        <f aca="false">_xlfn.CONCAT(UPPER(TRIM(B17))," ",TRIM(C17))</f>
        <v>DUBOIS Lily</v>
      </c>
      <c r="E17" s="114" t="n">
        <f aca="false">SUM(F17:AA17)</f>
        <v>798</v>
      </c>
      <c r="F17" s="0" t="n">
        <v>42</v>
      </c>
      <c r="G17" s="0" t="n">
        <v>76</v>
      </c>
      <c r="H17" s="0" t="n">
        <v>33</v>
      </c>
      <c r="I17" s="0" t="n">
        <v>33</v>
      </c>
      <c r="J17" s="0" t="n">
        <v>61</v>
      </c>
      <c r="K17" s="0" t="n">
        <v>39</v>
      </c>
      <c r="L17" s="0" t="n">
        <v>18</v>
      </c>
      <c r="M17" s="0" t="n">
        <v>72</v>
      </c>
      <c r="N17" s="0" t="n">
        <v>42</v>
      </c>
      <c r="O17" s="0" t="n">
        <v>30</v>
      </c>
      <c r="P17" s="0" t="n">
        <v>36</v>
      </c>
      <c r="Q17" s="0" t="n">
        <v>99</v>
      </c>
      <c r="R17" s="0" t="n">
        <v>20</v>
      </c>
      <c r="S17" s="0" t="n">
        <v>76</v>
      </c>
      <c r="T17" s="0" t="n">
        <v>30</v>
      </c>
      <c r="U17" s="0" t="n">
        <v>32</v>
      </c>
      <c r="V17" s="0" t="n">
        <v>20</v>
      </c>
      <c r="W17" s="0" t="n">
        <v>26</v>
      </c>
      <c r="X17" s="0" t="n">
        <v>13</v>
      </c>
    </row>
    <row r="18" customFormat="false" ht="14.25" hidden="false" customHeight="false" outlineLevel="0" collapsed="false">
      <c r="A18" s="113" t="n">
        <v>13</v>
      </c>
      <c r="B18" s="0" t="s">
        <v>361</v>
      </c>
      <c r="C18" s="0" t="s">
        <v>362</v>
      </c>
      <c r="D18" s="0" t="str">
        <f aca="false">_xlfn.CONCAT(UPPER(TRIM(B18))," ",TRIM(C18))</f>
        <v>GALLET Marie-Christine</v>
      </c>
      <c r="E18" s="114" t="n">
        <f aca="false">SUM(F18:AA18)</f>
        <v>798</v>
      </c>
      <c r="F18" s="0" t="n">
        <v>42</v>
      </c>
      <c r="G18" s="0" t="n">
        <v>65</v>
      </c>
      <c r="H18" s="0" t="n">
        <v>33</v>
      </c>
      <c r="I18" s="0" t="n">
        <v>25</v>
      </c>
      <c r="J18" s="0" t="n">
        <v>61</v>
      </c>
      <c r="K18" s="0" t="n">
        <v>39</v>
      </c>
      <c r="L18" s="0" t="n">
        <v>20</v>
      </c>
      <c r="M18" s="0" t="n">
        <v>72</v>
      </c>
      <c r="N18" s="0" t="n">
        <v>39</v>
      </c>
      <c r="O18" s="0" t="n">
        <v>33</v>
      </c>
      <c r="P18" s="0" t="n">
        <v>40</v>
      </c>
      <c r="Q18" s="0" t="n">
        <v>99</v>
      </c>
      <c r="R18" s="0" t="n">
        <v>20</v>
      </c>
      <c r="S18" s="0" t="n">
        <v>78</v>
      </c>
      <c r="T18" s="0" t="n">
        <v>40</v>
      </c>
      <c r="U18" s="0" t="n">
        <v>32</v>
      </c>
      <c r="V18" s="0" t="n">
        <v>20</v>
      </c>
      <c r="W18" s="0" t="n">
        <v>26</v>
      </c>
      <c r="X18" s="0" t="n">
        <v>14</v>
      </c>
    </row>
    <row r="19" customFormat="false" ht="14.25" hidden="false" customHeight="false" outlineLevel="0" collapsed="false">
      <c r="A19" s="113" t="n">
        <v>14</v>
      </c>
      <c r="B19" s="113" t="s">
        <v>193</v>
      </c>
      <c r="C19" s="113" t="s">
        <v>194</v>
      </c>
      <c r="D19" s="0" t="str">
        <f aca="false">_xlfn.CONCAT(UPPER(TRIM(B19))," ",TRIM(C19))</f>
        <v>BRUNET Betty</v>
      </c>
      <c r="E19" s="114" t="n">
        <f aca="false">SUM(F19:AA19)</f>
        <v>797</v>
      </c>
      <c r="F19" s="0" t="n">
        <v>42</v>
      </c>
      <c r="G19" s="0" t="n">
        <v>76</v>
      </c>
      <c r="H19" s="0" t="n">
        <v>33</v>
      </c>
      <c r="I19" s="0" t="n">
        <v>23</v>
      </c>
      <c r="J19" s="0" t="n">
        <v>61</v>
      </c>
      <c r="K19" s="0" t="n">
        <v>39</v>
      </c>
      <c r="L19" s="0" t="n">
        <v>63</v>
      </c>
      <c r="M19" s="0" t="n">
        <v>36</v>
      </c>
      <c r="N19" s="0" t="n">
        <v>39</v>
      </c>
      <c r="O19" s="0" t="n">
        <v>30</v>
      </c>
      <c r="P19" s="0" t="n">
        <v>34</v>
      </c>
      <c r="Q19" s="0" t="n">
        <v>99</v>
      </c>
      <c r="R19" s="0" t="n">
        <v>20</v>
      </c>
      <c r="S19" s="0" t="n">
        <v>76</v>
      </c>
      <c r="T19" s="0" t="n">
        <v>39</v>
      </c>
      <c r="U19" s="0" t="n">
        <v>32</v>
      </c>
      <c r="V19" s="0" t="n">
        <v>20</v>
      </c>
      <c r="W19" s="0" t="n">
        <v>22</v>
      </c>
      <c r="X19" s="0" t="n">
        <v>13</v>
      </c>
    </row>
    <row r="20" customFormat="false" ht="14.25" hidden="false" customHeight="false" outlineLevel="0" collapsed="false">
      <c r="A20" s="113" t="n">
        <v>15</v>
      </c>
      <c r="B20" s="113" t="s">
        <v>207</v>
      </c>
      <c r="C20" s="113" t="s">
        <v>208</v>
      </c>
      <c r="D20" s="0" t="str">
        <f aca="false">_xlfn.CONCAT(UPPER(TRIM(B20))," ",TRIM(C20))</f>
        <v>VAN CANTFORT Jacques</v>
      </c>
      <c r="E20" s="114" t="n">
        <f aca="false">SUM(F20:AA20)</f>
        <v>780</v>
      </c>
      <c r="F20" s="0" t="n">
        <v>42</v>
      </c>
      <c r="G20" s="0" t="n">
        <v>64</v>
      </c>
      <c r="H20" s="0" t="n">
        <v>32</v>
      </c>
      <c r="I20" s="0" t="n">
        <v>33</v>
      </c>
      <c r="J20" s="0" t="n">
        <v>61</v>
      </c>
      <c r="K20" s="0" t="n">
        <v>39</v>
      </c>
      <c r="L20" s="0" t="n">
        <v>15</v>
      </c>
      <c r="M20" s="0" t="n">
        <v>89</v>
      </c>
      <c r="N20" s="0" t="n">
        <v>33</v>
      </c>
      <c r="O20" s="0" t="n">
        <v>30</v>
      </c>
      <c r="P20" s="0" t="n">
        <v>30</v>
      </c>
      <c r="Q20" s="0" t="n">
        <v>99</v>
      </c>
      <c r="R20" s="0" t="n">
        <v>19</v>
      </c>
      <c r="S20" s="0" t="n">
        <v>76</v>
      </c>
      <c r="T20" s="0" t="n">
        <v>39</v>
      </c>
      <c r="U20" s="0" t="n">
        <v>32</v>
      </c>
      <c r="V20" s="0" t="n">
        <v>15</v>
      </c>
      <c r="W20" s="0" t="n">
        <v>18</v>
      </c>
      <c r="X20" s="0" t="n">
        <v>14</v>
      </c>
    </row>
    <row r="21" customFormat="false" ht="14.25" hidden="false" customHeight="false" outlineLevel="0" collapsed="false">
      <c r="A21" s="113" t="n">
        <v>16</v>
      </c>
      <c r="B21" s="113" t="s">
        <v>241</v>
      </c>
      <c r="C21" s="113" t="s">
        <v>242</v>
      </c>
      <c r="D21" s="0" t="str">
        <f aca="false">_xlfn.CONCAT(UPPER(TRIM(B21))," ",TRIM(C21))</f>
        <v>HEINESCH Agnès</v>
      </c>
      <c r="E21" s="114" t="n">
        <f aca="false">SUM(F21:AA21)</f>
        <v>777</v>
      </c>
      <c r="F21" s="0" t="n">
        <v>42</v>
      </c>
      <c r="G21" s="0" t="n">
        <v>76</v>
      </c>
      <c r="H21" s="0" t="n">
        <v>37</v>
      </c>
      <c r="I21" s="0" t="n">
        <v>26</v>
      </c>
      <c r="J21" s="0" t="n">
        <v>23</v>
      </c>
      <c r="K21" s="0" t="n">
        <v>30</v>
      </c>
      <c r="L21" s="0" t="n">
        <v>63</v>
      </c>
      <c r="M21" s="0" t="n">
        <v>71</v>
      </c>
      <c r="N21" s="0" t="n">
        <v>42</v>
      </c>
      <c r="O21" s="0" t="n">
        <v>33</v>
      </c>
      <c r="P21" s="0" t="n">
        <v>40</v>
      </c>
      <c r="Q21" s="0" t="n">
        <v>99</v>
      </c>
      <c r="R21" s="0" t="n">
        <v>20</v>
      </c>
      <c r="S21" s="0" t="n">
        <v>78</v>
      </c>
      <c r="T21" s="0" t="n">
        <v>33</v>
      </c>
      <c r="U21" s="0" t="n">
        <v>32</v>
      </c>
      <c r="V21" s="0" t="n">
        <v>0</v>
      </c>
      <c r="W21" s="0" t="n">
        <v>18</v>
      </c>
      <c r="X21" s="0" t="n">
        <v>14</v>
      </c>
    </row>
    <row r="22" customFormat="false" ht="14.25" hidden="false" customHeight="false" outlineLevel="0" collapsed="false">
      <c r="A22" s="113" t="n">
        <v>17</v>
      </c>
      <c r="B22" s="113" t="s">
        <v>597</v>
      </c>
      <c r="C22" s="113" t="s">
        <v>200</v>
      </c>
      <c r="D22" s="0" t="str">
        <f aca="false">_xlfn.CONCAT(UPPER(TRIM(B22))," ",TRIM(C22))</f>
        <v>DELHASSE Pierre</v>
      </c>
      <c r="E22" s="114" t="n">
        <f aca="false">SUM(F22:AA22)</f>
        <v>769</v>
      </c>
      <c r="F22" s="0" t="n">
        <v>42</v>
      </c>
      <c r="G22" s="0" t="n">
        <v>64</v>
      </c>
      <c r="H22" s="0" t="n">
        <v>33</v>
      </c>
      <c r="I22" s="0" t="n">
        <v>33</v>
      </c>
      <c r="J22" s="0" t="n">
        <v>32</v>
      </c>
      <c r="K22" s="0" t="n">
        <v>39</v>
      </c>
      <c r="L22" s="0" t="n">
        <v>18</v>
      </c>
      <c r="M22" s="0" t="n">
        <v>71</v>
      </c>
      <c r="N22" s="0" t="n">
        <v>39</v>
      </c>
      <c r="O22" s="0" t="n">
        <v>30</v>
      </c>
      <c r="P22" s="0" t="n">
        <v>40</v>
      </c>
      <c r="Q22" s="0" t="n">
        <v>99</v>
      </c>
      <c r="R22" s="0" t="n">
        <v>19</v>
      </c>
      <c r="S22" s="0" t="n">
        <v>78</v>
      </c>
      <c r="T22" s="0" t="n">
        <v>40</v>
      </c>
      <c r="U22" s="0" t="n">
        <v>32</v>
      </c>
      <c r="V22" s="0" t="n">
        <v>23</v>
      </c>
      <c r="W22" s="0" t="n">
        <v>23</v>
      </c>
      <c r="X22" s="0" t="n">
        <v>14</v>
      </c>
    </row>
    <row r="23" customFormat="false" ht="14.25" hidden="false" customHeight="false" outlineLevel="0" collapsed="false">
      <c r="A23" s="113" t="n">
        <v>18</v>
      </c>
      <c r="B23" s="0" t="s">
        <v>235</v>
      </c>
      <c r="C23" s="0" t="s">
        <v>236</v>
      </c>
      <c r="D23" s="0" t="str">
        <f aca="false">_xlfn.CONCAT(UPPER(TRIM(B23))," ",TRIM(C23))</f>
        <v>COCHET Irène</v>
      </c>
      <c r="E23" s="114" t="n">
        <f aca="false">SUM(F23:AA23)</f>
        <v>767</v>
      </c>
      <c r="F23" s="0" t="n">
        <v>42</v>
      </c>
      <c r="G23" s="0" t="n">
        <v>64</v>
      </c>
      <c r="H23" s="0" t="n">
        <v>32</v>
      </c>
      <c r="I23" s="0" t="n">
        <v>22</v>
      </c>
      <c r="J23" s="0" t="n">
        <v>61</v>
      </c>
      <c r="K23" s="0" t="n">
        <v>39</v>
      </c>
      <c r="L23" s="0" t="n">
        <v>63</v>
      </c>
      <c r="M23" s="0" t="n">
        <v>72</v>
      </c>
      <c r="N23" s="0" t="n">
        <v>39</v>
      </c>
      <c r="O23" s="0" t="n">
        <v>30</v>
      </c>
      <c r="P23" s="0" t="n">
        <v>26</v>
      </c>
      <c r="Q23" s="0" t="n">
        <v>99</v>
      </c>
      <c r="R23" s="0" t="n">
        <v>20</v>
      </c>
      <c r="S23" s="0" t="n">
        <v>76</v>
      </c>
      <c r="T23" s="0" t="n">
        <v>30</v>
      </c>
      <c r="U23" s="0" t="n">
        <v>32</v>
      </c>
      <c r="V23" s="0" t="n">
        <v>20</v>
      </c>
      <c r="W23" s="0" t="n">
        <v>0</v>
      </c>
      <c r="X23" s="0" t="n">
        <v>0</v>
      </c>
    </row>
    <row r="24" customFormat="false" ht="14.25" hidden="false" customHeight="false" outlineLevel="0" collapsed="false">
      <c r="A24" s="113" t="n">
        <v>19</v>
      </c>
      <c r="B24" s="0" t="s">
        <v>245</v>
      </c>
      <c r="C24" s="0" t="s">
        <v>246</v>
      </c>
      <c r="D24" s="0" t="str">
        <f aca="false">_xlfn.CONCAT(UPPER(TRIM(B24))," ",TRIM(C24))</f>
        <v>MATHY Christine</v>
      </c>
      <c r="E24" s="114" t="n">
        <f aca="false">SUM(F24:AA24)</f>
        <v>765</v>
      </c>
      <c r="F24" s="0" t="n">
        <v>42</v>
      </c>
      <c r="G24" s="0" t="n">
        <v>67</v>
      </c>
      <c r="H24" s="0" t="n">
        <v>33</v>
      </c>
      <c r="I24" s="0" t="n">
        <v>33</v>
      </c>
      <c r="J24" s="0" t="n">
        <v>61</v>
      </c>
      <c r="K24" s="0" t="n">
        <v>36</v>
      </c>
      <c r="L24" s="0" t="n">
        <v>18</v>
      </c>
      <c r="M24" s="0" t="n">
        <v>72</v>
      </c>
      <c r="N24" s="0" t="n">
        <v>39</v>
      </c>
      <c r="O24" s="0" t="n">
        <v>30</v>
      </c>
      <c r="P24" s="0" t="n">
        <v>36</v>
      </c>
      <c r="Q24" s="0" t="n">
        <v>99</v>
      </c>
      <c r="R24" s="0" t="n">
        <v>10</v>
      </c>
      <c r="S24" s="0" t="n">
        <v>76</v>
      </c>
      <c r="T24" s="0" t="n">
        <v>30</v>
      </c>
      <c r="U24" s="0" t="n">
        <v>32</v>
      </c>
      <c r="V24" s="0" t="n">
        <v>20</v>
      </c>
      <c r="W24" s="0" t="n">
        <v>18</v>
      </c>
      <c r="X24" s="0" t="n">
        <v>13</v>
      </c>
    </row>
    <row r="25" customFormat="false" ht="14.25" hidden="false" customHeight="false" outlineLevel="0" collapsed="false">
      <c r="A25" s="113" t="n">
        <v>20</v>
      </c>
      <c r="B25" s="113" t="s">
        <v>227</v>
      </c>
      <c r="C25" s="113" t="s">
        <v>228</v>
      </c>
      <c r="D25" s="0" t="str">
        <f aca="false">_xlfn.CONCAT(UPPER(TRIM(B25))," ",TRIM(C25))</f>
        <v>REBAUDENGO Elisabeth</v>
      </c>
      <c r="E25" s="114" t="n">
        <f aca="false">SUM(F25:AA25)</f>
        <v>763</v>
      </c>
      <c r="F25" s="0" t="n">
        <v>42</v>
      </c>
      <c r="G25" s="0" t="n">
        <v>67</v>
      </c>
      <c r="H25" s="0" t="n">
        <v>33</v>
      </c>
      <c r="I25" s="0" t="n">
        <v>25</v>
      </c>
      <c r="J25" s="0" t="n">
        <v>61</v>
      </c>
      <c r="K25" s="0" t="n">
        <v>39</v>
      </c>
      <c r="L25" s="0" t="n">
        <v>18</v>
      </c>
      <c r="M25" s="0" t="n">
        <v>72</v>
      </c>
      <c r="N25" s="0" t="n">
        <v>39</v>
      </c>
      <c r="O25" s="0" t="n">
        <v>30</v>
      </c>
      <c r="P25" s="0" t="n">
        <v>36</v>
      </c>
      <c r="Q25" s="0" t="n">
        <v>99</v>
      </c>
      <c r="R25" s="0" t="n">
        <v>17</v>
      </c>
      <c r="S25" s="0" t="n">
        <v>76</v>
      </c>
      <c r="T25" s="0" t="n">
        <v>31</v>
      </c>
      <c r="U25" s="0" t="n">
        <v>32</v>
      </c>
      <c r="V25" s="0" t="n">
        <v>23</v>
      </c>
      <c r="W25" s="0" t="n">
        <v>10</v>
      </c>
      <c r="X25" s="0" t="n">
        <v>13</v>
      </c>
    </row>
    <row r="26" customFormat="false" ht="14.25" hidden="false" customHeight="false" outlineLevel="0" collapsed="false">
      <c r="A26" s="113" t="n">
        <v>21</v>
      </c>
      <c r="B26" s="0" t="s">
        <v>598</v>
      </c>
      <c r="C26" s="0" t="s">
        <v>494</v>
      </c>
      <c r="D26" s="0" t="str">
        <f aca="false">_xlfn.CONCAT(UPPER(TRIM(B26))," ",TRIM(C26))</f>
        <v>MASSIN Francine</v>
      </c>
      <c r="E26" s="114" t="n">
        <f aca="false">SUM(F26:AA26)</f>
        <v>763</v>
      </c>
      <c r="F26" s="0" t="n">
        <v>42</v>
      </c>
      <c r="G26" s="0" t="n">
        <v>76</v>
      </c>
      <c r="H26" s="0" t="n">
        <v>33</v>
      </c>
      <c r="I26" s="0" t="n">
        <v>33</v>
      </c>
      <c r="J26" s="0" t="n">
        <v>17</v>
      </c>
      <c r="K26" s="0" t="n">
        <v>39</v>
      </c>
      <c r="L26" s="0" t="n">
        <v>18</v>
      </c>
      <c r="M26" s="0" t="n">
        <v>89</v>
      </c>
      <c r="N26" s="0" t="n">
        <v>33</v>
      </c>
      <c r="O26" s="0" t="n">
        <v>30</v>
      </c>
      <c r="P26" s="0" t="n">
        <v>40</v>
      </c>
      <c r="Q26" s="0" t="n">
        <v>99</v>
      </c>
      <c r="R26" s="0" t="n">
        <v>19</v>
      </c>
      <c r="S26" s="0" t="n">
        <v>76</v>
      </c>
      <c r="T26" s="0" t="n">
        <v>40</v>
      </c>
      <c r="U26" s="0" t="n">
        <v>32</v>
      </c>
      <c r="V26" s="0" t="n">
        <v>20</v>
      </c>
      <c r="W26" s="0" t="n">
        <v>14</v>
      </c>
      <c r="X26" s="0" t="n">
        <v>13</v>
      </c>
    </row>
    <row r="27" customFormat="false" ht="14.25" hidden="false" customHeight="false" outlineLevel="0" collapsed="false">
      <c r="A27" s="113" t="n">
        <v>22</v>
      </c>
      <c r="B27" s="0" t="s">
        <v>347</v>
      </c>
      <c r="C27" s="0" t="s">
        <v>285</v>
      </c>
      <c r="D27" s="0" t="str">
        <f aca="false">_xlfn.CONCAT(UPPER(TRIM(B27))," ",TRIM(C27))</f>
        <v>MERTENS Marie-Thérèse</v>
      </c>
      <c r="E27" s="114" t="n">
        <f aca="false">SUM(F27:AA27)</f>
        <v>756</v>
      </c>
      <c r="F27" s="0" t="n">
        <v>42</v>
      </c>
      <c r="G27" s="0" t="n">
        <v>76</v>
      </c>
      <c r="H27" s="0" t="n">
        <v>33</v>
      </c>
      <c r="I27" s="0" t="n">
        <v>33</v>
      </c>
      <c r="J27" s="0" t="n">
        <v>61</v>
      </c>
      <c r="K27" s="0" t="n">
        <v>34</v>
      </c>
      <c r="L27" s="0" t="n">
        <v>0</v>
      </c>
      <c r="M27" s="0" t="n">
        <v>42</v>
      </c>
      <c r="N27" s="0" t="n">
        <v>39</v>
      </c>
      <c r="O27" s="0" t="n">
        <v>36</v>
      </c>
      <c r="P27" s="0" t="n">
        <v>40</v>
      </c>
      <c r="Q27" s="0" t="n">
        <v>99</v>
      </c>
      <c r="R27" s="0" t="n">
        <v>19</v>
      </c>
      <c r="S27" s="0" t="n">
        <v>76</v>
      </c>
      <c r="T27" s="0" t="n">
        <v>40</v>
      </c>
      <c r="U27" s="0" t="n">
        <v>32</v>
      </c>
      <c r="V27" s="0" t="n">
        <v>20</v>
      </c>
      <c r="W27" s="0" t="n">
        <v>21</v>
      </c>
      <c r="X27" s="0" t="n">
        <v>13</v>
      </c>
    </row>
    <row r="28" customFormat="false" ht="14.25" hidden="false" customHeight="false" outlineLevel="0" collapsed="false">
      <c r="A28" s="113" t="n">
        <v>23</v>
      </c>
      <c r="B28" s="0" t="s">
        <v>493</v>
      </c>
      <c r="C28" s="0" t="s">
        <v>494</v>
      </c>
      <c r="D28" s="0" t="str">
        <f aca="false">_xlfn.CONCAT(UPPER(TRIM(B28))," ",TRIM(C28))</f>
        <v>ROUX Francine</v>
      </c>
      <c r="E28" s="114" t="n">
        <f aca="false">SUM(F28:AA28)</f>
        <v>754</v>
      </c>
      <c r="F28" s="0" t="n">
        <v>42</v>
      </c>
      <c r="G28" s="0" t="n">
        <v>67</v>
      </c>
      <c r="H28" s="0" t="n">
        <v>27</v>
      </c>
      <c r="I28" s="0" t="n">
        <v>33</v>
      </c>
      <c r="J28" s="0" t="n">
        <v>20</v>
      </c>
      <c r="K28" s="0" t="n">
        <v>39</v>
      </c>
      <c r="L28" s="0" t="n">
        <v>20</v>
      </c>
      <c r="M28" s="0" t="n">
        <v>72</v>
      </c>
      <c r="N28" s="0" t="n">
        <v>39</v>
      </c>
      <c r="O28" s="0" t="n">
        <v>32</v>
      </c>
      <c r="P28" s="0" t="n">
        <v>40</v>
      </c>
      <c r="Q28" s="0" t="n">
        <v>99</v>
      </c>
      <c r="R28" s="0" t="n">
        <v>20</v>
      </c>
      <c r="S28" s="0" t="n">
        <v>78</v>
      </c>
      <c r="T28" s="0" t="n">
        <v>40</v>
      </c>
      <c r="U28" s="0" t="n">
        <v>32</v>
      </c>
      <c r="V28" s="0" t="n">
        <v>18</v>
      </c>
      <c r="W28" s="0" t="n">
        <v>23</v>
      </c>
      <c r="X28" s="0" t="n">
        <v>13</v>
      </c>
    </row>
    <row r="29" customFormat="false" ht="14.25" hidden="false" customHeight="false" outlineLevel="0" collapsed="false">
      <c r="A29" s="113" t="n">
        <v>24</v>
      </c>
      <c r="B29" s="0" t="s">
        <v>599</v>
      </c>
      <c r="C29" s="0" t="s">
        <v>293</v>
      </c>
      <c r="D29" s="0" t="str">
        <f aca="false">_xlfn.CONCAT(UPPER(TRIM(B29))," ",TRIM(C29))</f>
        <v>DE GRAUX Francis</v>
      </c>
      <c r="E29" s="114" t="n">
        <f aca="false">SUM(F29:AA29)</f>
        <v>753</v>
      </c>
      <c r="F29" s="0" t="n">
        <v>42</v>
      </c>
      <c r="G29" s="0" t="n">
        <v>67</v>
      </c>
      <c r="H29" s="0" t="n">
        <v>32</v>
      </c>
      <c r="I29" s="0" t="n">
        <v>25</v>
      </c>
      <c r="J29" s="0" t="n">
        <v>61</v>
      </c>
      <c r="K29" s="0" t="n">
        <v>39</v>
      </c>
      <c r="L29" s="0" t="n">
        <v>14</v>
      </c>
      <c r="M29" s="0" t="n">
        <v>72</v>
      </c>
      <c r="N29" s="0" t="n">
        <v>39</v>
      </c>
      <c r="O29" s="0" t="n">
        <v>30</v>
      </c>
      <c r="P29" s="0" t="n">
        <v>30</v>
      </c>
      <c r="Q29" s="0" t="n">
        <v>99</v>
      </c>
      <c r="R29" s="0" t="n">
        <v>20</v>
      </c>
      <c r="S29" s="0" t="n">
        <v>76</v>
      </c>
      <c r="T29" s="0" t="n">
        <v>26</v>
      </c>
      <c r="U29" s="0" t="n">
        <v>32</v>
      </c>
      <c r="V29" s="0" t="n">
        <v>18</v>
      </c>
      <c r="W29" s="0" t="n">
        <v>18</v>
      </c>
      <c r="X29" s="0" t="n">
        <v>13</v>
      </c>
    </row>
    <row r="30" customFormat="false" ht="14.25" hidden="false" customHeight="false" outlineLevel="0" collapsed="false">
      <c r="A30" s="113" t="n">
        <v>25</v>
      </c>
      <c r="B30" s="0" t="s">
        <v>197</v>
      </c>
      <c r="C30" s="0" t="s">
        <v>198</v>
      </c>
      <c r="D30" s="0" t="str">
        <f aca="false">_xlfn.CONCAT(UPPER(TRIM(B30))," ",TRIM(C30))</f>
        <v>DUBOUT Annie</v>
      </c>
      <c r="E30" s="114" t="n">
        <f aca="false">SUM(F30:AA30)</f>
        <v>748</v>
      </c>
      <c r="F30" s="0" t="n">
        <v>42</v>
      </c>
      <c r="G30" s="0" t="n">
        <v>67</v>
      </c>
      <c r="H30" s="0" t="n">
        <v>33</v>
      </c>
      <c r="I30" s="0" t="n">
        <v>33</v>
      </c>
      <c r="J30" s="0" t="n">
        <v>20</v>
      </c>
      <c r="K30" s="0" t="n">
        <v>39</v>
      </c>
      <c r="L30" s="0" t="n">
        <v>18</v>
      </c>
      <c r="M30" s="0" t="n">
        <v>72</v>
      </c>
      <c r="N30" s="0" t="n">
        <v>36</v>
      </c>
      <c r="O30" s="0" t="n">
        <v>30</v>
      </c>
      <c r="P30" s="0" t="n">
        <v>36</v>
      </c>
      <c r="Q30" s="0" t="n">
        <v>99</v>
      </c>
      <c r="R30" s="0" t="n">
        <v>19</v>
      </c>
      <c r="S30" s="0" t="n">
        <v>76</v>
      </c>
      <c r="T30" s="0" t="n">
        <v>40</v>
      </c>
      <c r="U30" s="0" t="n">
        <v>32</v>
      </c>
      <c r="V30" s="0" t="n">
        <v>20</v>
      </c>
      <c r="W30" s="0" t="n">
        <v>22</v>
      </c>
      <c r="X30" s="0" t="n">
        <v>14</v>
      </c>
    </row>
    <row r="31" customFormat="false" ht="14.25" hidden="false" customHeight="false" outlineLevel="0" collapsed="false">
      <c r="A31" s="113" t="n">
        <v>26</v>
      </c>
      <c r="B31" s="0" t="s">
        <v>600</v>
      </c>
      <c r="C31" s="0" t="s">
        <v>344</v>
      </c>
      <c r="D31" s="0" t="str">
        <f aca="false">_xlfn.CONCAT(UPPER(TRIM(B31))," ",TRIM(C31))</f>
        <v>KIELBASA Véronique</v>
      </c>
      <c r="E31" s="114" t="n">
        <f aca="false">SUM(F31:AA31)</f>
        <v>746</v>
      </c>
      <c r="F31" s="0" t="n">
        <v>42</v>
      </c>
      <c r="G31" s="0" t="n">
        <v>76</v>
      </c>
      <c r="H31" s="0" t="n">
        <v>33</v>
      </c>
      <c r="I31" s="0" t="n">
        <v>33</v>
      </c>
      <c r="J31" s="0" t="n">
        <v>0</v>
      </c>
      <c r="K31" s="0" t="n">
        <v>39</v>
      </c>
      <c r="L31" s="0" t="n">
        <v>20</v>
      </c>
      <c r="M31" s="0" t="n">
        <v>89</v>
      </c>
      <c r="N31" s="0" t="n">
        <v>39</v>
      </c>
      <c r="O31" s="0" t="n">
        <v>30</v>
      </c>
      <c r="P31" s="0" t="n">
        <v>32</v>
      </c>
      <c r="Q31" s="0" t="n">
        <v>99</v>
      </c>
      <c r="R31" s="0" t="n">
        <v>20</v>
      </c>
      <c r="S31" s="0" t="n">
        <v>76</v>
      </c>
      <c r="T31" s="0" t="n">
        <v>31</v>
      </c>
      <c r="U31" s="0" t="n">
        <v>32</v>
      </c>
      <c r="V31" s="0" t="n">
        <v>20</v>
      </c>
      <c r="W31" s="0" t="n">
        <v>21</v>
      </c>
      <c r="X31" s="0" t="n">
        <v>14</v>
      </c>
    </row>
    <row r="32" customFormat="false" ht="14.25" hidden="false" customHeight="false" outlineLevel="0" collapsed="false">
      <c r="A32" s="113" t="n">
        <v>27</v>
      </c>
      <c r="B32" s="0" t="s">
        <v>191</v>
      </c>
      <c r="C32" s="0" t="s">
        <v>192</v>
      </c>
      <c r="D32" s="0" t="str">
        <f aca="false">_xlfn.CONCAT(UPPER(TRIM(B32))," ",TRIM(C32))</f>
        <v>COGNIAUX Christiane</v>
      </c>
      <c r="E32" s="114" t="n">
        <f aca="false">SUM(F32:AA32)</f>
        <v>744</v>
      </c>
      <c r="F32" s="0" t="n">
        <v>42</v>
      </c>
      <c r="G32" s="0" t="n">
        <v>67</v>
      </c>
      <c r="H32" s="0" t="n">
        <v>32</v>
      </c>
      <c r="I32" s="0" t="n">
        <v>33</v>
      </c>
      <c r="J32" s="0" t="n">
        <v>16</v>
      </c>
      <c r="K32" s="0" t="n">
        <v>30</v>
      </c>
      <c r="L32" s="0" t="n">
        <v>18</v>
      </c>
      <c r="M32" s="0" t="n">
        <v>72</v>
      </c>
      <c r="N32" s="0" t="n">
        <v>39</v>
      </c>
      <c r="O32" s="0" t="n">
        <v>32</v>
      </c>
      <c r="P32" s="0" t="n">
        <v>40</v>
      </c>
      <c r="Q32" s="0" t="n">
        <v>99</v>
      </c>
      <c r="R32" s="0" t="n">
        <v>20</v>
      </c>
      <c r="S32" s="0" t="n">
        <v>78</v>
      </c>
      <c r="T32" s="0" t="n">
        <v>40</v>
      </c>
      <c r="U32" s="0" t="n">
        <v>32</v>
      </c>
      <c r="V32" s="0" t="n">
        <v>23</v>
      </c>
      <c r="W32" s="0" t="n">
        <v>17</v>
      </c>
      <c r="X32" s="0" t="n">
        <v>14</v>
      </c>
    </row>
    <row r="33" customFormat="false" ht="14.25" hidden="false" customHeight="false" outlineLevel="0" collapsed="false">
      <c r="A33" s="113" t="n">
        <v>28</v>
      </c>
      <c r="B33" s="0" t="s">
        <v>278</v>
      </c>
      <c r="C33" s="0" t="s">
        <v>238</v>
      </c>
      <c r="D33" s="0" t="str">
        <f aca="false">_xlfn.CONCAT(UPPER(TRIM(B33))," ",TRIM(C33))</f>
        <v>BELHOMME Mireille</v>
      </c>
      <c r="E33" s="114" t="n">
        <f aca="false">SUM(F33:AA33)</f>
        <v>743</v>
      </c>
      <c r="F33" s="0" t="n">
        <v>42</v>
      </c>
      <c r="G33" s="0" t="n">
        <v>65</v>
      </c>
      <c r="H33" s="0" t="n">
        <v>0</v>
      </c>
      <c r="I33" s="0" t="n">
        <v>26</v>
      </c>
      <c r="J33" s="0" t="n">
        <v>32</v>
      </c>
      <c r="K33" s="0" t="n">
        <v>42</v>
      </c>
      <c r="L33" s="0" t="n">
        <v>18</v>
      </c>
      <c r="M33" s="0" t="n">
        <v>89</v>
      </c>
      <c r="N33" s="0" t="n">
        <v>32</v>
      </c>
      <c r="O33" s="0" t="n">
        <v>30</v>
      </c>
      <c r="P33" s="0" t="n">
        <v>40</v>
      </c>
      <c r="Q33" s="0" t="n">
        <v>99</v>
      </c>
      <c r="R33" s="0" t="n">
        <v>20</v>
      </c>
      <c r="S33" s="0" t="n">
        <v>76</v>
      </c>
      <c r="T33" s="0" t="n">
        <v>40</v>
      </c>
      <c r="U33" s="0" t="n">
        <v>32</v>
      </c>
      <c r="V33" s="0" t="n">
        <v>20</v>
      </c>
      <c r="W33" s="0" t="n">
        <v>26</v>
      </c>
      <c r="X33" s="0" t="n">
        <v>14</v>
      </c>
    </row>
    <row r="34" customFormat="false" ht="14.25" hidden="false" customHeight="false" outlineLevel="0" collapsed="false">
      <c r="A34" s="113" t="n">
        <v>29</v>
      </c>
      <c r="B34" s="113" t="s">
        <v>315</v>
      </c>
      <c r="C34" s="113" t="s">
        <v>316</v>
      </c>
      <c r="D34" s="0" t="str">
        <f aca="false">_xlfn.CONCAT(UPPER(TRIM(B34))," ",TRIM(C34))</f>
        <v>ETIENNE Marie-Claire</v>
      </c>
      <c r="E34" s="114" t="n">
        <f aca="false">SUM(F34:AA34)</f>
        <v>743</v>
      </c>
      <c r="F34" s="0" t="n">
        <v>42</v>
      </c>
      <c r="G34" s="0" t="n">
        <v>64</v>
      </c>
      <c r="H34" s="0" t="n">
        <v>33</v>
      </c>
      <c r="I34" s="0" t="n">
        <v>33</v>
      </c>
      <c r="J34" s="0" t="n">
        <v>23</v>
      </c>
      <c r="K34" s="0" t="n">
        <v>36</v>
      </c>
      <c r="L34" s="0" t="n">
        <v>20</v>
      </c>
      <c r="M34" s="0" t="n">
        <v>72</v>
      </c>
      <c r="N34" s="0" t="n">
        <v>32</v>
      </c>
      <c r="O34" s="0" t="n">
        <v>36</v>
      </c>
      <c r="P34" s="0" t="n">
        <v>40</v>
      </c>
      <c r="Q34" s="0" t="n">
        <v>99</v>
      </c>
      <c r="R34" s="0" t="n">
        <v>20</v>
      </c>
      <c r="S34" s="0" t="n">
        <v>78</v>
      </c>
      <c r="T34" s="0" t="n">
        <v>40</v>
      </c>
      <c r="U34" s="0" t="n">
        <v>32</v>
      </c>
      <c r="V34" s="0" t="n">
        <v>20</v>
      </c>
      <c r="W34" s="0" t="n">
        <v>23</v>
      </c>
      <c r="X34" s="0" t="n">
        <v>0</v>
      </c>
    </row>
    <row r="35" customFormat="false" ht="14.25" hidden="false" customHeight="false" outlineLevel="0" collapsed="false">
      <c r="A35" s="113" t="n">
        <v>30</v>
      </c>
      <c r="B35" s="0" t="s">
        <v>601</v>
      </c>
      <c r="C35" s="0" t="s">
        <v>602</v>
      </c>
      <c r="D35" s="0" t="str">
        <f aca="false">_xlfn.CONCAT(UPPER(TRIM(B35))," ",TRIM(C35))</f>
        <v>VINGTA Suzy</v>
      </c>
      <c r="E35" s="114" t="n">
        <f aca="false">SUM(F35:AA35)</f>
        <v>743</v>
      </c>
      <c r="F35" s="0" t="n">
        <v>42</v>
      </c>
      <c r="G35" s="0" t="n">
        <v>76</v>
      </c>
      <c r="H35" s="0" t="n">
        <v>33</v>
      </c>
      <c r="I35" s="0" t="n">
        <v>33</v>
      </c>
      <c r="J35" s="0" t="n">
        <v>0</v>
      </c>
      <c r="K35" s="0" t="n">
        <v>36</v>
      </c>
      <c r="L35" s="0" t="n">
        <v>20</v>
      </c>
      <c r="M35" s="0" t="n">
        <v>72</v>
      </c>
      <c r="N35" s="0" t="n">
        <v>42</v>
      </c>
      <c r="O35" s="0" t="n">
        <v>30</v>
      </c>
      <c r="P35" s="0" t="n">
        <v>40</v>
      </c>
      <c r="Q35" s="0" t="n">
        <v>99</v>
      </c>
      <c r="R35" s="0" t="n">
        <v>19</v>
      </c>
      <c r="S35" s="0" t="n">
        <v>78</v>
      </c>
      <c r="T35" s="0" t="n">
        <v>40</v>
      </c>
      <c r="U35" s="0" t="n">
        <v>26</v>
      </c>
      <c r="V35" s="0" t="n">
        <v>20</v>
      </c>
      <c r="W35" s="0" t="n">
        <v>26</v>
      </c>
      <c r="X35" s="0" t="n">
        <v>11</v>
      </c>
    </row>
    <row r="36" customFormat="false" ht="14.25" hidden="false" customHeight="false" outlineLevel="0" collapsed="false">
      <c r="A36" s="113" t="n">
        <v>31</v>
      </c>
      <c r="B36" s="113" t="s">
        <v>603</v>
      </c>
      <c r="C36" s="113" t="s">
        <v>604</v>
      </c>
      <c r="D36" s="0" t="str">
        <f aca="false">_xlfn.CONCAT(UPPER(TRIM(B36))," ",TRIM(C36))</f>
        <v>LOWYS Isabelle</v>
      </c>
      <c r="E36" s="114" t="n">
        <f aca="false">SUM(F36:AA36)</f>
        <v>740</v>
      </c>
      <c r="F36" s="0" t="n">
        <v>42</v>
      </c>
      <c r="G36" s="0" t="n">
        <v>76</v>
      </c>
      <c r="H36" s="0" t="n">
        <v>33</v>
      </c>
      <c r="I36" s="0" t="n">
        <v>0</v>
      </c>
      <c r="J36" s="0" t="n">
        <v>0</v>
      </c>
      <c r="K36" s="0" t="n">
        <v>34</v>
      </c>
      <c r="L36" s="0" t="n">
        <v>63</v>
      </c>
      <c r="M36" s="0" t="n">
        <v>89</v>
      </c>
      <c r="N36" s="0" t="n">
        <v>36</v>
      </c>
      <c r="O36" s="0" t="n">
        <v>46</v>
      </c>
      <c r="P36" s="0" t="n">
        <v>40</v>
      </c>
      <c r="Q36" s="0" t="n">
        <v>99</v>
      </c>
      <c r="R36" s="0" t="n">
        <v>20</v>
      </c>
      <c r="S36" s="0" t="n">
        <v>40</v>
      </c>
      <c r="T36" s="0" t="n">
        <v>40</v>
      </c>
      <c r="U36" s="0" t="n">
        <v>26</v>
      </c>
      <c r="V36" s="0" t="n">
        <v>20</v>
      </c>
      <c r="W36" s="0" t="n">
        <v>23</v>
      </c>
      <c r="X36" s="0" t="n">
        <v>13</v>
      </c>
    </row>
    <row r="37" customFormat="false" ht="14.25" hidden="false" customHeight="false" outlineLevel="0" collapsed="false">
      <c r="A37" s="113" t="n">
        <v>32</v>
      </c>
      <c r="B37" s="113" t="s">
        <v>219</v>
      </c>
      <c r="C37" s="113" t="s">
        <v>220</v>
      </c>
      <c r="D37" s="0" t="str">
        <f aca="false">_xlfn.CONCAT(UPPER(TRIM(B37))," ",TRIM(C37))</f>
        <v>NOIRHOMME Joseph</v>
      </c>
      <c r="E37" s="114" t="n">
        <f aca="false">SUM(F37:AA37)</f>
        <v>740</v>
      </c>
      <c r="F37" s="0" t="n">
        <v>42</v>
      </c>
      <c r="G37" s="0" t="n">
        <v>65</v>
      </c>
      <c r="H37" s="0" t="n">
        <v>33</v>
      </c>
      <c r="I37" s="0" t="n">
        <v>0</v>
      </c>
      <c r="J37" s="0" t="n">
        <v>61</v>
      </c>
      <c r="K37" s="0" t="n">
        <v>34</v>
      </c>
      <c r="L37" s="0" t="n">
        <v>15</v>
      </c>
      <c r="M37" s="0" t="n">
        <v>72</v>
      </c>
      <c r="N37" s="0" t="n">
        <v>39</v>
      </c>
      <c r="O37" s="0" t="n">
        <v>30</v>
      </c>
      <c r="P37" s="0" t="n">
        <v>30</v>
      </c>
      <c r="Q37" s="0" t="n">
        <v>99</v>
      </c>
      <c r="R37" s="0" t="n">
        <v>19</v>
      </c>
      <c r="S37" s="0" t="n">
        <v>76</v>
      </c>
      <c r="T37" s="0" t="n">
        <v>39</v>
      </c>
      <c r="U37" s="0" t="n">
        <v>32</v>
      </c>
      <c r="V37" s="0" t="n">
        <v>20</v>
      </c>
      <c r="W37" s="0" t="n">
        <v>21</v>
      </c>
      <c r="X37" s="0" t="n">
        <v>13</v>
      </c>
    </row>
    <row r="38" customFormat="false" ht="14.25" hidden="false" customHeight="false" outlineLevel="0" collapsed="false">
      <c r="A38" s="113" t="n">
        <v>33</v>
      </c>
      <c r="B38" s="113" t="s">
        <v>303</v>
      </c>
      <c r="C38" s="113" t="s">
        <v>304</v>
      </c>
      <c r="D38" s="0" t="str">
        <f aca="false">_xlfn.CONCAT(UPPER(TRIM(B38))," ",TRIM(C38))</f>
        <v>JUCHEM Joan</v>
      </c>
      <c r="E38" s="114" t="n">
        <f aca="false">SUM(F38:AA38)</f>
        <v>737</v>
      </c>
      <c r="F38" s="0" t="n">
        <v>42</v>
      </c>
      <c r="G38" s="0" t="n">
        <v>64</v>
      </c>
      <c r="H38" s="0" t="n">
        <v>32</v>
      </c>
      <c r="I38" s="0" t="n">
        <v>33</v>
      </c>
      <c r="J38" s="0" t="n">
        <v>15</v>
      </c>
      <c r="K38" s="0" t="n">
        <v>29</v>
      </c>
      <c r="L38" s="0" t="n">
        <v>14</v>
      </c>
      <c r="M38" s="0" t="n">
        <v>72</v>
      </c>
      <c r="N38" s="0" t="n">
        <v>39</v>
      </c>
      <c r="O38" s="0" t="n">
        <v>30</v>
      </c>
      <c r="P38" s="0" t="n">
        <v>40</v>
      </c>
      <c r="Q38" s="0" t="n">
        <v>99</v>
      </c>
      <c r="R38" s="0" t="n">
        <v>20</v>
      </c>
      <c r="S38" s="0" t="n">
        <v>78</v>
      </c>
      <c r="T38" s="0" t="n">
        <v>39</v>
      </c>
      <c r="U38" s="0" t="n">
        <v>32</v>
      </c>
      <c r="V38" s="0" t="n">
        <v>20</v>
      </c>
      <c r="W38" s="0" t="n">
        <v>26</v>
      </c>
      <c r="X38" s="0" t="n">
        <v>13</v>
      </c>
    </row>
    <row r="39" customFormat="false" ht="14.25" hidden="false" customHeight="false" outlineLevel="0" collapsed="false">
      <c r="A39" s="113" t="n">
        <v>34</v>
      </c>
      <c r="B39" s="0" t="s">
        <v>264</v>
      </c>
      <c r="C39" s="0" t="s">
        <v>265</v>
      </c>
      <c r="D39" s="0" t="str">
        <f aca="false">_xlfn.CONCAT(UPPER(TRIM(B39))," ",TRIM(C39))</f>
        <v>TRIBOLET Jean-Claude</v>
      </c>
      <c r="E39" s="114" t="n">
        <f aca="false">SUM(F39:AA39)</f>
        <v>728</v>
      </c>
      <c r="F39" s="0" t="n">
        <v>42</v>
      </c>
      <c r="G39" s="0" t="n">
        <v>64</v>
      </c>
      <c r="H39" s="0" t="n">
        <v>0</v>
      </c>
      <c r="I39" s="0" t="n">
        <v>33</v>
      </c>
      <c r="J39" s="0" t="n">
        <v>18</v>
      </c>
      <c r="K39" s="0" t="n">
        <v>39</v>
      </c>
      <c r="L39" s="0" t="n">
        <v>20</v>
      </c>
      <c r="M39" s="0" t="n">
        <v>89</v>
      </c>
      <c r="N39" s="0" t="n">
        <v>42</v>
      </c>
      <c r="O39" s="0" t="n">
        <v>24</v>
      </c>
      <c r="P39" s="0" t="n">
        <v>36</v>
      </c>
      <c r="Q39" s="0" t="n">
        <v>99</v>
      </c>
      <c r="R39" s="0" t="n">
        <v>18</v>
      </c>
      <c r="S39" s="0" t="n">
        <v>78</v>
      </c>
      <c r="T39" s="0" t="n">
        <v>40</v>
      </c>
      <c r="U39" s="0" t="n">
        <v>32</v>
      </c>
      <c r="V39" s="0" t="n">
        <v>18</v>
      </c>
      <c r="W39" s="0" t="n">
        <v>22</v>
      </c>
      <c r="X39" s="0" t="n">
        <v>14</v>
      </c>
    </row>
    <row r="40" customFormat="false" ht="14.25" hidden="false" customHeight="false" outlineLevel="0" collapsed="false">
      <c r="A40" s="113" t="n">
        <v>35</v>
      </c>
      <c r="B40" s="0" t="s">
        <v>187</v>
      </c>
      <c r="C40" s="0" t="s">
        <v>188</v>
      </c>
      <c r="D40" s="0" t="str">
        <f aca="false">_xlfn.CONCAT(UPPER(TRIM(B40))," ",TRIM(C40))</f>
        <v>LEBER Didier</v>
      </c>
      <c r="E40" s="114" t="n">
        <f aca="false">SUM(F40:AA40)</f>
        <v>721</v>
      </c>
      <c r="F40" s="0" t="n">
        <v>42</v>
      </c>
      <c r="G40" s="0" t="n">
        <v>67</v>
      </c>
      <c r="H40" s="0" t="n">
        <v>33</v>
      </c>
      <c r="I40" s="0" t="n">
        <v>33</v>
      </c>
      <c r="J40" s="0" t="n">
        <v>23</v>
      </c>
      <c r="K40" s="0" t="n">
        <v>36</v>
      </c>
      <c r="L40" s="0" t="n">
        <v>15</v>
      </c>
      <c r="M40" s="0" t="n">
        <v>71</v>
      </c>
      <c r="N40" s="0" t="n">
        <v>39</v>
      </c>
      <c r="O40" s="0" t="n">
        <v>36</v>
      </c>
      <c r="P40" s="0" t="n">
        <v>40</v>
      </c>
      <c r="Q40" s="0" t="n">
        <v>99</v>
      </c>
      <c r="R40" s="0" t="n">
        <v>19</v>
      </c>
      <c r="S40" s="0" t="n">
        <v>40</v>
      </c>
      <c r="T40" s="0" t="n">
        <v>40</v>
      </c>
      <c r="U40" s="0" t="n">
        <v>32</v>
      </c>
      <c r="V40" s="0" t="n">
        <v>20</v>
      </c>
      <c r="W40" s="0" t="n">
        <v>23</v>
      </c>
      <c r="X40" s="0" t="n">
        <v>13</v>
      </c>
    </row>
    <row r="41" customFormat="false" ht="14.25" hidden="false" customHeight="false" outlineLevel="0" collapsed="false">
      <c r="A41" s="113" t="n">
        <v>36</v>
      </c>
      <c r="B41" s="113" t="s">
        <v>370</v>
      </c>
      <c r="C41" s="113" t="s">
        <v>371</v>
      </c>
      <c r="D41" s="0" t="str">
        <f aca="false">_xlfn.CONCAT(UPPER(TRIM(B41))," ",TRIM(C41))</f>
        <v>ANDRY Anne-Marie</v>
      </c>
      <c r="E41" s="114" t="n">
        <f aca="false">SUM(F41:AA41)</f>
        <v>720</v>
      </c>
      <c r="F41" s="0" t="n">
        <v>42</v>
      </c>
      <c r="G41" s="0" t="n">
        <v>76</v>
      </c>
      <c r="H41" s="0" t="n">
        <v>33</v>
      </c>
      <c r="I41" s="0" t="n">
        <v>26</v>
      </c>
      <c r="J41" s="0" t="n">
        <v>0</v>
      </c>
      <c r="K41" s="0" t="n">
        <v>39</v>
      </c>
      <c r="L41" s="0" t="n">
        <v>63</v>
      </c>
      <c r="M41" s="0" t="n">
        <v>72</v>
      </c>
      <c r="N41" s="0" t="n">
        <v>39</v>
      </c>
      <c r="O41" s="0" t="n">
        <v>32</v>
      </c>
      <c r="P41" s="0" t="n">
        <v>36</v>
      </c>
      <c r="Q41" s="0" t="n">
        <v>45</v>
      </c>
      <c r="R41" s="0" t="n">
        <v>16</v>
      </c>
      <c r="S41" s="0" t="n">
        <v>76</v>
      </c>
      <c r="T41" s="0" t="n">
        <v>39</v>
      </c>
      <c r="U41" s="0" t="n">
        <v>32</v>
      </c>
      <c r="V41" s="0" t="n">
        <v>20</v>
      </c>
      <c r="W41" s="0" t="n">
        <v>21</v>
      </c>
      <c r="X41" s="0" t="n">
        <v>13</v>
      </c>
    </row>
    <row r="42" customFormat="false" ht="14.25" hidden="false" customHeight="false" outlineLevel="0" collapsed="false">
      <c r="A42" s="113" t="n">
        <v>37</v>
      </c>
      <c r="B42" s="0" t="s">
        <v>221</v>
      </c>
      <c r="C42" s="0" t="s">
        <v>222</v>
      </c>
      <c r="D42" s="0" t="str">
        <f aca="false">_xlfn.CONCAT(UPPER(TRIM(B42))," ",TRIM(C42))</f>
        <v>KOEUNE Bernadette</v>
      </c>
      <c r="E42" s="114" t="n">
        <f aca="false">SUM(F42:AA42)</f>
        <v>717</v>
      </c>
      <c r="F42" s="0" t="n">
        <v>42</v>
      </c>
      <c r="G42" s="0" t="n">
        <v>67</v>
      </c>
      <c r="H42" s="0" t="n">
        <v>33</v>
      </c>
      <c r="I42" s="0" t="n">
        <v>33</v>
      </c>
      <c r="J42" s="0" t="n">
        <v>0</v>
      </c>
      <c r="K42" s="0" t="n">
        <v>39</v>
      </c>
      <c r="L42" s="0" t="n">
        <v>0</v>
      </c>
      <c r="M42" s="0" t="n">
        <v>89</v>
      </c>
      <c r="N42" s="0" t="n">
        <v>39</v>
      </c>
      <c r="O42" s="0" t="n">
        <v>28</v>
      </c>
      <c r="P42" s="0" t="n">
        <v>40</v>
      </c>
      <c r="Q42" s="0" t="n">
        <v>99</v>
      </c>
      <c r="R42" s="0" t="n">
        <v>20</v>
      </c>
      <c r="S42" s="0" t="n">
        <v>78</v>
      </c>
      <c r="T42" s="0" t="n">
        <v>28</v>
      </c>
      <c r="U42" s="0" t="n">
        <v>32</v>
      </c>
      <c r="V42" s="0" t="n">
        <v>20</v>
      </c>
      <c r="W42" s="0" t="n">
        <v>17</v>
      </c>
      <c r="X42" s="0" t="n">
        <v>13</v>
      </c>
    </row>
    <row r="43" customFormat="false" ht="14.25" hidden="false" customHeight="false" outlineLevel="0" collapsed="false">
      <c r="A43" s="113" t="n">
        <v>38</v>
      </c>
      <c r="B43" s="113" t="s">
        <v>205</v>
      </c>
      <c r="C43" s="113" t="s">
        <v>206</v>
      </c>
      <c r="D43" s="0" t="str">
        <f aca="false">_xlfn.CONCAT(UPPER(TRIM(B43))," ",TRIM(C43))</f>
        <v>SLUSAREK Thierry</v>
      </c>
      <c r="E43" s="114" t="n">
        <f aca="false">SUM(F43:AA43)</f>
        <v>715</v>
      </c>
      <c r="F43" s="0" t="n">
        <v>42</v>
      </c>
      <c r="G43" s="0" t="n">
        <v>65</v>
      </c>
      <c r="H43" s="0" t="n">
        <v>33</v>
      </c>
      <c r="I43" s="0" t="n">
        <v>24</v>
      </c>
      <c r="J43" s="0" t="n">
        <v>13</v>
      </c>
      <c r="K43" s="0" t="n">
        <v>34</v>
      </c>
      <c r="L43" s="0" t="n">
        <v>12</v>
      </c>
      <c r="M43" s="0" t="n">
        <v>72</v>
      </c>
      <c r="N43" s="0" t="n">
        <v>39</v>
      </c>
      <c r="O43" s="0" t="n">
        <v>30</v>
      </c>
      <c r="P43" s="0" t="n">
        <v>40</v>
      </c>
      <c r="Q43" s="0" t="n">
        <v>99</v>
      </c>
      <c r="R43" s="0" t="n">
        <v>19</v>
      </c>
      <c r="S43" s="0" t="n">
        <v>76</v>
      </c>
      <c r="T43" s="0" t="n">
        <v>30</v>
      </c>
      <c r="U43" s="0" t="n">
        <v>32</v>
      </c>
      <c r="V43" s="0" t="n">
        <v>20</v>
      </c>
      <c r="W43" s="0" t="n">
        <v>22</v>
      </c>
      <c r="X43" s="0" t="n">
        <v>13</v>
      </c>
    </row>
    <row r="44" customFormat="false" ht="14.25" hidden="false" customHeight="false" outlineLevel="0" collapsed="false">
      <c r="A44" s="113" t="n">
        <v>39</v>
      </c>
      <c r="B44" s="113" t="s">
        <v>258</v>
      </c>
      <c r="C44" s="113" t="s">
        <v>259</v>
      </c>
      <c r="D44" s="0" t="str">
        <f aca="false">_xlfn.CONCAT(UPPER(TRIM(B44))," ",TRIM(C44))</f>
        <v>BOMPARD Maryline</v>
      </c>
      <c r="E44" s="114" t="n">
        <f aca="false">SUM(F44:AA44)</f>
        <v>712</v>
      </c>
      <c r="F44" s="0" t="n">
        <v>42</v>
      </c>
      <c r="G44" s="0" t="n">
        <v>76</v>
      </c>
      <c r="H44" s="0" t="n">
        <v>33</v>
      </c>
      <c r="I44" s="0" t="n">
        <v>25</v>
      </c>
      <c r="J44" s="0" t="n">
        <v>23</v>
      </c>
      <c r="K44" s="0" t="n">
        <v>39</v>
      </c>
      <c r="L44" s="0" t="n">
        <v>15</v>
      </c>
      <c r="M44" s="0" t="n">
        <v>27</v>
      </c>
      <c r="N44" s="0" t="n">
        <v>36</v>
      </c>
      <c r="O44" s="0" t="n">
        <v>32</v>
      </c>
      <c r="P44" s="0" t="n">
        <v>40</v>
      </c>
      <c r="Q44" s="0" t="n">
        <v>99</v>
      </c>
      <c r="R44" s="0" t="n">
        <v>18</v>
      </c>
      <c r="S44" s="0" t="n">
        <v>76</v>
      </c>
      <c r="T44" s="0" t="n">
        <v>40</v>
      </c>
      <c r="U44" s="0" t="n">
        <v>32</v>
      </c>
      <c r="V44" s="0" t="n">
        <v>20</v>
      </c>
      <c r="W44" s="0" t="n">
        <v>26</v>
      </c>
      <c r="X44" s="0" t="n">
        <v>13</v>
      </c>
    </row>
    <row r="45" customFormat="false" ht="14.25" hidden="false" customHeight="false" outlineLevel="0" collapsed="false">
      <c r="A45" s="113" t="n">
        <v>40</v>
      </c>
      <c r="B45" s="113" t="s">
        <v>605</v>
      </c>
      <c r="C45" s="113" t="s">
        <v>606</v>
      </c>
      <c r="D45" s="0" t="str">
        <f aca="false">_xlfn.CONCAT(UPPER(TRIM(B45))," ",TRIM(C45))</f>
        <v>JACMIN Cécile</v>
      </c>
      <c r="E45" s="114" t="n">
        <f aca="false">SUM(F45:AA45)</f>
        <v>711</v>
      </c>
      <c r="F45" s="0" t="n">
        <v>42</v>
      </c>
      <c r="G45" s="0" t="n">
        <v>64</v>
      </c>
      <c r="H45" s="0" t="n">
        <v>33</v>
      </c>
      <c r="I45" s="0" t="n">
        <v>33</v>
      </c>
      <c r="J45" s="0" t="n">
        <v>61</v>
      </c>
      <c r="K45" s="0" t="n">
        <v>39</v>
      </c>
      <c r="L45" s="0" t="n">
        <v>20</v>
      </c>
      <c r="M45" s="0" t="n">
        <v>71</v>
      </c>
      <c r="N45" s="0" t="n">
        <v>32</v>
      </c>
      <c r="O45" s="0" t="n">
        <v>26</v>
      </c>
      <c r="P45" s="0" t="n">
        <v>36</v>
      </c>
      <c r="Q45" s="0" t="n">
        <v>40</v>
      </c>
      <c r="R45" s="0" t="n">
        <v>18</v>
      </c>
      <c r="S45" s="0" t="n">
        <v>76</v>
      </c>
      <c r="T45" s="0" t="n">
        <v>40</v>
      </c>
      <c r="U45" s="0" t="n">
        <v>26</v>
      </c>
      <c r="V45" s="0" t="n">
        <v>20</v>
      </c>
      <c r="W45" s="0" t="n">
        <v>21</v>
      </c>
      <c r="X45" s="0" t="n">
        <v>13</v>
      </c>
    </row>
    <row r="46" customFormat="false" ht="14.25" hidden="false" customHeight="false" outlineLevel="0" collapsed="false">
      <c r="A46" s="113" t="n">
        <v>41</v>
      </c>
      <c r="B46" s="0" t="s">
        <v>353</v>
      </c>
      <c r="C46" s="0" t="s">
        <v>354</v>
      </c>
      <c r="D46" s="0" t="str">
        <f aca="false">_xlfn.CONCAT(UPPER(TRIM(B46))," ",TRIM(C46))</f>
        <v>BASTIEN Anita</v>
      </c>
      <c r="E46" s="114" t="n">
        <f aca="false">SUM(F46:AA46)</f>
        <v>709</v>
      </c>
      <c r="F46" s="0" t="n">
        <v>42</v>
      </c>
      <c r="G46" s="0" t="n">
        <v>65</v>
      </c>
      <c r="H46" s="0" t="n">
        <v>33</v>
      </c>
      <c r="I46" s="0" t="n">
        <v>25</v>
      </c>
      <c r="J46" s="0" t="n">
        <v>32</v>
      </c>
      <c r="K46" s="0" t="n">
        <v>34</v>
      </c>
      <c r="L46" s="0" t="n">
        <v>15</v>
      </c>
      <c r="M46" s="0" t="n">
        <v>72</v>
      </c>
      <c r="N46" s="0" t="n">
        <v>32</v>
      </c>
      <c r="O46" s="0" t="n">
        <v>21</v>
      </c>
      <c r="P46" s="0" t="n">
        <v>30</v>
      </c>
      <c r="Q46" s="0" t="n">
        <v>99</v>
      </c>
      <c r="R46" s="0" t="n">
        <v>19</v>
      </c>
      <c r="S46" s="0" t="n">
        <v>76</v>
      </c>
      <c r="T46" s="0" t="n">
        <v>30</v>
      </c>
      <c r="U46" s="0" t="n">
        <v>32</v>
      </c>
      <c r="V46" s="0" t="n">
        <v>23</v>
      </c>
      <c r="W46" s="0" t="n">
        <v>16</v>
      </c>
      <c r="X46" s="0" t="n">
        <v>13</v>
      </c>
    </row>
    <row r="47" customFormat="false" ht="14.25" hidden="false" customHeight="false" outlineLevel="0" collapsed="false">
      <c r="A47" s="113" t="n">
        <v>42</v>
      </c>
      <c r="B47" s="0" t="s">
        <v>326</v>
      </c>
      <c r="C47" s="0" t="s">
        <v>327</v>
      </c>
      <c r="D47" s="0" t="str">
        <f aca="false">_xlfn.CONCAT(UPPER(TRIM(B47))," ",TRIM(C47))</f>
        <v>BERTRAND Georges</v>
      </c>
      <c r="E47" s="114" t="n">
        <f aca="false">SUM(F47:AA47)</f>
        <v>706</v>
      </c>
      <c r="F47" s="0" t="n">
        <v>42</v>
      </c>
      <c r="G47" s="0" t="n">
        <v>67</v>
      </c>
      <c r="H47" s="0" t="n">
        <v>33</v>
      </c>
      <c r="I47" s="0" t="n">
        <v>24</v>
      </c>
      <c r="J47" s="0" t="n">
        <v>61</v>
      </c>
      <c r="K47" s="0" t="n">
        <v>36</v>
      </c>
      <c r="L47" s="0" t="n">
        <v>18</v>
      </c>
      <c r="M47" s="0" t="n">
        <v>72</v>
      </c>
      <c r="N47" s="0" t="n">
        <v>32</v>
      </c>
      <c r="O47" s="0" t="n">
        <v>30</v>
      </c>
      <c r="P47" s="0" t="n">
        <v>36</v>
      </c>
      <c r="Q47" s="0" t="n">
        <v>45</v>
      </c>
      <c r="R47" s="0" t="n">
        <v>20</v>
      </c>
      <c r="S47" s="0" t="n">
        <v>76</v>
      </c>
      <c r="T47" s="0" t="n">
        <v>30</v>
      </c>
      <c r="U47" s="0" t="n">
        <v>32</v>
      </c>
      <c r="V47" s="0" t="n">
        <v>20</v>
      </c>
      <c r="W47" s="0" t="n">
        <v>18</v>
      </c>
      <c r="X47" s="0" t="n">
        <v>14</v>
      </c>
    </row>
    <row r="48" customFormat="false" ht="14.25" hidden="false" customHeight="false" outlineLevel="0" collapsed="false">
      <c r="A48" s="113" t="n">
        <v>43</v>
      </c>
      <c r="B48" s="113" t="s">
        <v>365</v>
      </c>
      <c r="C48" s="113" t="s">
        <v>335</v>
      </c>
      <c r="D48" s="0" t="str">
        <f aca="false">_xlfn.CONCAT(UPPER(TRIM(B48))," ",TRIM(C48))</f>
        <v>BIZIEUX Jean</v>
      </c>
      <c r="E48" s="114" t="n">
        <f aca="false">SUM(F48:AA48)</f>
        <v>705</v>
      </c>
      <c r="F48" s="0" t="n">
        <v>42</v>
      </c>
      <c r="G48" s="0" t="n">
        <v>67</v>
      </c>
      <c r="H48" s="0" t="n">
        <v>32</v>
      </c>
      <c r="I48" s="0" t="n">
        <v>26</v>
      </c>
      <c r="J48" s="0" t="n">
        <v>0</v>
      </c>
      <c r="K48" s="0" t="n">
        <v>36</v>
      </c>
      <c r="L48" s="0" t="n">
        <v>20</v>
      </c>
      <c r="M48" s="0" t="n">
        <v>89</v>
      </c>
      <c r="N48" s="0" t="n">
        <v>39</v>
      </c>
      <c r="O48" s="0" t="n">
        <v>30</v>
      </c>
      <c r="P48" s="0" t="n">
        <v>30</v>
      </c>
      <c r="Q48" s="0" t="n">
        <v>99</v>
      </c>
      <c r="R48" s="0" t="n">
        <v>16</v>
      </c>
      <c r="S48" s="0" t="n">
        <v>76</v>
      </c>
      <c r="T48" s="0" t="n">
        <v>30</v>
      </c>
      <c r="U48" s="0" t="n">
        <v>26</v>
      </c>
      <c r="V48" s="0" t="n">
        <v>20</v>
      </c>
      <c r="W48" s="0" t="n">
        <v>14</v>
      </c>
      <c r="X48" s="0" t="n">
        <v>13</v>
      </c>
    </row>
    <row r="49" customFormat="false" ht="14.25" hidden="false" customHeight="false" outlineLevel="0" collapsed="false">
      <c r="A49" s="113" t="n">
        <v>44</v>
      </c>
      <c r="B49" s="0" t="s">
        <v>189</v>
      </c>
      <c r="C49" s="0" t="s">
        <v>190</v>
      </c>
      <c r="D49" s="0" t="str">
        <f aca="false">_xlfn.CONCAT(UPPER(TRIM(B49))," ",TRIM(C49))</f>
        <v>MINY Guy</v>
      </c>
      <c r="E49" s="114" t="n">
        <f aca="false">SUM(F49:AA49)</f>
        <v>702</v>
      </c>
      <c r="F49" s="0" t="n">
        <v>42</v>
      </c>
      <c r="G49" s="0" t="n">
        <v>76</v>
      </c>
      <c r="H49" s="0" t="n">
        <v>33</v>
      </c>
      <c r="I49" s="0" t="n">
        <v>0</v>
      </c>
      <c r="J49" s="0" t="n">
        <v>0</v>
      </c>
      <c r="K49" s="0" t="n">
        <v>27</v>
      </c>
      <c r="L49" s="0" t="n">
        <v>0</v>
      </c>
      <c r="M49" s="0" t="n">
        <v>89</v>
      </c>
      <c r="N49" s="0" t="n">
        <v>39</v>
      </c>
      <c r="O49" s="0" t="n">
        <v>33</v>
      </c>
      <c r="P49" s="0" t="n">
        <v>40</v>
      </c>
      <c r="Q49" s="0" t="n">
        <v>99</v>
      </c>
      <c r="R49" s="0" t="n">
        <v>19</v>
      </c>
      <c r="S49" s="0" t="n">
        <v>76</v>
      </c>
      <c r="T49" s="0" t="n">
        <v>38</v>
      </c>
      <c r="U49" s="0" t="n">
        <v>32</v>
      </c>
      <c r="V49" s="0" t="n">
        <v>20</v>
      </c>
      <c r="W49" s="0" t="n">
        <v>26</v>
      </c>
      <c r="X49" s="0" t="n">
        <v>13</v>
      </c>
    </row>
    <row r="50" customFormat="false" ht="14.25" hidden="false" customHeight="false" outlineLevel="0" collapsed="false">
      <c r="A50" s="113" t="n">
        <v>45</v>
      </c>
      <c r="B50" s="113" t="s">
        <v>309</v>
      </c>
      <c r="C50" s="113" t="s">
        <v>267</v>
      </c>
      <c r="D50" s="0" t="str">
        <f aca="false">_xlfn.CONCAT(UPPER(TRIM(B50))," ",TRIM(C50))</f>
        <v>ROSSI Martine</v>
      </c>
      <c r="E50" s="114" t="n">
        <f aca="false">SUM(F50:AA50)</f>
        <v>701</v>
      </c>
      <c r="F50" s="0" t="n">
        <v>42</v>
      </c>
      <c r="G50" s="0" t="n">
        <v>67</v>
      </c>
      <c r="H50" s="0" t="n">
        <v>32</v>
      </c>
      <c r="I50" s="0" t="n">
        <v>25</v>
      </c>
      <c r="J50" s="0" t="n">
        <v>16</v>
      </c>
      <c r="K50" s="0" t="n">
        <v>36</v>
      </c>
      <c r="L50" s="0" t="n">
        <v>18</v>
      </c>
      <c r="M50" s="0" t="n">
        <v>72</v>
      </c>
      <c r="N50" s="0" t="n">
        <v>32</v>
      </c>
      <c r="O50" s="0" t="n">
        <v>33</v>
      </c>
      <c r="P50" s="0" t="n">
        <v>29</v>
      </c>
      <c r="Q50" s="0" t="n">
        <v>99</v>
      </c>
      <c r="R50" s="0" t="n">
        <v>15</v>
      </c>
      <c r="S50" s="0" t="n">
        <v>78</v>
      </c>
      <c r="T50" s="0" t="n">
        <v>22</v>
      </c>
      <c r="U50" s="0" t="n">
        <v>32</v>
      </c>
      <c r="V50" s="0" t="n">
        <v>23</v>
      </c>
      <c r="W50" s="0" t="n">
        <v>16</v>
      </c>
      <c r="X50" s="0" t="n">
        <v>14</v>
      </c>
    </row>
    <row r="51" customFormat="false" ht="14.25" hidden="false" customHeight="false" outlineLevel="0" collapsed="false">
      <c r="A51" s="113" t="n">
        <v>46</v>
      </c>
      <c r="B51" s="113" t="s">
        <v>301</v>
      </c>
      <c r="C51" s="113" t="s">
        <v>302</v>
      </c>
      <c r="D51" s="0" t="str">
        <f aca="false">_xlfn.CONCAT(UPPER(TRIM(B51))," ",TRIM(C51))</f>
        <v>PEETERS Robert</v>
      </c>
      <c r="E51" s="114" t="n">
        <f aca="false">SUM(F51:AA51)</f>
        <v>700</v>
      </c>
      <c r="F51" s="0" t="n">
        <v>42</v>
      </c>
      <c r="G51" s="0" t="n">
        <v>40</v>
      </c>
      <c r="H51" s="0" t="n">
        <v>33</v>
      </c>
      <c r="I51" s="0" t="n">
        <v>25</v>
      </c>
      <c r="J51" s="0" t="n">
        <v>0</v>
      </c>
      <c r="K51" s="0" t="n">
        <v>30</v>
      </c>
      <c r="L51" s="0" t="n">
        <v>18</v>
      </c>
      <c r="M51" s="0" t="n">
        <v>72</v>
      </c>
      <c r="N51" s="0" t="n">
        <v>39</v>
      </c>
      <c r="O51" s="0" t="n">
        <v>36</v>
      </c>
      <c r="P51" s="0" t="n">
        <v>40</v>
      </c>
      <c r="Q51" s="0" t="n">
        <v>99</v>
      </c>
      <c r="R51" s="0" t="n">
        <v>19</v>
      </c>
      <c r="S51" s="0" t="n">
        <v>78</v>
      </c>
      <c r="T51" s="0" t="n">
        <v>40</v>
      </c>
      <c r="U51" s="0" t="n">
        <v>32</v>
      </c>
      <c r="V51" s="0" t="n">
        <v>20</v>
      </c>
      <c r="W51" s="0" t="n">
        <v>23</v>
      </c>
      <c r="X51" s="0" t="n">
        <v>14</v>
      </c>
    </row>
    <row r="52" customFormat="false" ht="14.25" hidden="false" customHeight="false" outlineLevel="0" collapsed="false">
      <c r="A52" s="113" t="n">
        <v>47</v>
      </c>
      <c r="B52" s="0" t="s">
        <v>607</v>
      </c>
      <c r="C52" s="0" t="s">
        <v>608</v>
      </c>
      <c r="D52" s="0" t="str">
        <f aca="false">_xlfn.CONCAT(UPPER(TRIM(B52))," ",TRIM(C52))</f>
        <v>BRIOLAT Jean-Marie</v>
      </c>
      <c r="E52" s="114" t="n">
        <f aca="false">SUM(F52:AA52)</f>
        <v>694</v>
      </c>
      <c r="F52" s="0" t="n">
        <v>42</v>
      </c>
      <c r="G52" s="0" t="n">
        <v>64</v>
      </c>
      <c r="H52" s="0" t="n">
        <v>33</v>
      </c>
      <c r="I52" s="0" t="n">
        <v>0</v>
      </c>
      <c r="J52" s="0" t="n">
        <v>61</v>
      </c>
      <c r="K52" s="0" t="n">
        <v>36</v>
      </c>
      <c r="L52" s="0" t="n">
        <v>18</v>
      </c>
      <c r="M52" s="0" t="n">
        <v>0</v>
      </c>
      <c r="N52" s="0" t="n">
        <v>39</v>
      </c>
      <c r="O52" s="0" t="n">
        <v>32</v>
      </c>
      <c r="P52" s="0" t="n">
        <v>40</v>
      </c>
      <c r="Q52" s="0" t="n">
        <v>99</v>
      </c>
      <c r="R52" s="0" t="n">
        <v>22</v>
      </c>
      <c r="S52" s="0" t="n">
        <v>78</v>
      </c>
      <c r="T52" s="0" t="n">
        <v>39</v>
      </c>
      <c r="U52" s="0" t="n">
        <v>32</v>
      </c>
      <c r="V52" s="0" t="n">
        <v>23</v>
      </c>
      <c r="W52" s="0" t="n">
        <v>23</v>
      </c>
      <c r="X52" s="0" t="n">
        <v>13</v>
      </c>
    </row>
    <row r="53" customFormat="false" ht="14.25" hidden="false" customHeight="false" outlineLevel="0" collapsed="false">
      <c r="A53" s="113" t="n">
        <v>48</v>
      </c>
      <c r="B53" s="0" t="s">
        <v>257</v>
      </c>
      <c r="C53" s="0" t="s">
        <v>200</v>
      </c>
      <c r="D53" s="0" t="str">
        <f aca="false">_xlfn.CONCAT(UPPER(TRIM(B53))," ",TRIM(C53))</f>
        <v>BOURGOIN Pierre</v>
      </c>
      <c r="E53" s="114" t="n">
        <f aca="false">SUM(F53:AA53)</f>
        <v>694</v>
      </c>
      <c r="F53" s="0" t="n">
        <v>40</v>
      </c>
      <c r="G53" s="0" t="n">
        <v>64</v>
      </c>
      <c r="H53" s="0" t="n">
        <v>33</v>
      </c>
      <c r="I53" s="0" t="n">
        <v>23</v>
      </c>
      <c r="J53" s="0" t="n">
        <v>32</v>
      </c>
      <c r="K53" s="0" t="n">
        <v>36</v>
      </c>
      <c r="L53" s="0" t="n">
        <v>63</v>
      </c>
      <c r="M53" s="0" t="n">
        <v>89</v>
      </c>
      <c r="N53" s="0" t="n">
        <v>39</v>
      </c>
      <c r="O53" s="0" t="n">
        <v>28</v>
      </c>
      <c r="P53" s="0" t="n">
        <v>40</v>
      </c>
      <c r="Q53" s="0" t="n">
        <v>45</v>
      </c>
      <c r="R53" s="0" t="n">
        <v>6</v>
      </c>
      <c r="S53" s="0" t="n">
        <v>40</v>
      </c>
      <c r="T53" s="0" t="n">
        <v>40</v>
      </c>
      <c r="U53" s="0" t="n">
        <v>32</v>
      </c>
      <c r="V53" s="0" t="n">
        <v>12</v>
      </c>
      <c r="W53" s="0" t="n">
        <v>18</v>
      </c>
      <c r="X53" s="0" t="n">
        <v>14</v>
      </c>
    </row>
    <row r="54" customFormat="false" ht="14.25" hidden="false" customHeight="false" outlineLevel="0" collapsed="false">
      <c r="A54" s="113" t="n">
        <v>49</v>
      </c>
      <c r="B54" s="0" t="s">
        <v>296</v>
      </c>
      <c r="C54" s="0" t="s">
        <v>297</v>
      </c>
      <c r="D54" s="0" t="str">
        <f aca="false">_xlfn.CONCAT(UPPER(TRIM(B54))," ",TRIM(C54))</f>
        <v>TOUSSAINT Nadine</v>
      </c>
      <c r="E54" s="114" t="n">
        <f aca="false">SUM(F54:AA54)</f>
        <v>692</v>
      </c>
      <c r="F54" s="0" t="n">
        <v>42</v>
      </c>
      <c r="G54" s="0" t="n">
        <v>0</v>
      </c>
      <c r="H54" s="0" t="n">
        <v>33</v>
      </c>
      <c r="I54" s="0" t="n">
        <v>33</v>
      </c>
      <c r="J54" s="0" t="n">
        <v>10</v>
      </c>
      <c r="K54" s="0" t="n">
        <v>36</v>
      </c>
      <c r="L54" s="0" t="n">
        <v>63</v>
      </c>
      <c r="M54" s="0" t="n">
        <v>71</v>
      </c>
      <c r="N54" s="0" t="n">
        <v>33</v>
      </c>
      <c r="O54" s="0" t="n">
        <v>28</v>
      </c>
      <c r="P54" s="0" t="n">
        <v>36</v>
      </c>
      <c r="Q54" s="0" t="n">
        <v>99</v>
      </c>
      <c r="R54" s="0" t="n">
        <v>20</v>
      </c>
      <c r="S54" s="0" t="n">
        <v>76</v>
      </c>
      <c r="T54" s="0" t="n">
        <v>31</v>
      </c>
      <c r="U54" s="0" t="n">
        <v>32</v>
      </c>
      <c r="V54" s="0" t="n">
        <v>18</v>
      </c>
      <c r="W54" s="0" t="n">
        <v>18</v>
      </c>
      <c r="X54" s="0" t="n">
        <v>13</v>
      </c>
    </row>
    <row r="55" customFormat="false" ht="14.25" hidden="false" customHeight="false" outlineLevel="0" collapsed="false">
      <c r="A55" s="113" t="n">
        <v>50</v>
      </c>
      <c r="B55" s="113" t="s">
        <v>255</v>
      </c>
      <c r="C55" s="113" t="s">
        <v>256</v>
      </c>
      <c r="D55" s="0" t="str">
        <f aca="false">_xlfn.CONCAT(UPPER(TRIM(B55))," ",TRIM(C55))</f>
        <v>BERGH Nicole</v>
      </c>
      <c r="E55" s="114" t="n">
        <f aca="false">SUM(F55:AA55)</f>
        <v>686</v>
      </c>
      <c r="F55" s="0" t="n">
        <v>42</v>
      </c>
      <c r="G55" s="0" t="n">
        <v>64</v>
      </c>
      <c r="H55" s="0" t="n">
        <v>21</v>
      </c>
      <c r="I55" s="0" t="n">
        <v>25</v>
      </c>
      <c r="J55" s="0" t="n">
        <v>10</v>
      </c>
      <c r="K55" s="0" t="n">
        <v>39</v>
      </c>
      <c r="L55" s="0" t="n">
        <v>20</v>
      </c>
      <c r="M55" s="0" t="n">
        <v>72</v>
      </c>
      <c r="N55" s="0" t="n">
        <v>31</v>
      </c>
      <c r="O55" s="0" t="n">
        <v>30</v>
      </c>
      <c r="P55" s="0" t="n">
        <v>30</v>
      </c>
      <c r="Q55" s="0" t="n">
        <v>99</v>
      </c>
      <c r="R55" s="0" t="n">
        <v>14</v>
      </c>
      <c r="S55" s="0" t="n">
        <v>78</v>
      </c>
      <c r="T55" s="0" t="n">
        <v>28</v>
      </c>
      <c r="U55" s="0" t="n">
        <v>32</v>
      </c>
      <c r="V55" s="0" t="n">
        <v>20</v>
      </c>
      <c r="W55" s="0" t="n">
        <v>18</v>
      </c>
      <c r="X55" s="0" t="n">
        <v>13</v>
      </c>
    </row>
    <row r="56" customFormat="false" ht="14.25" hidden="false" customHeight="false" outlineLevel="0" collapsed="false">
      <c r="A56" s="113" t="n">
        <v>51</v>
      </c>
      <c r="B56" s="0" t="s">
        <v>243</v>
      </c>
      <c r="C56" s="0" t="s">
        <v>244</v>
      </c>
      <c r="D56" s="0" t="str">
        <f aca="false">_xlfn.CONCAT(UPPER(TRIM(B56))," ",TRIM(C56))</f>
        <v>COLLIN Rose-Marie</v>
      </c>
      <c r="E56" s="114" t="n">
        <f aca="false">SUM(F56:AA56)</f>
        <v>684</v>
      </c>
      <c r="F56" s="0" t="n">
        <v>42</v>
      </c>
      <c r="G56" s="0" t="n">
        <v>64</v>
      </c>
      <c r="H56" s="0" t="n">
        <v>33</v>
      </c>
      <c r="I56" s="0" t="n">
        <v>25</v>
      </c>
      <c r="J56" s="0" t="n">
        <v>14</v>
      </c>
      <c r="K56" s="0" t="n">
        <v>36</v>
      </c>
      <c r="L56" s="0" t="n">
        <v>0</v>
      </c>
      <c r="M56" s="0" t="n">
        <v>66</v>
      </c>
      <c r="N56" s="0" t="n">
        <v>32</v>
      </c>
      <c r="O56" s="0" t="n">
        <v>36</v>
      </c>
      <c r="P56" s="0" t="n">
        <v>40</v>
      </c>
      <c r="Q56" s="0" t="n">
        <v>99</v>
      </c>
      <c r="R56" s="0" t="n">
        <v>18</v>
      </c>
      <c r="S56" s="0" t="n">
        <v>76</v>
      </c>
      <c r="T56" s="0" t="n">
        <v>28</v>
      </c>
      <c r="U56" s="0" t="n">
        <v>24</v>
      </c>
      <c r="V56" s="0" t="n">
        <v>20</v>
      </c>
      <c r="W56" s="0" t="n">
        <v>18</v>
      </c>
      <c r="X56" s="0" t="n">
        <v>13</v>
      </c>
    </row>
    <row r="57" customFormat="false" ht="14.25" hidden="false" customHeight="false" outlineLevel="0" collapsed="false">
      <c r="A57" s="113" t="n">
        <v>52</v>
      </c>
      <c r="B57" s="0" t="s">
        <v>209</v>
      </c>
      <c r="C57" s="0" t="s">
        <v>210</v>
      </c>
      <c r="D57" s="0" t="str">
        <f aca="false">_xlfn.CONCAT(UPPER(TRIM(B57))," ",TRIM(C57))</f>
        <v>DEPRIT Monique</v>
      </c>
      <c r="E57" s="114" t="n">
        <f aca="false">SUM(F57:AA57)</f>
        <v>684</v>
      </c>
      <c r="F57" s="0" t="n">
        <v>42</v>
      </c>
      <c r="G57" s="0" t="n">
        <v>65</v>
      </c>
      <c r="H57" s="0" t="n">
        <v>33</v>
      </c>
      <c r="I57" s="0" t="n">
        <v>33</v>
      </c>
      <c r="J57" s="0" t="n">
        <v>23</v>
      </c>
      <c r="K57" s="0" t="n">
        <v>36</v>
      </c>
      <c r="L57" s="0" t="n">
        <v>18</v>
      </c>
      <c r="M57" s="0" t="n">
        <v>0</v>
      </c>
      <c r="N57" s="0" t="n">
        <v>34</v>
      </c>
      <c r="O57" s="0" t="n">
        <v>30</v>
      </c>
      <c r="P57" s="0" t="n">
        <v>40</v>
      </c>
      <c r="Q57" s="0" t="n">
        <v>99</v>
      </c>
      <c r="R57" s="0" t="n">
        <v>20</v>
      </c>
      <c r="S57" s="0" t="n">
        <v>76</v>
      </c>
      <c r="T57" s="0" t="n">
        <v>40</v>
      </c>
      <c r="U57" s="0" t="n">
        <v>32</v>
      </c>
      <c r="V57" s="0" t="n">
        <v>23</v>
      </c>
      <c r="W57" s="0" t="n">
        <v>26</v>
      </c>
      <c r="X57" s="0" t="n">
        <v>14</v>
      </c>
    </row>
    <row r="58" customFormat="false" ht="14.25" hidden="false" customHeight="false" outlineLevel="0" collapsed="false">
      <c r="A58" s="113" t="n">
        <v>53</v>
      </c>
      <c r="B58" s="0" t="s">
        <v>283</v>
      </c>
      <c r="C58" s="0" t="s">
        <v>267</v>
      </c>
      <c r="D58" s="0" t="str">
        <f aca="false">_xlfn.CONCAT(UPPER(TRIM(B58))," ",TRIM(C58))</f>
        <v>GLESNER Martine</v>
      </c>
      <c r="E58" s="114" t="n">
        <f aca="false">SUM(F58:AA58)</f>
        <v>676</v>
      </c>
      <c r="F58" s="0" t="n">
        <v>42</v>
      </c>
      <c r="G58" s="0" t="n">
        <v>67</v>
      </c>
      <c r="H58" s="0" t="n">
        <v>29</v>
      </c>
      <c r="I58" s="0" t="n">
        <v>33</v>
      </c>
      <c r="J58" s="0" t="n">
        <v>16</v>
      </c>
      <c r="K58" s="0" t="n">
        <v>39</v>
      </c>
      <c r="L58" s="0" t="n">
        <v>63</v>
      </c>
      <c r="M58" s="0" t="n">
        <v>72</v>
      </c>
      <c r="N58" s="0" t="n">
        <v>39</v>
      </c>
      <c r="O58" s="0" t="n">
        <v>30</v>
      </c>
      <c r="P58" s="0" t="n">
        <v>26</v>
      </c>
      <c r="Q58" s="0" t="n">
        <v>99</v>
      </c>
      <c r="R58" s="0" t="n">
        <v>20</v>
      </c>
      <c r="S58" s="0" t="n">
        <v>30</v>
      </c>
      <c r="T58" s="0" t="n">
        <v>20</v>
      </c>
      <c r="U58" s="0" t="n">
        <v>26</v>
      </c>
      <c r="V58" s="0" t="n">
        <v>0</v>
      </c>
      <c r="W58" s="0" t="n">
        <v>13</v>
      </c>
      <c r="X58" s="0" t="n">
        <v>12</v>
      </c>
    </row>
    <row r="59" customFormat="false" ht="14.25" hidden="false" customHeight="false" outlineLevel="0" collapsed="false">
      <c r="A59" s="113" t="n">
        <v>54</v>
      </c>
      <c r="B59" s="0" t="s">
        <v>609</v>
      </c>
      <c r="C59" s="0" t="s">
        <v>610</v>
      </c>
      <c r="D59" s="0" t="str">
        <f aca="false">_xlfn.CONCAT(UPPER(TRIM(B59))," ",TRIM(C59))</f>
        <v>HAYOIS françoise</v>
      </c>
      <c r="E59" s="114" t="n">
        <f aca="false">SUM(F59:AA59)</f>
        <v>669</v>
      </c>
      <c r="F59" s="0" t="n">
        <v>38</v>
      </c>
      <c r="G59" s="0" t="n">
        <v>24</v>
      </c>
      <c r="H59" s="0" t="n">
        <v>33</v>
      </c>
      <c r="I59" s="0" t="n">
        <v>22</v>
      </c>
      <c r="J59" s="0" t="n">
        <v>8</v>
      </c>
      <c r="K59" s="0" t="n">
        <v>30</v>
      </c>
      <c r="L59" s="0" t="n">
        <v>63</v>
      </c>
      <c r="M59" s="0" t="n">
        <v>62</v>
      </c>
      <c r="N59" s="0" t="n">
        <v>32</v>
      </c>
      <c r="O59" s="0" t="n">
        <v>30</v>
      </c>
      <c r="P59" s="0" t="n">
        <v>26</v>
      </c>
      <c r="Q59" s="0" t="n">
        <v>99</v>
      </c>
      <c r="R59" s="0" t="n">
        <v>16</v>
      </c>
      <c r="S59" s="0" t="n">
        <v>78</v>
      </c>
      <c r="T59" s="0" t="n">
        <v>30</v>
      </c>
      <c r="U59" s="0" t="n">
        <v>32</v>
      </c>
      <c r="V59" s="0" t="n">
        <v>20</v>
      </c>
      <c r="W59" s="0" t="n">
        <v>13</v>
      </c>
      <c r="X59" s="0" t="n">
        <v>13</v>
      </c>
    </row>
    <row r="60" customFormat="false" ht="14.25" hidden="false" customHeight="false" outlineLevel="0" collapsed="false">
      <c r="A60" s="113" t="n">
        <v>55</v>
      </c>
      <c r="B60" s="0" t="s">
        <v>611</v>
      </c>
      <c r="C60" s="0" t="s">
        <v>612</v>
      </c>
      <c r="D60" s="0" t="str">
        <f aca="false">_xlfn.CONCAT(UPPER(TRIM(B60))," ",TRIM(C60))</f>
        <v>DE JAEGER Alexandra</v>
      </c>
      <c r="E60" s="114" t="n">
        <f aca="false">SUM(F60:AA60)</f>
        <v>666</v>
      </c>
      <c r="F60" s="0" t="n">
        <v>40</v>
      </c>
      <c r="G60" s="0" t="n">
        <v>67</v>
      </c>
      <c r="H60" s="0" t="n">
        <v>27</v>
      </c>
      <c r="I60" s="0" t="n">
        <v>20</v>
      </c>
      <c r="J60" s="0" t="n">
        <v>61</v>
      </c>
      <c r="K60" s="0" t="n">
        <v>39</v>
      </c>
      <c r="L60" s="0" t="n">
        <v>18</v>
      </c>
      <c r="M60" s="0" t="n">
        <v>0</v>
      </c>
      <c r="N60" s="0" t="n">
        <v>39</v>
      </c>
      <c r="O60" s="0" t="n">
        <v>30</v>
      </c>
      <c r="P60" s="0" t="n">
        <v>34</v>
      </c>
      <c r="Q60" s="0" t="n">
        <v>99</v>
      </c>
      <c r="R60" s="0" t="n">
        <v>8</v>
      </c>
      <c r="S60" s="0" t="n">
        <v>76</v>
      </c>
      <c r="T60" s="0" t="n">
        <v>30</v>
      </c>
      <c r="U60" s="0" t="n">
        <v>32</v>
      </c>
      <c r="V60" s="0" t="n">
        <v>17</v>
      </c>
      <c r="W60" s="0" t="n">
        <v>16</v>
      </c>
      <c r="X60" s="0" t="n">
        <v>13</v>
      </c>
    </row>
    <row r="61" customFormat="false" ht="14.25" hidden="false" customHeight="false" outlineLevel="0" collapsed="false">
      <c r="A61" s="113" t="n">
        <v>56</v>
      </c>
      <c r="B61" s="0" t="s">
        <v>262</v>
      </c>
      <c r="C61" s="0" t="s">
        <v>263</v>
      </c>
      <c r="D61" s="0" t="str">
        <f aca="false">_xlfn.CONCAT(UPPER(TRIM(B61))," ",TRIM(C61))</f>
        <v>WOUTERS Viviane</v>
      </c>
      <c r="E61" s="114" t="n">
        <f aca="false">SUM(F61:AA61)</f>
        <v>665</v>
      </c>
      <c r="F61" s="0" t="n">
        <v>42</v>
      </c>
      <c r="G61" s="0" t="n">
        <v>64</v>
      </c>
      <c r="H61" s="0" t="n">
        <v>30</v>
      </c>
      <c r="I61" s="0" t="n">
        <v>33</v>
      </c>
      <c r="J61" s="0" t="n">
        <v>0</v>
      </c>
      <c r="K61" s="0" t="n">
        <v>34</v>
      </c>
      <c r="L61" s="0" t="n">
        <v>20</v>
      </c>
      <c r="M61" s="0" t="n">
        <v>72</v>
      </c>
      <c r="N61" s="0" t="n">
        <v>39</v>
      </c>
      <c r="O61" s="0" t="n">
        <v>21</v>
      </c>
      <c r="P61" s="0" t="n">
        <v>26</v>
      </c>
      <c r="Q61" s="0" t="n">
        <v>99</v>
      </c>
      <c r="R61" s="0" t="n">
        <v>10</v>
      </c>
      <c r="S61" s="0" t="n">
        <v>76</v>
      </c>
      <c r="T61" s="0" t="n">
        <v>18</v>
      </c>
      <c r="U61" s="0" t="n">
        <v>32</v>
      </c>
      <c r="V61" s="0" t="n">
        <v>20</v>
      </c>
      <c r="W61" s="0" t="n">
        <v>16</v>
      </c>
      <c r="X61" s="0" t="n">
        <v>13</v>
      </c>
    </row>
    <row r="62" customFormat="false" ht="14.25" hidden="false" customHeight="false" outlineLevel="0" collapsed="false">
      <c r="A62" s="113" t="n">
        <v>57</v>
      </c>
      <c r="B62" s="0" t="s">
        <v>613</v>
      </c>
      <c r="C62" s="0" t="s">
        <v>614</v>
      </c>
      <c r="D62" s="0" t="str">
        <f aca="false">_xlfn.CONCAT(UPPER(TRIM(B62))," ",TRIM(C62))</f>
        <v>DE RIDDER Pascale</v>
      </c>
      <c r="E62" s="114" t="n">
        <f aca="false">SUM(F62:AA62)</f>
        <v>662</v>
      </c>
      <c r="F62" s="0" t="n">
        <v>40</v>
      </c>
      <c r="G62" s="0" t="n">
        <v>67</v>
      </c>
      <c r="H62" s="0" t="n">
        <v>33</v>
      </c>
      <c r="I62" s="0" t="n">
        <v>22</v>
      </c>
      <c r="J62" s="0" t="n">
        <v>9</v>
      </c>
      <c r="K62" s="0" t="n">
        <v>39</v>
      </c>
      <c r="L62" s="0" t="n">
        <v>18</v>
      </c>
      <c r="M62" s="0" t="n">
        <v>71</v>
      </c>
      <c r="N62" s="0" t="n">
        <v>39</v>
      </c>
      <c r="O62" s="0" t="n">
        <v>30</v>
      </c>
      <c r="P62" s="0" t="n">
        <v>36</v>
      </c>
      <c r="Q62" s="0" t="n">
        <v>99</v>
      </c>
      <c r="R62" s="0" t="n">
        <v>20</v>
      </c>
      <c r="S62" s="0" t="n">
        <v>24</v>
      </c>
      <c r="T62" s="0" t="n">
        <v>30</v>
      </c>
      <c r="U62" s="0" t="n">
        <v>32</v>
      </c>
      <c r="V62" s="0" t="n">
        <v>18</v>
      </c>
      <c r="W62" s="0" t="n">
        <v>22</v>
      </c>
      <c r="X62" s="0" t="n">
        <v>13</v>
      </c>
    </row>
    <row r="63" customFormat="false" ht="14.25" hidden="false" customHeight="false" outlineLevel="0" collapsed="false">
      <c r="A63" s="113" t="n">
        <v>58</v>
      </c>
      <c r="B63" s="0" t="s">
        <v>350</v>
      </c>
      <c r="C63" s="0" t="s">
        <v>351</v>
      </c>
      <c r="D63" s="0" t="str">
        <f aca="false">_xlfn.CONCAT(UPPER(TRIM(B63))," ",TRIM(C63))</f>
        <v>VAN DER PERRE Béatrice</v>
      </c>
      <c r="E63" s="114" t="n">
        <f aca="false">SUM(F63:AA63)</f>
        <v>661</v>
      </c>
      <c r="F63" s="0" t="n">
        <v>42</v>
      </c>
      <c r="G63" s="0" t="n">
        <v>64</v>
      </c>
      <c r="H63" s="0" t="n">
        <v>33</v>
      </c>
      <c r="I63" s="0" t="n">
        <v>24</v>
      </c>
      <c r="J63" s="0" t="n">
        <v>0</v>
      </c>
      <c r="K63" s="0" t="n">
        <v>34</v>
      </c>
      <c r="L63" s="0" t="n">
        <v>63</v>
      </c>
      <c r="M63" s="0" t="n">
        <v>62</v>
      </c>
      <c r="N63" s="0" t="n">
        <v>32</v>
      </c>
      <c r="O63" s="0" t="n">
        <v>30</v>
      </c>
      <c r="P63" s="0" t="n">
        <v>36</v>
      </c>
      <c r="Q63" s="0" t="n">
        <v>32</v>
      </c>
      <c r="R63" s="0" t="n">
        <v>20</v>
      </c>
      <c r="S63" s="0" t="n">
        <v>76</v>
      </c>
      <c r="T63" s="0" t="n">
        <v>31</v>
      </c>
      <c r="U63" s="0" t="n">
        <v>32</v>
      </c>
      <c r="V63" s="0" t="n">
        <v>23</v>
      </c>
      <c r="W63" s="0" t="n">
        <v>14</v>
      </c>
      <c r="X63" s="0" t="n">
        <v>13</v>
      </c>
    </row>
    <row r="64" customFormat="false" ht="14.25" hidden="false" customHeight="false" outlineLevel="0" collapsed="false">
      <c r="A64" s="113" t="n">
        <v>59</v>
      </c>
      <c r="B64" s="0" t="s">
        <v>615</v>
      </c>
      <c r="C64" s="0" t="s">
        <v>616</v>
      </c>
      <c r="D64" s="0" t="str">
        <f aca="false">_xlfn.CONCAT(UPPER(TRIM(B64))," ",TRIM(C64))</f>
        <v>GOFFINET Laurence</v>
      </c>
      <c r="E64" s="114" t="n">
        <f aca="false">SUM(F64:AA64)</f>
        <v>657</v>
      </c>
      <c r="F64" s="0" t="n">
        <v>40</v>
      </c>
      <c r="G64" s="0" t="n">
        <v>67</v>
      </c>
      <c r="H64" s="0" t="n">
        <v>30</v>
      </c>
      <c r="I64" s="0" t="n">
        <v>22</v>
      </c>
      <c r="J64" s="0" t="n">
        <v>0</v>
      </c>
      <c r="K64" s="0" t="n">
        <v>36</v>
      </c>
      <c r="L64" s="0" t="n">
        <v>20</v>
      </c>
      <c r="M64" s="0" t="n">
        <v>71</v>
      </c>
      <c r="N64" s="0" t="n">
        <v>39</v>
      </c>
      <c r="O64" s="0" t="n">
        <v>32</v>
      </c>
      <c r="P64" s="0" t="n">
        <v>36</v>
      </c>
      <c r="Q64" s="0" t="n">
        <v>99</v>
      </c>
      <c r="R64" s="0" t="n">
        <v>16</v>
      </c>
      <c r="S64" s="0" t="n">
        <v>30</v>
      </c>
      <c r="T64" s="0" t="n">
        <v>39</v>
      </c>
      <c r="U64" s="0" t="n">
        <v>32</v>
      </c>
      <c r="V64" s="0" t="n">
        <v>16</v>
      </c>
      <c r="W64" s="0" t="n">
        <v>18</v>
      </c>
      <c r="X64" s="0" t="n">
        <v>14</v>
      </c>
    </row>
    <row r="65" customFormat="false" ht="14.25" hidden="false" customHeight="false" outlineLevel="0" collapsed="false">
      <c r="A65" s="113" t="n">
        <v>60</v>
      </c>
      <c r="B65" s="0" t="s">
        <v>348</v>
      </c>
      <c r="C65" s="0" t="s">
        <v>349</v>
      </c>
      <c r="D65" s="0" t="str">
        <f aca="false">_xlfn.CONCAT(UPPER(TRIM(B65))," ",TRIM(C65))</f>
        <v>MIELE Maria</v>
      </c>
      <c r="E65" s="114" t="n">
        <f aca="false">SUM(F65:AA65)</f>
        <v>649</v>
      </c>
      <c r="F65" s="0" t="n">
        <v>40</v>
      </c>
      <c r="G65" s="0" t="n">
        <v>64</v>
      </c>
      <c r="H65" s="0" t="n">
        <v>32</v>
      </c>
      <c r="I65" s="0" t="n">
        <v>33</v>
      </c>
      <c r="J65" s="0" t="n">
        <v>15</v>
      </c>
      <c r="K65" s="0" t="n">
        <v>0</v>
      </c>
      <c r="L65" s="0" t="n">
        <v>18</v>
      </c>
      <c r="M65" s="0" t="n">
        <v>33</v>
      </c>
      <c r="N65" s="0" t="n">
        <v>39</v>
      </c>
      <c r="O65" s="0" t="n">
        <v>30</v>
      </c>
      <c r="P65" s="0" t="n">
        <v>36</v>
      </c>
      <c r="Q65" s="0" t="n">
        <v>99</v>
      </c>
      <c r="R65" s="0" t="n">
        <v>20</v>
      </c>
      <c r="S65" s="0" t="n">
        <v>76</v>
      </c>
      <c r="T65" s="0" t="n">
        <v>39</v>
      </c>
      <c r="U65" s="0" t="n">
        <v>32</v>
      </c>
      <c r="V65" s="0" t="n">
        <v>18</v>
      </c>
      <c r="W65" s="0" t="n">
        <v>12</v>
      </c>
      <c r="X65" s="0" t="n">
        <v>13</v>
      </c>
    </row>
    <row r="66" customFormat="false" ht="14.25" hidden="false" customHeight="false" outlineLevel="0" collapsed="false">
      <c r="A66" s="113" t="n">
        <v>61</v>
      </c>
      <c r="B66" s="0" t="s">
        <v>617</v>
      </c>
      <c r="C66" s="0" t="s">
        <v>210</v>
      </c>
      <c r="D66" s="0" t="str">
        <f aca="false">_xlfn.CONCAT(UPPER(TRIM(B66))," ",TRIM(C66))</f>
        <v>DANHIEZ Monique</v>
      </c>
      <c r="E66" s="114" t="n">
        <f aca="false">SUM(F66:AA66)</f>
        <v>642</v>
      </c>
      <c r="F66" s="0" t="n">
        <v>40</v>
      </c>
      <c r="G66" s="0" t="n">
        <v>64</v>
      </c>
      <c r="H66" s="0" t="n">
        <v>21</v>
      </c>
      <c r="I66" s="0" t="n">
        <v>25</v>
      </c>
      <c r="J66" s="0" t="n">
        <v>15</v>
      </c>
      <c r="K66" s="0" t="n">
        <v>36</v>
      </c>
      <c r="L66" s="0" t="n">
        <v>18</v>
      </c>
      <c r="M66" s="0" t="n">
        <v>71</v>
      </c>
      <c r="N66" s="0" t="n">
        <v>34</v>
      </c>
      <c r="O66" s="0" t="n">
        <v>32</v>
      </c>
      <c r="P66" s="0" t="n">
        <v>36</v>
      </c>
      <c r="Q66" s="0" t="n">
        <v>45</v>
      </c>
      <c r="R66" s="0" t="n">
        <v>18</v>
      </c>
      <c r="S66" s="0" t="n">
        <v>76</v>
      </c>
      <c r="T66" s="0" t="n">
        <v>30</v>
      </c>
      <c r="U66" s="0" t="n">
        <v>32</v>
      </c>
      <c r="V66" s="0" t="n">
        <v>20</v>
      </c>
      <c r="W66" s="0" t="n">
        <v>16</v>
      </c>
      <c r="X66" s="0" t="n">
        <v>13</v>
      </c>
    </row>
    <row r="67" customFormat="false" ht="14.25" hidden="false" customHeight="false" outlineLevel="0" collapsed="false">
      <c r="A67" s="113" t="n">
        <v>62</v>
      </c>
      <c r="B67" s="113" t="s">
        <v>301</v>
      </c>
      <c r="C67" s="113" t="s">
        <v>319</v>
      </c>
      <c r="D67" s="0" t="str">
        <f aca="false">_xlfn.CONCAT(UPPER(TRIM(B67))," ",TRIM(C67))</f>
        <v>PEETERS Simonne</v>
      </c>
      <c r="E67" s="114" t="n">
        <f aca="false">SUM(F67:AA67)</f>
        <v>640</v>
      </c>
      <c r="F67" s="0" t="n">
        <v>40</v>
      </c>
      <c r="G67" s="0" t="n">
        <v>64</v>
      </c>
      <c r="H67" s="0" t="n">
        <v>32</v>
      </c>
      <c r="I67" s="0" t="n">
        <v>33</v>
      </c>
      <c r="J67" s="0" t="n">
        <v>15</v>
      </c>
      <c r="K67" s="0" t="n">
        <v>36</v>
      </c>
      <c r="L67" s="0" t="n">
        <v>11</v>
      </c>
      <c r="M67" s="0" t="n">
        <v>72</v>
      </c>
      <c r="N67" s="0" t="n">
        <v>39</v>
      </c>
      <c r="O67" s="0" t="n">
        <v>0</v>
      </c>
      <c r="P67" s="0" t="n">
        <v>30</v>
      </c>
      <c r="Q67" s="0" t="n">
        <v>45</v>
      </c>
      <c r="R67" s="0" t="n">
        <v>20</v>
      </c>
      <c r="S67" s="0" t="n">
        <v>76</v>
      </c>
      <c r="T67" s="0" t="n">
        <v>39</v>
      </c>
      <c r="U67" s="0" t="n">
        <v>32</v>
      </c>
      <c r="V67" s="0" t="n">
        <v>20</v>
      </c>
      <c r="W67" s="0" t="n">
        <v>23</v>
      </c>
      <c r="X67" s="0" t="n">
        <v>13</v>
      </c>
    </row>
    <row r="68" customFormat="false" ht="14.25" hidden="false" customHeight="false" outlineLevel="0" collapsed="false">
      <c r="A68" s="113" t="n">
        <v>63</v>
      </c>
      <c r="B68" s="0" t="s">
        <v>336</v>
      </c>
      <c r="C68" s="0" t="s">
        <v>335</v>
      </c>
      <c r="D68" s="0" t="str">
        <f aca="false">_xlfn.CONCAT(UPPER(TRIM(B68))," ",TRIM(C68))</f>
        <v>WILEMME Jean</v>
      </c>
      <c r="E68" s="114" t="n">
        <f aca="false">SUM(F68:AA68)</f>
        <v>634</v>
      </c>
      <c r="F68" s="0" t="n">
        <v>42</v>
      </c>
      <c r="G68" s="0" t="n">
        <v>76</v>
      </c>
      <c r="H68" s="0" t="n">
        <v>33</v>
      </c>
      <c r="I68" s="0" t="n">
        <v>33</v>
      </c>
      <c r="J68" s="0" t="n">
        <v>0</v>
      </c>
      <c r="K68" s="0" t="n">
        <v>34</v>
      </c>
      <c r="L68" s="0" t="n">
        <v>12</v>
      </c>
      <c r="M68" s="0" t="n">
        <v>0</v>
      </c>
      <c r="N68" s="0" t="n">
        <v>32</v>
      </c>
      <c r="O68" s="0" t="n">
        <v>28</v>
      </c>
      <c r="P68" s="0" t="n">
        <v>34</v>
      </c>
      <c r="Q68" s="0" t="n">
        <v>99</v>
      </c>
      <c r="R68" s="0" t="n">
        <v>18</v>
      </c>
      <c r="S68" s="0" t="n">
        <v>76</v>
      </c>
      <c r="T68" s="0" t="n">
        <v>39</v>
      </c>
      <c r="U68" s="0" t="n">
        <v>32</v>
      </c>
      <c r="V68" s="0" t="n">
        <v>15</v>
      </c>
      <c r="W68" s="0" t="n">
        <v>18</v>
      </c>
      <c r="X68" s="0" t="n">
        <v>13</v>
      </c>
    </row>
    <row r="69" customFormat="false" ht="14.25" hidden="false" customHeight="false" outlineLevel="0" collapsed="false">
      <c r="A69" s="113" t="n">
        <v>64</v>
      </c>
      <c r="B69" s="0" t="s">
        <v>618</v>
      </c>
      <c r="C69" s="0" t="s">
        <v>608</v>
      </c>
      <c r="D69" s="0" t="str">
        <f aca="false">_xlfn.CONCAT(UPPER(TRIM(B69))," ",TRIM(C69))</f>
        <v>CROSSET Jean-Marie</v>
      </c>
      <c r="E69" s="114" t="n">
        <f aca="false">SUM(F69:AA69)</f>
        <v>632</v>
      </c>
      <c r="F69" s="0" t="n">
        <v>42</v>
      </c>
      <c r="G69" s="0" t="n">
        <v>67</v>
      </c>
      <c r="H69" s="0" t="n">
        <v>33</v>
      </c>
      <c r="I69" s="0" t="n">
        <v>24</v>
      </c>
      <c r="J69" s="0" t="n">
        <v>0</v>
      </c>
      <c r="K69" s="0" t="n">
        <v>36</v>
      </c>
      <c r="L69" s="0" t="n">
        <v>18</v>
      </c>
      <c r="M69" s="0" t="n">
        <v>72</v>
      </c>
      <c r="N69" s="0" t="n">
        <v>39</v>
      </c>
      <c r="O69" s="0" t="n">
        <v>30</v>
      </c>
      <c r="P69" s="0" t="n">
        <v>26</v>
      </c>
      <c r="Q69" s="0" t="n">
        <v>45</v>
      </c>
      <c r="R69" s="0" t="n">
        <v>20</v>
      </c>
      <c r="S69" s="0" t="n">
        <v>76</v>
      </c>
      <c r="T69" s="0" t="n">
        <v>30</v>
      </c>
      <c r="U69" s="0" t="n">
        <v>32</v>
      </c>
      <c r="V69" s="0" t="n">
        <v>15</v>
      </c>
      <c r="W69" s="0" t="n">
        <v>14</v>
      </c>
      <c r="X69" s="0" t="n">
        <v>13</v>
      </c>
    </row>
    <row r="70" customFormat="false" ht="14.25" hidden="false" customHeight="false" outlineLevel="0" collapsed="false">
      <c r="A70" s="113" t="n">
        <v>65</v>
      </c>
      <c r="B70" s="0" t="s">
        <v>326</v>
      </c>
      <c r="C70" s="0" t="s">
        <v>238</v>
      </c>
      <c r="D70" s="0" t="str">
        <f aca="false">_xlfn.CONCAT(UPPER(TRIM(B70))," ",TRIM(C70))</f>
        <v>BERTRAND Mireille</v>
      </c>
      <c r="E70" s="114" t="n">
        <f aca="false">SUM(F70:AA70)</f>
        <v>623</v>
      </c>
      <c r="F70" s="0" t="n">
        <v>42</v>
      </c>
      <c r="G70" s="0" t="n">
        <v>65</v>
      </c>
      <c r="H70" s="0" t="n">
        <v>33</v>
      </c>
      <c r="I70" s="0" t="n">
        <v>33</v>
      </c>
      <c r="J70" s="0" t="n">
        <v>10</v>
      </c>
      <c r="K70" s="0" t="n">
        <v>39</v>
      </c>
      <c r="L70" s="0" t="n">
        <v>18</v>
      </c>
      <c r="M70" s="0" t="n">
        <v>42</v>
      </c>
      <c r="N70" s="0" t="n">
        <v>39</v>
      </c>
      <c r="O70" s="0" t="n">
        <v>28</v>
      </c>
      <c r="P70" s="0" t="n">
        <v>36</v>
      </c>
      <c r="Q70" s="0" t="n">
        <v>30</v>
      </c>
      <c r="R70" s="0" t="n">
        <v>20</v>
      </c>
      <c r="S70" s="0" t="n">
        <v>76</v>
      </c>
      <c r="T70" s="0" t="n">
        <v>30</v>
      </c>
      <c r="U70" s="0" t="n">
        <v>32</v>
      </c>
      <c r="V70" s="0" t="n">
        <v>20</v>
      </c>
      <c r="W70" s="0" t="n">
        <v>16</v>
      </c>
      <c r="X70" s="0" t="n">
        <v>14</v>
      </c>
    </row>
    <row r="71" customFormat="false" ht="14.25" hidden="false" customHeight="false" outlineLevel="0" collapsed="false">
      <c r="A71" s="113" t="n">
        <v>66</v>
      </c>
      <c r="B71" s="0" t="s">
        <v>502</v>
      </c>
      <c r="C71" s="0" t="s">
        <v>333</v>
      </c>
      <c r="D71" s="0" t="str">
        <f aca="false">_xlfn.CONCAT(UPPER(TRIM(B71))," ",TRIM(C71))</f>
        <v>ROBERT Rita</v>
      </c>
      <c r="E71" s="114" t="n">
        <f aca="false">SUM(F71:AA71)</f>
        <v>623</v>
      </c>
      <c r="F71" s="0" t="n">
        <v>42</v>
      </c>
      <c r="G71" s="0" t="n">
        <v>76</v>
      </c>
      <c r="H71" s="0" t="n">
        <v>33</v>
      </c>
      <c r="I71" s="0" t="n">
        <v>17</v>
      </c>
      <c r="J71" s="0" t="n">
        <v>0</v>
      </c>
      <c r="K71" s="0" t="n">
        <v>30</v>
      </c>
      <c r="L71" s="0" t="n">
        <v>63</v>
      </c>
      <c r="M71" s="0" t="n">
        <v>72</v>
      </c>
      <c r="N71" s="0" t="n">
        <v>31</v>
      </c>
      <c r="O71" s="0" t="n">
        <v>21</v>
      </c>
      <c r="P71" s="0" t="n">
        <v>36</v>
      </c>
      <c r="Q71" s="0" t="n">
        <v>28</v>
      </c>
      <c r="R71" s="0" t="n">
        <v>20</v>
      </c>
      <c r="S71" s="0" t="n">
        <v>76</v>
      </c>
      <c r="T71" s="0" t="n">
        <v>20</v>
      </c>
      <c r="U71" s="0" t="n">
        <v>32</v>
      </c>
      <c r="V71" s="0" t="n">
        <v>0</v>
      </c>
      <c r="W71" s="0" t="n">
        <v>14</v>
      </c>
      <c r="X71" s="0" t="n">
        <v>12</v>
      </c>
    </row>
    <row r="72" customFormat="false" ht="14.25" hidden="false" customHeight="false" outlineLevel="0" collapsed="false">
      <c r="A72" s="113" t="n">
        <v>67</v>
      </c>
      <c r="B72" s="0" t="s">
        <v>322</v>
      </c>
      <c r="C72" s="0" t="s">
        <v>323</v>
      </c>
      <c r="D72" s="0" t="str">
        <f aca="false">_xlfn.CONCAT(UPPER(TRIM(B72))," ",TRIM(C72))</f>
        <v>TURCHETTO Bruno</v>
      </c>
      <c r="E72" s="114" t="n">
        <f aca="false">SUM(F72:AA72)</f>
        <v>622</v>
      </c>
      <c r="F72" s="0" t="n">
        <v>42</v>
      </c>
      <c r="G72" s="0" t="n">
        <v>0</v>
      </c>
      <c r="H72" s="0" t="n">
        <v>33</v>
      </c>
      <c r="I72" s="0" t="n">
        <v>24</v>
      </c>
      <c r="J72" s="0" t="n">
        <v>20</v>
      </c>
      <c r="K72" s="0" t="n">
        <v>30</v>
      </c>
      <c r="L72" s="0" t="n">
        <v>18</v>
      </c>
      <c r="M72" s="0" t="n">
        <v>71</v>
      </c>
      <c r="N72" s="0" t="n">
        <v>42</v>
      </c>
      <c r="O72" s="0" t="n">
        <v>32</v>
      </c>
      <c r="P72" s="0" t="n">
        <v>30</v>
      </c>
      <c r="Q72" s="0" t="n">
        <v>99</v>
      </c>
      <c r="R72" s="0" t="n">
        <v>20</v>
      </c>
      <c r="S72" s="0" t="n">
        <v>78</v>
      </c>
      <c r="T72" s="0" t="n">
        <v>0</v>
      </c>
      <c r="U72" s="0" t="n">
        <v>24</v>
      </c>
      <c r="V72" s="0" t="n">
        <v>20</v>
      </c>
      <c r="W72" s="0" t="n">
        <v>26</v>
      </c>
      <c r="X72" s="0" t="n">
        <v>13</v>
      </c>
    </row>
    <row r="73" customFormat="false" ht="14.25" hidden="false" customHeight="false" outlineLevel="0" collapsed="false">
      <c r="A73" s="113" t="n">
        <v>68</v>
      </c>
      <c r="B73" s="0" t="s">
        <v>329</v>
      </c>
      <c r="C73" s="0" t="s">
        <v>330</v>
      </c>
      <c r="D73" s="0" t="str">
        <f aca="false">_xlfn.CONCAT(UPPER(TRIM(B73))," ",TRIM(C73))</f>
        <v>VANHACK Marguerite</v>
      </c>
      <c r="E73" s="114" t="n">
        <f aca="false">SUM(F73:AA73)</f>
        <v>621</v>
      </c>
      <c r="F73" s="0" t="n">
        <v>42</v>
      </c>
      <c r="G73" s="0" t="n">
        <v>64</v>
      </c>
      <c r="H73" s="0" t="n">
        <v>30</v>
      </c>
      <c r="I73" s="0" t="n">
        <v>20</v>
      </c>
      <c r="J73" s="0" t="n">
        <v>18</v>
      </c>
      <c r="K73" s="0" t="n">
        <v>18</v>
      </c>
      <c r="L73" s="0" t="n">
        <v>0</v>
      </c>
      <c r="M73" s="0" t="n">
        <v>36</v>
      </c>
      <c r="N73" s="0" t="n">
        <v>39</v>
      </c>
      <c r="O73" s="0" t="n">
        <v>30</v>
      </c>
      <c r="P73" s="0" t="n">
        <v>23</v>
      </c>
      <c r="Q73" s="0" t="n">
        <v>99</v>
      </c>
      <c r="R73" s="0" t="n">
        <v>20</v>
      </c>
      <c r="S73" s="0" t="n">
        <v>76</v>
      </c>
      <c r="T73" s="0" t="n">
        <v>30</v>
      </c>
      <c r="U73" s="0" t="n">
        <v>32</v>
      </c>
      <c r="V73" s="0" t="n">
        <v>18</v>
      </c>
      <c r="W73" s="0" t="n">
        <v>14</v>
      </c>
      <c r="X73" s="0" t="n">
        <v>12</v>
      </c>
    </row>
    <row r="74" customFormat="false" ht="14.25" hidden="false" customHeight="false" outlineLevel="0" collapsed="false">
      <c r="A74" s="113" t="n">
        <v>69</v>
      </c>
      <c r="B74" s="0" t="s">
        <v>249</v>
      </c>
      <c r="C74" s="0" t="s">
        <v>250</v>
      </c>
      <c r="D74" s="0" t="str">
        <f aca="false">_xlfn.CONCAT(UPPER(TRIM(B74))," ",TRIM(C74))</f>
        <v>ANDRE Liliane</v>
      </c>
      <c r="E74" s="114" t="n">
        <f aca="false">SUM(F74:AA74)</f>
        <v>618</v>
      </c>
      <c r="F74" s="0" t="n">
        <v>42</v>
      </c>
      <c r="G74" s="0" t="n">
        <v>65</v>
      </c>
      <c r="H74" s="0" t="n">
        <v>18</v>
      </c>
      <c r="I74" s="0" t="n">
        <v>19</v>
      </c>
      <c r="J74" s="0" t="n">
        <v>15</v>
      </c>
      <c r="K74" s="0" t="n">
        <v>39</v>
      </c>
      <c r="L74" s="0" t="n">
        <v>0</v>
      </c>
      <c r="M74" s="0" t="n">
        <v>71</v>
      </c>
      <c r="N74" s="0" t="n">
        <v>32</v>
      </c>
      <c r="O74" s="0" t="n">
        <v>30</v>
      </c>
      <c r="P74" s="0" t="n">
        <v>36</v>
      </c>
      <c r="Q74" s="0" t="n">
        <v>99</v>
      </c>
      <c r="R74" s="0" t="n">
        <v>16</v>
      </c>
      <c r="S74" s="0" t="n">
        <v>30</v>
      </c>
      <c r="T74" s="0" t="n">
        <v>30</v>
      </c>
      <c r="U74" s="0" t="n">
        <v>32</v>
      </c>
      <c r="V74" s="0" t="n">
        <v>18</v>
      </c>
      <c r="W74" s="0" t="n">
        <v>13</v>
      </c>
      <c r="X74" s="0" t="n">
        <v>13</v>
      </c>
    </row>
    <row r="75" customFormat="false" ht="14.25" hidden="false" customHeight="false" outlineLevel="0" collapsed="false">
      <c r="A75" s="113" t="n">
        <v>70</v>
      </c>
      <c r="B75" s="0" t="s">
        <v>341</v>
      </c>
      <c r="C75" s="0" t="s">
        <v>338</v>
      </c>
      <c r="D75" s="0" t="str">
        <f aca="false">_xlfn.CONCAT(UPPER(TRIM(B75))," ",TRIM(C75))</f>
        <v>GUILLAUME Hélène</v>
      </c>
      <c r="E75" s="114" t="n">
        <f aca="false">SUM(F75:AA75)</f>
        <v>611</v>
      </c>
      <c r="F75" s="0" t="n">
        <v>42</v>
      </c>
      <c r="G75" s="0" t="n">
        <v>24</v>
      </c>
      <c r="H75" s="0" t="n">
        <v>30</v>
      </c>
      <c r="I75" s="0" t="n">
        <v>16</v>
      </c>
      <c r="J75" s="0" t="n">
        <v>9</v>
      </c>
      <c r="K75" s="0" t="n">
        <v>30</v>
      </c>
      <c r="L75" s="0" t="n">
        <v>63</v>
      </c>
      <c r="M75" s="0" t="n">
        <v>19</v>
      </c>
      <c r="N75" s="0" t="n">
        <v>39</v>
      </c>
      <c r="O75" s="0" t="n">
        <v>15</v>
      </c>
      <c r="P75" s="0" t="n">
        <v>34</v>
      </c>
      <c r="Q75" s="0" t="n">
        <v>99</v>
      </c>
      <c r="R75" s="0" t="n">
        <v>18</v>
      </c>
      <c r="S75" s="0" t="n">
        <v>78</v>
      </c>
      <c r="T75" s="0" t="n">
        <v>22</v>
      </c>
      <c r="U75" s="0" t="n">
        <v>32</v>
      </c>
      <c r="V75" s="0" t="n">
        <v>18</v>
      </c>
      <c r="W75" s="0" t="n">
        <v>14</v>
      </c>
      <c r="X75" s="0" t="n">
        <v>9</v>
      </c>
    </row>
    <row r="76" customFormat="false" ht="14.25" hidden="false" customHeight="false" outlineLevel="0" collapsed="false">
      <c r="A76" s="113" t="n">
        <v>71</v>
      </c>
      <c r="B76" s="0" t="s">
        <v>491</v>
      </c>
      <c r="C76" s="0" t="s">
        <v>289</v>
      </c>
      <c r="D76" s="0" t="str">
        <f aca="false">_xlfn.CONCAT(UPPER(TRIM(B76))," ",TRIM(C76))</f>
        <v>VUIBERT Annick</v>
      </c>
      <c r="E76" s="114" t="n">
        <f aca="false">SUM(F76:AA76)</f>
        <v>598</v>
      </c>
      <c r="F76" s="0" t="n">
        <v>40</v>
      </c>
      <c r="G76" s="0" t="n">
        <v>0</v>
      </c>
      <c r="H76" s="0" t="n">
        <v>32</v>
      </c>
      <c r="I76" s="0" t="n">
        <v>22</v>
      </c>
      <c r="J76" s="0" t="n">
        <v>20</v>
      </c>
      <c r="K76" s="0" t="n">
        <v>36</v>
      </c>
      <c r="L76" s="0" t="n">
        <v>63</v>
      </c>
      <c r="M76" s="0" t="n">
        <v>42</v>
      </c>
      <c r="N76" s="0" t="n">
        <v>39</v>
      </c>
      <c r="O76" s="0" t="n">
        <v>30</v>
      </c>
      <c r="P76" s="0" t="n">
        <v>30</v>
      </c>
      <c r="Q76" s="0" t="n">
        <v>45</v>
      </c>
      <c r="R76" s="0" t="n">
        <v>14</v>
      </c>
      <c r="S76" s="0" t="n">
        <v>76</v>
      </c>
      <c r="T76" s="0" t="n">
        <v>31</v>
      </c>
      <c r="U76" s="0" t="n">
        <v>32</v>
      </c>
      <c r="V76" s="0" t="n">
        <v>18</v>
      </c>
      <c r="W76" s="0" t="n">
        <v>16</v>
      </c>
      <c r="X76" s="0" t="n">
        <v>12</v>
      </c>
    </row>
    <row r="77" customFormat="false" ht="14.25" hidden="false" customHeight="false" outlineLevel="0" collapsed="false">
      <c r="A77" s="113" t="n">
        <v>72</v>
      </c>
      <c r="B77" s="113" t="s">
        <v>342</v>
      </c>
      <c r="C77" s="113" t="s">
        <v>311</v>
      </c>
      <c r="D77" s="0" t="str">
        <f aca="false">_xlfn.CONCAT(UPPER(TRIM(B77))," ",TRIM(C77))</f>
        <v>DEBROAS Dominique</v>
      </c>
      <c r="E77" s="114" t="n">
        <f aca="false">SUM(F77:AA77)</f>
        <v>597</v>
      </c>
      <c r="F77" s="0" t="n">
        <v>40</v>
      </c>
      <c r="G77" s="0" t="n">
        <v>64</v>
      </c>
      <c r="H77" s="0" t="n">
        <v>32</v>
      </c>
      <c r="I77" s="0" t="n">
        <v>16</v>
      </c>
      <c r="J77" s="0" t="n">
        <v>15</v>
      </c>
      <c r="K77" s="0" t="n">
        <v>36</v>
      </c>
      <c r="L77" s="0" t="n">
        <v>20</v>
      </c>
      <c r="M77" s="0" t="n">
        <v>42</v>
      </c>
      <c r="N77" s="0" t="n">
        <v>31</v>
      </c>
      <c r="O77" s="0" t="n">
        <v>30</v>
      </c>
      <c r="P77" s="0" t="n">
        <v>30</v>
      </c>
      <c r="Q77" s="0" t="n">
        <v>45</v>
      </c>
      <c r="R77" s="0" t="n">
        <v>18</v>
      </c>
      <c r="S77" s="0" t="n">
        <v>76</v>
      </c>
      <c r="T77" s="0" t="n">
        <v>31</v>
      </c>
      <c r="U77" s="0" t="n">
        <v>24</v>
      </c>
      <c r="V77" s="0" t="n">
        <v>18</v>
      </c>
      <c r="W77" s="0" t="n">
        <v>16</v>
      </c>
      <c r="X77" s="0" t="n">
        <v>13</v>
      </c>
    </row>
    <row r="78" customFormat="false" ht="14.25" hidden="false" customHeight="false" outlineLevel="0" collapsed="false">
      <c r="A78" s="113" t="n">
        <v>73</v>
      </c>
      <c r="B78" s="113" t="s">
        <v>619</v>
      </c>
      <c r="C78" s="113" t="s">
        <v>198</v>
      </c>
      <c r="D78" s="0" t="str">
        <f aca="false">_xlfn.CONCAT(UPPER(TRIM(B78))," ",TRIM(C78))</f>
        <v>SAINT-GUILLAIN Annie</v>
      </c>
      <c r="E78" s="114" t="n">
        <f aca="false">SUM(F78:AA78)</f>
        <v>597</v>
      </c>
      <c r="F78" s="0" t="n">
        <v>40</v>
      </c>
      <c r="G78" s="0" t="n">
        <v>64</v>
      </c>
      <c r="H78" s="0" t="n">
        <v>33</v>
      </c>
      <c r="I78" s="0" t="n">
        <v>24</v>
      </c>
      <c r="J78" s="0" t="n">
        <v>0</v>
      </c>
      <c r="K78" s="0" t="n">
        <v>36</v>
      </c>
      <c r="L78" s="0" t="n">
        <v>20</v>
      </c>
      <c r="M78" s="0" t="n">
        <v>72</v>
      </c>
      <c r="N78" s="0" t="n">
        <v>33</v>
      </c>
      <c r="O78" s="0" t="n">
        <v>32</v>
      </c>
      <c r="P78" s="0" t="n">
        <v>30</v>
      </c>
      <c r="Q78" s="0" t="n">
        <v>0</v>
      </c>
      <c r="R78" s="0" t="n">
        <v>19</v>
      </c>
      <c r="S78" s="0" t="n">
        <v>76</v>
      </c>
      <c r="T78" s="0" t="n">
        <v>30</v>
      </c>
      <c r="U78" s="0" t="n">
        <v>32</v>
      </c>
      <c r="V78" s="0" t="n">
        <v>20</v>
      </c>
      <c r="W78" s="0" t="n">
        <v>23</v>
      </c>
      <c r="X78" s="0" t="n">
        <v>13</v>
      </c>
    </row>
    <row r="79" customFormat="false" ht="14.25" hidden="false" customHeight="false" outlineLevel="0" collapsed="false">
      <c r="A79" s="113" t="n">
        <v>74</v>
      </c>
      <c r="B79" s="0" t="s">
        <v>363</v>
      </c>
      <c r="C79" s="0" t="s">
        <v>364</v>
      </c>
      <c r="D79" s="0" t="str">
        <f aca="false">_xlfn.CONCAT(UPPER(TRIM(B79))," ",TRIM(C79))</f>
        <v>TURQUIN Line</v>
      </c>
      <c r="E79" s="114" t="n">
        <f aca="false">SUM(F79:AA79)</f>
        <v>596</v>
      </c>
      <c r="F79" s="0" t="n">
        <v>38</v>
      </c>
      <c r="G79" s="0" t="n">
        <v>67</v>
      </c>
      <c r="H79" s="0" t="n">
        <v>33</v>
      </c>
      <c r="I79" s="0" t="n">
        <v>26</v>
      </c>
      <c r="J79" s="0" t="n">
        <v>0</v>
      </c>
      <c r="K79" s="0" t="n">
        <v>36</v>
      </c>
      <c r="L79" s="0" t="n">
        <v>18</v>
      </c>
      <c r="M79" s="0" t="n">
        <v>0</v>
      </c>
      <c r="N79" s="0" t="n">
        <v>32</v>
      </c>
      <c r="O79" s="0" t="n">
        <v>30</v>
      </c>
      <c r="P79" s="0" t="n">
        <v>40</v>
      </c>
      <c r="Q79" s="0" t="n">
        <v>99</v>
      </c>
      <c r="R79" s="0" t="n">
        <v>20</v>
      </c>
      <c r="S79" s="0" t="n">
        <v>40</v>
      </c>
      <c r="T79" s="0" t="n">
        <v>40</v>
      </c>
      <c r="U79" s="0" t="n">
        <v>26</v>
      </c>
      <c r="V79" s="0" t="n">
        <v>12</v>
      </c>
      <c r="W79" s="0" t="n">
        <v>26</v>
      </c>
      <c r="X79" s="0" t="n">
        <v>13</v>
      </c>
    </row>
    <row r="80" customFormat="false" ht="14.25" hidden="false" customHeight="false" outlineLevel="0" collapsed="false">
      <c r="A80" s="113" t="n">
        <v>75</v>
      </c>
      <c r="B80" s="0" t="s">
        <v>292</v>
      </c>
      <c r="C80" s="0" t="s">
        <v>293</v>
      </c>
      <c r="D80" s="0" t="str">
        <f aca="false">_xlfn.CONCAT(UPPER(TRIM(B80))," ",TRIM(C80))</f>
        <v>ROSSION Francis</v>
      </c>
      <c r="E80" s="114" t="n">
        <f aca="false">SUM(F80:AA80)</f>
        <v>595</v>
      </c>
      <c r="F80" s="0" t="n">
        <v>42</v>
      </c>
      <c r="G80" s="0" t="n">
        <v>64</v>
      </c>
      <c r="H80" s="0" t="n">
        <v>33</v>
      </c>
      <c r="I80" s="0" t="n">
        <v>22</v>
      </c>
      <c r="J80" s="0" t="n">
        <v>0</v>
      </c>
      <c r="K80" s="0" t="n">
        <v>36</v>
      </c>
      <c r="L80" s="0" t="n">
        <v>63</v>
      </c>
      <c r="M80" s="0" t="n">
        <v>71</v>
      </c>
      <c r="N80" s="0" t="n">
        <v>31</v>
      </c>
      <c r="O80" s="0" t="n">
        <v>26</v>
      </c>
      <c r="P80" s="0" t="n">
        <v>30</v>
      </c>
      <c r="Q80" s="0" t="n">
        <v>28</v>
      </c>
      <c r="R80" s="0" t="n">
        <v>18</v>
      </c>
      <c r="S80" s="0" t="n">
        <v>21</v>
      </c>
      <c r="T80" s="0" t="n">
        <v>39</v>
      </c>
      <c r="U80" s="0" t="n">
        <v>24</v>
      </c>
      <c r="V80" s="0" t="n">
        <v>16</v>
      </c>
      <c r="W80" s="0" t="n">
        <v>18</v>
      </c>
      <c r="X80" s="0" t="n">
        <v>13</v>
      </c>
    </row>
    <row r="81" customFormat="false" ht="14.25" hidden="false" customHeight="false" outlineLevel="0" collapsed="false">
      <c r="A81" s="113" t="n">
        <v>76</v>
      </c>
      <c r="B81" s="0" t="s">
        <v>355</v>
      </c>
      <c r="C81" s="0" t="s">
        <v>356</v>
      </c>
      <c r="D81" s="0" t="str">
        <f aca="false">_xlfn.CONCAT(UPPER(TRIM(B81))," ",TRIM(C81))</f>
        <v>PERDREAUX Odile</v>
      </c>
      <c r="E81" s="114" t="n">
        <f aca="false">SUM(F81:AA81)</f>
        <v>583</v>
      </c>
      <c r="F81" s="0" t="n">
        <v>42</v>
      </c>
      <c r="G81" s="0" t="n">
        <v>67</v>
      </c>
      <c r="H81" s="0" t="n">
        <v>33</v>
      </c>
      <c r="I81" s="0" t="n">
        <v>33</v>
      </c>
      <c r="J81" s="0" t="n">
        <v>15</v>
      </c>
      <c r="K81" s="0" t="n">
        <v>39</v>
      </c>
      <c r="L81" s="0" t="n">
        <v>14</v>
      </c>
      <c r="M81" s="0" t="n">
        <v>0</v>
      </c>
      <c r="N81" s="0" t="n">
        <v>32</v>
      </c>
      <c r="O81" s="0" t="n">
        <v>30</v>
      </c>
      <c r="P81" s="0" t="n">
        <v>34</v>
      </c>
      <c r="Q81" s="0" t="n">
        <v>45</v>
      </c>
      <c r="R81" s="0" t="n">
        <v>18</v>
      </c>
      <c r="S81" s="0" t="n">
        <v>76</v>
      </c>
      <c r="T81" s="0" t="n">
        <v>31</v>
      </c>
      <c r="U81" s="0" t="n">
        <v>32</v>
      </c>
      <c r="V81" s="0" t="n">
        <v>20</v>
      </c>
      <c r="W81" s="0" t="n">
        <v>12</v>
      </c>
      <c r="X81" s="0" t="n">
        <v>10</v>
      </c>
    </row>
    <row r="82" customFormat="false" ht="14.25" hidden="false" customHeight="false" outlineLevel="0" collapsed="false">
      <c r="A82" s="113" t="n">
        <v>77</v>
      </c>
      <c r="B82" s="0" t="s">
        <v>620</v>
      </c>
      <c r="C82" s="0" t="s">
        <v>269</v>
      </c>
      <c r="D82" s="0" t="str">
        <f aca="false">_xlfn.CONCAT(UPPER(TRIM(B82))," ",TRIM(C82))</f>
        <v>BERLIER Jacqueline</v>
      </c>
      <c r="E82" s="114" t="n">
        <f aca="false">SUM(F82:AA82)</f>
        <v>577</v>
      </c>
      <c r="F82" s="0" t="n">
        <v>42</v>
      </c>
      <c r="G82" s="0" t="n">
        <v>67</v>
      </c>
      <c r="H82" s="0" t="n">
        <v>32</v>
      </c>
      <c r="I82" s="0" t="n">
        <v>26</v>
      </c>
      <c r="J82" s="0" t="n">
        <v>12</v>
      </c>
      <c r="K82" s="0" t="n">
        <v>17</v>
      </c>
      <c r="L82" s="0" t="n">
        <v>8</v>
      </c>
      <c r="M82" s="0" t="n">
        <v>0</v>
      </c>
      <c r="N82" s="0" t="n">
        <v>31</v>
      </c>
      <c r="O82" s="0" t="n">
        <v>30</v>
      </c>
      <c r="P82" s="0" t="n">
        <v>26</v>
      </c>
      <c r="Q82" s="0" t="n">
        <v>99</v>
      </c>
      <c r="R82" s="0" t="n">
        <v>18</v>
      </c>
      <c r="S82" s="0" t="n">
        <v>76</v>
      </c>
      <c r="T82" s="0" t="n">
        <v>28</v>
      </c>
      <c r="U82" s="0" t="n">
        <v>24</v>
      </c>
      <c r="V82" s="0" t="n">
        <v>16</v>
      </c>
      <c r="W82" s="0" t="n">
        <v>12</v>
      </c>
      <c r="X82" s="0" t="n">
        <v>13</v>
      </c>
    </row>
    <row r="83" customFormat="false" ht="14.25" hidden="false" customHeight="false" outlineLevel="0" collapsed="false">
      <c r="A83" s="113" t="n">
        <v>78</v>
      </c>
      <c r="B83" s="113" t="s">
        <v>199</v>
      </c>
      <c r="C83" s="113" t="s">
        <v>200</v>
      </c>
      <c r="D83" s="0" t="str">
        <f aca="false">_xlfn.CONCAT(UPPER(TRIM(B83))," ",TRIM(C83))</f>
        <v>SIMAR Pierre</v>
      </c>
      <c r="E83" s="114" t="n">
        <f aca="false">SUM(F83:AA83)</f>
        <v>572</v>
      </c>
      <c r="F83" s="0" t="n">
        <v>42</v>
      </c>
      <c r="G83" s="0" t="n">
        <v>65</v>
      </c>
      <c r="H83" s="0" t="n">
        <v>33</v>
      </c>
      <c r="I83" s="0" t="n">
        <v>25</v>
      </c>
      <c r="J83" s="0" t="n">
        <v>0</v>
      </c>
      <c r="K83" s="0" t="n">
        <v>30</v>
      </c>
      <c r="L83" s="0" t="n">
        <v>0</v>
      </c>
      <c r="M83" s="0" t="n">
        <v>30</v>
      </c>
      <c r="N83" s="0" t="n">
        <v>39</v>
      </c>
      <c r="O83" s="0" t="n">
        <v>30</v>
      </c>
      <c r="P83" s="0" t="n">
        <v>30</v>
      </c>
      <c r="Q83" s="0" t="n">
        <v>99</v>
      </c>
      <c r="R83" s="0" t="n">
        <v>14</v>
      </c>
      <c r="S83" s="0" t="n">
        <v>20</v>
      </c>
      <c r="T83" s="0" t="n">
        <v>29</v>
      </c>
      <c r="U83" s="0" t="n">
        <v>32</v>
      </c>
      <c r="V83" s="0" t="n">
        <v>18</v>
      </c>
      <c r="W83" s="0" t="n">
        <v>23</v>
      </c>
      <c r="X83" s="0" t="n">
        <v>13</v>
      </c>
    </row>
    <row r="84" customFormat="false" ht="14.25" hidden="false" customHeight="false" outlineLevel="0" collapsed="false">
      <c r="A84" s="113" t="n">
        <v>79</v>
      </c>
      <c r="B84" s="113" t="s">
        <v>281</v>
      </c>
      <c r="C84" s="113" t="s">
        <v>282</v>
      </c>
      <c r="D84" s="0" t="str">
        <f aca="false">_xlfn.CONCAT(UPPER(TRIM(B84))," ",TRIM(C84))</f>
        <v>GIGI Jeanne-Marie</v>
      </c>
      <c r="E84" s="114" t="n">
        <f aca="false">SUM(F84:AA84)</f>
        <v>563</v>
      </c>
      <c r="F84" s="0" t="n">
        <v>40</v>
      </c>
      <c r="G84" s="0" t="n">
        <v>24</v>
      </c>
      <c r="H84" s="0" t="n">
        <v>32</v>
      </c>
      <c r="I84" s="0" t="n">
        <v>17</v>
      </c>
      <c r="J84" s="0" t="n">
        <v>9</v>
      </c>
      <c r="K84" s="0" t="n">
        <v>30</v>
      </c>
      <c r="L84" s="0" t="n">
        <v>63</v>
      </c>
      <c r="M84" s="0" t="n">
        <v>33</v>
      </c>
      <c r="N84" s="0" t="n">
        <v>39</v>
      </c>
      <c r="O84" s="0" t="n">
        <v>12</v>
      </c>
      <c r="P84" s="0" t="n">
        <v>15</v>
      </c>
      <c r="Q84" s="0" t="n">
        <v>99</v>
      </c>
      <c r="R84" s="0" t="n">
        <v>14</v>
      </c>
      <c r="S84" s="0" t="n">
        <v>24</v>
      </c>
      <c r="T84" s="0" t="n">
        <v>40</v>
      </c>
      <c r="U84" s="0" t="n">
        <v>32</v>
      </c>
      <c r="V84" s="0" t="n">
        <v>18</v>
      </c>
      <c r="W84" s="0" t="n">
        <v>9</v>
      </c>
      <c r="X84" s="0" t="n">
        <v>13</v>
      </c>
    </row>
    <row r="85" customFormat="false" ht="14.25" hidden="false" customHeight="false" outlineLevel="0" collapsed="false">
      <c r="A85" s="113" t="n">
        <v>80</v>
      </c>
      <c r="B85" s="0" t="s">
        <v>279</v>
      </c>
      <c r="C85" s="0" t="s">
        <v>280</v>
      </c>
      <c r="D85" s="0" t="str">
        <f aca="false">_xlfn.CONCAT(UPPER(TRIM(B85))," ",TRIM(C85))</f>
        <v>FOURNIRET Sabine</v>
      </c>
      <c r="E85" s="114" t="n">
        <f aca="false">SUM(F85:AA85)</f>
        <v>562</v>
      </c>
      <c r="F85" s="0" t="n">
        <v>40</v>
      </c>
      <c r="G85" s="0" t="n">
        <v>64</v>
      </c>
      <c r="H85" s="0" t="n">
        <v>33</v>
      </c>
      <c r="I85" s="0" t="n">
        <v>0</v>
      </c>
      <c r="J85" s="0" t="n">
        <v>23</v>
      </c>
      <c r="K85" s="0" t="n">
        <v>36</v>
      </c>
      <c r="L85" s="0" t="n">
        <v>18</v>
      </c>
      <c r="M85" s="0" t="n">
        <v>0</v>
      </c>
      <c r="N85" s="0" t="n">
        <v>39</v>
      </c>
      <c r="O85" s="0" t="n">
        <v>30</v>
      </c>
      <c r="P85" s="0" t="n">
        <v>34</v>
      </c>
      <c r="Q85" s="0" t="n">
        <v>99</v>
      </c>
      <c r="R85" s="0" t="n">
        <v>20</v>
      </c>
      <c r="S85" s="0" t="n">
        <v>22</v>
      </c>
      <c r="T85" s="0" t="n">
        <v>22</v>
      </c>
      <c r="U85" s="0" t="n">
        <v>32</v>
      </c>
      <c r="V85" s="0" t="n">
        <v>18</v>
      </c>
      <c r="W85" s="0" t="n">
        <v>18</v>
      </c>
      <c r="X85" s="0" t="n">
        <v>14</v>
      </c>
    </row>
    <row r="86" customFormat="false" ht="14.25" hidden="false" customHeight="false" outlineLevel="0" collapsed="false">
      <c r="A86" s="113" t="n">
        <v>81</v>
      </c>
      <c r="B86" s="0" t="s">
        <v>237</v>
      </c>
      <c r="C86" s="0" t="s">
        <v>238</v>
      </c>
      <c r="D86" s="0" t="str">
        <f aca="false">_xlfn.CONCAT(UPPER(TRIM(B86))," ",TRIM(C86))</f>
        <v>COUTANT Mireille</v>
      </c>
      <c r="E86" s="114" t="n">
        <f aca="false">SUM(F86:AA86)</f>
        <v>554</v>
      </c>
      <c r="F86" s="0" t="n">
        <v>38</v>
      </c>
      <c r="G86" s="0" t="n">
        <v>64</v>
      </c>
      <c r="H86" s="0" t="n">
        <v>0</v>
      </c>
      <c r="I86" s="0" t="n">
        <v>33</v>
      </c>
      <c r="J86" s="0" t="n">
        <v>0</v>
      </c>
      <c r="K86" s="0" t="n">
        <v>30</v>
      </c>
      <c r="L86" s="0" t="n">
        <v>18</v>
      </c>
      <c r="M86" s="0" t="n">
        <v>72</v>
      </c>
      <c r="N86" s="0" t="n">
        <v>34</v>
      </c>
      <c r="O86" s="0" t="n">
        <v>30</v>
      </c>
      <c r="P86" s="0" t="n">
        <v>36</v>
      </c>
      <c r="Q86" s="0" t="n">
        <v>45</v>
      </c>
      <c r="R86" s="0" t="n">
        <v>20</v>
      </c>
      <c r="S86" s="0" t="n">
        <v>24</v>
      </c>
      <c r="T86" s="0" t="n">
        <v>28</v>
      </c>
      <c r="U86" s="0" t="n">
        <v>32</v>
      </c>
      <c r="V86" s="0" t="n">
        <v>20</v>
      </c>
      <c r="W86" s="0" t="n">
        <v>17</v>
      </c>
      <c r="X86" s="0" t="n">
        <v>13</v>
      </c>
    </row>
    <row r="87" customFormat="false" ht="14.25" hidden="false" customHeight="false" outlineLevel="0" collapsed="false">
      <c r="A87" s="113" t="n">
        <v>82</v>
      </c>
      <c r="B87" s="113" t="s">
        <v>368</v>
      </c>
      <c r="C87" s="113" t="s">
        <v>369</v>
      </c>
      <c r="D87" s="0" t="str">
        <f aca="false">_xlfn.CONCAT(UPPER(TRIM(B87))," ",TRIM(C87))</f>
        <v>TIERRIE Marie</v>
      </c>
      <c r="E87" s="114" t="n">
        <f aca="false">SUM(F87:AA87)</f>
        <v>553</v>
      </c>
      <c r="F87" s="0" t="n">
        <v>42</v>
      </c>
      <c r="G87" s="0" t="n">
        <v>64</v>
      </c>
      <c r="H87" s="0" t="n">
        <v>33</v>
      </c>
      <c r="I87" s="0" t="n">
        <v>19</v>
      </c>
      <c r="J87" s="0" t="n">
        <v>10</v>
      </c>
      <c r="K87" s="0" t="n">
        <v>34</v>
      </c>
      <c r="L87" s="0" t="n">
        <v>12</v>
      </c>
      <c r="M87" s="0" t="n">
        <v>0</v>
      </c>
      <c r="N87" s="0" t="n">
        <v>34</v>
      </c>
      <c r="O87" s="0" t="n">
        <v>30</v>
      </c>
      <c r="P87" s="0" t="n">
        <v>36</v>
      </c>
      <c r="Q87" s="0" t="n">
        <v>99</v>
      </c>
      <c r="R87" s="0" t="n">
        <v>19</v>
      </c>
      <c r="S87" s="0" t="n">
        <v>24</v>
      </c>
      <c r="T87" s="0" t="n">
        <v>30</v>
      </c>
      <c r="U87" s="0" t="n">
        <v>26</v>
      </c>
      <c r="V87" s="0" t="n">
        <v>15</v>
      </c>
      <c r="W87" s="0" t="n">
        <v>13</v>
      </c>
      <c r="X87" s="0" t="n">
        <v>13</v>
      </c>
    </row>
    <row r="88" customFormat="false" ht="14.25" hidden="false" customHeight="false" outlineLevel="0" collapsed="false">
      <c r="A88" s="113" t="n">
        <v>83</v>
      </c>
      <c r="B88" s="0" t="s">
        <v>331</v>
      </c>
      <c r="C88" s="0" t="s">
        <v>487</v>
      </c>
      <c r="D88" s="0" t="str">
        <f aca="false">_xlfn.CONCAT(UPPER(TRIM(B88))," ",TRIM(C88))</f>
        <v>GILLET Sophie</v>
      </c>
      <c r="E88" s="114" t="n">
        <f aca="false">SUM(F88:AA88)</f>
        <v>544</v>
      </c>
      <c r="F88" s="0" t="n">
        <v>42</v>
      </c>
      <c r="G88" s="0" t="n">
        <v>22</v>
      </c>
      <c r="H88" s="0" t="n">
        <v>30</v>
      </c>
      <c r="I88" s="0" t="n">
        <v>25</v>
      </c>
      <c r="J88" s="0" t="n">
        <v>23</v>
      </c>
      <c r="K88" s="0" t="n">
        <v>30</v>
      </c>
      <c r="L88" s="0" t="n">
        <v>18</v>
      </c>
      <c r="M88" s="0" t="n">
        <v>42</v>
      </c>
      <c r="N88" s="0" t="n">
        <v>31</v>
      </c>
      <c r="O88" s="0" t="n">
        <v>24</v>
      </c>
      <c r="P88" s="0" t="n">
        <v>34</v>
      </c>
      <c r="Q88" s="0" t="n">
        <v>32</v>
      </c>
      <c r="R88" s="0" t="n">
        <v>14</v>
      </c>
      <c r="S88" s="0" t="n">
        <v>76</v>
      </c>
      <c r="T88" s="0" t="n">
        <v>31</v>
      </c>
      <c r="U88" s="0" t="n">
        <v>32</v>
      </c>
      <c r="V88" s="0" t="n">
        <v>16</v>
      </c>
      <c r="W88" s="0" t="n">
        <v>10</v>
      </c>
      <c r="X88" s="0" t="n">
        <v>12</v>
      </c>
    </row>
    <row r="89" customFormat="false" ht="14.25" hidden="false" customHeight="false" outlineLevel="0" collapsed="false">
      <c r="A89" s="113" t="n">
        <v>84</v>
      </c>
      <c r="B89" s="0" t="s">
        <v>359</v>
      </c>
      <c r="C89" s="0" t="s">
        <v>360</v>
      </c>
      <c r="D89" s="0" t="str">
        <f aca="false">_xlfn.CONCAT(UPPER(TRIM(B89))," ",TRIM(C89))</f>
        <v>VAUTRIN Marie-Annic</v>
      </c>
      <c r="E89" s="114" t="n">
        <f aca="false">SUM(F89:AA89)</f>
        <v>540</v>
      </c>
      <c r="F89" s="0" t="n">
        <v>40</v>
      </c>
      <c r="G89" s="0" t="n">
        <v>24</v>
      </c>
      <c r="H89" s="0" t="n">
        <v>30</v>
      </c>
      <c r="I89" s="0" t="n">
        <v>22</v>
      </c>
      <c r="J89" s="0" t="n">
        <v>12</v>
      </c>
      <c r="K89" s="0" t="n">
        <v>39</v>
      </c>
      <c r="L89" s="0" t="n">
        <v>18</v>
      </c>
      <c r="M89" s="0" t="n">
        <v>0</v>
      </c>
      <c r="N89" s="0" t="n">
        <v>39</v>
      </c>
      <c r="O89" s="0" t="n">
        <v>26</v>
      </c>
      <c r="P89" s="0" t="n">
        <v>30</v>
      </c>
      <c r="Q89" s="0" t="n">
        <v>99</v>
      </c>
      <c r="R89" s="0" t="n">
        <v>20</v>
      </c>
      <c r="S89" s="0" t="n">
        <v>24</v>
      </c>
      <c r="T89" s="0" t="n">
        <v>30</v>
      </c>
      <c r="U89" s="0" t="n">
        <v>32</v>
      </c>
      <c r="V89" s="0" t="n">
        <v>16</v>
      </c>
      <c r="W89" s="0" t="n">
        <v>26</v>
      </c>
      <c r="X89" s="0" t="n">
        <v>13</v>
      </c>
    </row>
    <row r="90" customFormat="false" ht="14.25" hidden="false" customHeight="false" outlineLevel="0" collapsed="false">
      <c r="A90" s="113" t="n">
        <v>85</v>
      </c>
      <c r="B90" s="0" t="s">
        <v>495</v>
      </c>
      <c r="C90" s="0" t="s">
        <v>204</v>
      </c>
      <c r="D90" s="0" t="str">
        <f aca="false">_xlfn.CONCAT(UPPER(TRIM(B90))," ",TRIM(C90))</f>
        <v>JONET Françoise</v>
      </c>
      <c r="E90" s="114" t="n">
        <f aca="false">SUM(F90:AA90)</f>
        <v>539</v>
      </c>
      <c r="F90" s="0" t="n">
        <v>42</v>
      </c>
      <c r="G90" s="0" t="n">
        <v>25</v>
      </c>
      <c r="H90" s="0" t="n">
        <v>29</v>
      </c>
      <c r="I90" s="0" t="n">
        <v>0</v>
      </c>
      <c r="J90" s="0" t="n">
        <v>12</v>
      </c>
      <c r="K90" s="0" t="n">
        <v>16</v>
      </c>
      <c r="L90" s="0" t="n">
        <v>20</v>
      </c>
      <c r="M90" s="0" t="n">
        <v>39</v>
      </c>
      <c r="N90" s="0" t="n">
        <v>39</v>
      </c>
      <c r="O90" s="0" t="n">
        <v>33</v>
      </c>
      <c r="P90" s="0" t="n">
        <v>30</v>
      </c>
      <c r="Q90" s="0" t="n">
        <v>99</v>
      </c>
      <c r="R90" s="0" t="n">
        <v>19</v>
      </c>
      <c r="S90" s="0" t="n">
        <v>30</v>
      </c>
      <c r="T90" s="0" t="n">
        <v>30</v>
      </c>
      <c r="U90" s="0" t="n">
        <v>32</v>
      </c>
      <c r="V90" s="0" t="n">
        <v>18</v>
      </c>
      <c r="W90" s="0" t="n">
        <v>13</v>
      </c>
      <c r="X90" s="0" t="n">
        <v>13</v>
      </c>
    </row>
    <row r="91" customFormat="false" ht="14.25" hidden="false" customHeight="false" outlineLevel="0" collapsed="false">
      <c r="A91" s="113" t="n">
        <v>86</v>
      </c>
      <c r="B91" s="0" t="s">
        <v>621</v>
      </c>
      <c r="C91" s="0" t="s">
        <v>622</v>
      </c>
      <c r="D91" s="0" t="str">
        <f aca="false">_xlfn.CONCAT(UPPER(TRIM(B91))," ",TRIM(C91))</f>
        <v>MARTIN Patrick</v>
      </c>
      <c r="E91" s="114" t="n">
        <f aca="false">SUM(F91:AA91)</f>
        <v>535</v>
      </c>
      <c r="F91" s="0" t="n">
        <v>42</v>
      </c>
      <c r="G91" s="0" t="n">
        <v>67</v>
      </c>
      <c r="H91" s="0" t="n">
        <v>33</v>
      </c>
      <c r="I91" s="0" t="n">
        <v>22</v>
      </c>
      <c r="J91" s="0" t="n">
        <v>23</v>
      </c>
      <c r="K91" s="0" t="n">
        <v>0</v>
      </c>
      <c r="L91" s="0" t="n">
        <v>18</v>
      </c>
      <c r="M91" s="0" t="n">
        <v>0</v>
      </c>
      <c r="N91" s="0" t="n">
        <v>32</v>
      </c>
      <c r="O91" s="0" t="n">
        <v>39</v>
      </c>
      <c r="P91" s="0" t="n">
        <v>36</v>
      </c>
      <c r="Q91" s="0" t="n">
        <v>99</v>
      </c>
      <c r="R91" s="0" t="n">
        <v>20</v>
      </c>
      <c r="S91" s="0" t="n">
        <v>0</v>
      </c>
      <c r="T91" s="0" t="n">
        <v>39</v>
      </c>
      <c r="U91" s="0" t="n">
        <v>32</v>
      </c>
      <c r="V91" s="0" t="n">
        <v>20</v>
      </c>
      <c r="W91" s="0" t="n">
        <v>0</v>
      </c>
      <c r="X91" s="0" t="n">
        <v>13</v>
      </c>
    </row>
    <row r="92" customFormat="false" ht="14.25" hidden="false" customHeight="false" outlineLevel="0" collapsed="false">
      <c r="A92" s="113" t="n">
        <v>87</v>
      </c>
      <c r="B92" s="0" t="s">
        <v>341</v>
      </c>
      <c r="C92" s="0" t="s">
        <v>297</v>
      </c>
      <c r="D92" s="0" t="str">
        <f aca="false">_xlfn.CONCAT(UPPER(TRIM(B92))," ",TRIM(C92))</f>
        <v>GUILLAUME Nadine</v>
      </c>
      <c r="E92" s="114" t="n">
        <f aca="false">SUM(F92:AA92)</f>
        <v>534</v>
      </c>
      <c r="F92" s="0" t="n">
        <v>42</v>
      </c>
      <c r="G92" s="0" t="n">
        <v>64</v>
      </c>
      <c r="H92" s="0" t="n">
        <v>33</v>
      </c>
      <c r="I92" s="0" t="n">
        <v>27</v>
      </c>
      <c r="J92" s="0" t="n">
        <v>16</v>
      </c>
      <c r="K92" s="0" t="n">
        <v>36</v>
      </c>
      <c r="L92" s="0" t="n">
        <v>15</v>
      </c>
      <c r="M92" s="0" t="n">
        <v>0</v>
      </c>
      <c r="N92" s="0" t="n">
        <v>32</v>
      </c>
      <c r="O92" s="0" t="n">
        <v>30</v>
      </c>
      <c r="P92" s="0" t="n">
        <v>30</v>
      </c>
      <c r="Q92" s="0" t="n">
        <v>45</v>
      </c>
      <c r="R92" s="0" t="n">
        <v>20</v>
      </c>
      <c r="S92" s="0" t="n">
        <v>30</v>
      </c>
      <c r="T92" s="0" t="n">
        <v>30</v>
      </c>
      <c r="U92" s="0" t="n">
        <v>32</v>
      </c>
      <c r="V92" s="0" t="n">
        <v>16</v>
      </c>
      <c r="W92" s="0" t="n">
        <v>23</v>
      </c>
      <c r="X92" s="0" t="n">
        <v>13</v>
      </c>
    </row>
    <row r="93" customFormat="false" ht="14.25" hidden="false" customHeight="false" outlineLevel="0" collapsed="false">
      <c r="A93" s="113" t="n">
        <v>88</v>
      </c>
      <c r="B93" s="0" t="s">
        <v>221</v>
      </c>
      <c r="C93" s="0" t="s">
        <v>302</v>
      </c>
      <c r="D93" s="0" t="str">
        <f aca="false">_xlfn.CONCAT(UPPER(TRIM(B93))," ",TRIM(C93))</f>
        <v>KOEUNE Robert</v>
      </c>
      <c r="E93" s="114" t="n">
        <f aca="false">SUM(F93:AA93)</f>
        <v>523</v>
      </c>
      <c r="F93" s="0" t="n">
        <v>42</v>
      </c>
      <c r="G93" s="0" t="n">
        <v>40</v>
      </c>
      <c r="H93" s="0" t="n">
        <v>32</v>
      </c>
      <c r="I93" s="0" t="n">
        <v>22</v>
      </c>
      <c r="J93" s="0" t="n">
        <v>0</v>
      </c>
      <c r="K93" s="0" t="n">
        <v>30</v>
      </c>
      <c r="L93" s="0" t="n">
        <v>20</v>
      </c>
      <c r="M93" s="0" t="n">
        <v>0</v>
      </c>
      <c r="N93" s="0" t="n">
        <v>39</v>
      </c>
      <c r="O93" s="0" t="n">
        <v>30</v>
      </c>
      <c r="P93" s="0" t="n">
        <v>30</v>
      </c>
      <c r="Q93" s="0" t="n">
        <v>99</v>
      </c>
      <c r="R93" s="0" t="n">
        <v>16</v>
      </c>
      <c r="S93" s="0" t="n">
        <v>16</v>
      </c>
      <c r="T93" s="0" t="n">
        <v>28</v>
      </c>
      <c r="U93" s="0" t="n">
        <v>32</v>
      </c>
      <c r="V93" s="0" t="n">
        <v>18</v>
      </c>
      <c r="W93" s="0" t="n">
        <v>16</v>
      </c>
      <c r="X93" s="0" t="n">
        <v>13</v>
      </c>
    </row>
    <row r="94" customFormat="false" ht="14.25" hidden="false" customHeight="false" outlineLevel="0" collapsed="false">
      <c r="A94" s="113" t="n">
        <v>89</v>
      </c>
      <c r="B94" s="0" t="s">
        <v>623</v>
      </c>
      <c r="C94" s="0" t="s">
        <v>261</v>
      </c>
      <c r="D94" s="0" t="str">
        <f aca="false">_xlfn.CONCAT(UPPER(TRIM(B94))," ",TRIM(C94))</f>
        <v>GUSTIN Danielle</v>
      </c>
      <c r="E94" s="114" t="n">
        <f aca="false">SUM(F94:AA94)</f>
        <v>513</v>
      </c>
      <c r="F94" s="0" t="n">
        <v>42</v>
      </c>
      <c r="G94" s="0" t="n">
        <v>64</v>
      </c>
      <c r="H94" s="0" t="n">
        <v>33</v>
      </c>
      <c r="I94" s="0" t="n">
        <v>20</v>
      </c>
      <c r="J94" s="0" t="n">
        <v>16</v>
      </c>
      <c r="K94" s="0" t="n">
        <v>20</v>
      </c>
      <c r="L94" s="0" t="n">
        <v>18</v>
      </c>
      <c r="M94" s="0" t="n">
        <v>0</v>
      </c>
      <c r="N94" s="0" t="n">
        <v>39</v>
      </c>
      <c r="O94" s="0" t="n">
        <v>18</v>
      </c>
      <c r="P94" s="0" t="n">
        <v>19</v>
      </c>
      <c r="Q94" s="0" t="n">
        <v>28</v>
      </c>
      <c r="R94" s="0" t="n">
        <v>20</v>
      </c>
      <c r="S94" s="0" t="n">
        <v>76</v>
      </c>
      <c r="T94" s="0" t="n">
        <v>22</v>
      </c>
      <c r="U94" s="0" t="n">
        <v>32</v>
      </c>
      <c r="V94" s="0" t="n">
        <v>18</v>
      </c>
      <c r="W94" s="0" t="n">
        <v>16</v>
      </c>
      <c r="X94" s="0" t="n">
        <v>12</v>
      </c>
    </row>
    <row r="95" customFormat="false" ht="14.25" hidden="false" customHeight="false" outlineLevel="0" collapsed="false">
      <c r="A95" s="113" t="n">
        <v>90</v>
      </c>
      <c r="B95" s="0" t="s">
        <v>624</v>
      </c>
      <c r="C95" s="0" t="s">
        <v>297</v>
      </c>
      <c r="D95" s="0" t="str">
        <f aca="false">_xlfn.CONCAT(UPPER(TRIM(B95))," ",TRIM(C95))</f>
        <v>MACORS Nadine</v>
      </c>
      <c r="E95" s="114" t="n">
        <f aca="false">SUM(F95:AA95)</f>
        <v>505</v>
      </c>
      <c r="F95" s="0" t="n">
        <v>42</v>
      </c>
      <c r="G95" s="0" t="n">
        <v>67</v>
      </c>
      <c r="H95" s="0" t="n">
        <v>27</v>
      </c>
      <c r="I95" s="0" t="n">
        <v>22</v>
      </c>
      <c r="J95" s="0" t="n">
        <v>16</v>
      </c>
      <c r="K95" s="0" t="n">
        <v>18</v>
      </c>
      <c r="L95" s="0" t="n">
        <v>15</v>
      </c>
      <c r="M95" s="0" t="n">
        <v>0</v>
      </c>
      <c r="N95" s="0" t="n">
        <v>32</v>
      </c>
      <c r="O95" s="0" t="n">
        <v>24</v>
      </c>
      <c r="P95" s="0" t="n">
        <v>36</v>
      </c>
      <c r="Q95" s="0" t="n">
        <v>99</v>
      </c>
      <c r="R95" s="0" t="n">
        <v>11</v>
      </c>
      <c r="S95" s="0" t="n">
        <v>30</v>
      </c>
      <c r="T95" s="0" t="n">
        <v>0</v>
      </c>
      <c r="U95" s="0" t="n">
        <v>24</v>
      </c>
      <c r="V95" s="0" t="n">
        <v>18</v>
      </c>
      <c r="W95" s="0" t="n">
        <v>12</v>
      </c>
      <c r="X95" s="0" t="n">
        <v>12</v>
      </c>
    </row>
    <row r="96" customFormat="false" ht="14.25" hidden="false" customHeight="false" outlineLevel="0" collapsed="false">
      <c r="A96" s="113" t="n">
        <v>91</v>
      </c>
      <c r="B96" s="113" t="s">
        <v>625</v>
      </c>
      <c r="C96" s="113" t="s">
        <v>242</v>
      </c>
      <c r="D96" s="0" t="str">
        <f aca="false">_xlfn.CONCAT(UPPER(TRIM(B96))," ",TRIM(C96))</f>
        <v>FONCK Agnès</v>
      </c>
      <c r="E96" s="114" t="n">
        <f aca="false">SUM(F96:AA96)</f>
        <v>503</v>
      </c>
      <c r="F96" s="0" t="n">
        <v>40</v>
      </c>
      <c r="G96" s="0" t="n">
        <v>67</v>
      </c>
      <c r="H96" s="0" t="n">
        <v>33</v>
      </c>
      <c r="I96" s="0" t="n">
        <v>23</v>
      </c>
      <c r="J96" s="0" t="n">
        <v>12</v>
      </c>
      <c r="K96" s="0" t="n">
        <v>34</v>
      </c>
      <c r="L96" s="0" t="n">
        <v>18</v>
      </c>
      <c r="M96" s="0" t="n">
        <v>0</v>
      </c>
      <c r="N96" s="0" t="n">
        <v>31</v>
      </c>
      <c r="O96" s="0" t="n">
        <v>30</v>
      </c>
      <c r="P96" s="0" t="n">
        <v>34</v>
      </c>
      <c r="Q96" s="0" t="n">
        <v>28</v>
      </c>
      <c r="R96" s="0" t="n">
        <v>14</v>
      </c>
      <c r="S96" s="0" t="n">
        <v>30</v>
      </c>
      <c r="T96" s="0" t="n">
        <v>31</v>
      </c>
      <c r="U96" s="0" t="n">
        <v>32</v>
      </c>
      <c r="V96" s="0" t="n">
        <v>12</v>
      </c>
      <c r="W96" s="0" t="n">
        <v>21</v>
      </c>
      <c r="X96" s="0" t="n">
        <v>13</v>
      </c>
    </row>
    <row r="97" customFormat="false" ht="14.25" hidden="false" customHeight="false" outlineLevel="0" collapsed="false">
      <c r="A97" s="113" t="n">
        <v>92</v>
      </c>
      <c r="B97" s="0" t="s">
        <v>626</v>
      </c>
      <c r="C97" s="0" t="s">
        <v>627</v>
      </c>
      <c r="D97" s="0" t="str">
        <f aca="false">_xlfn.CONCAT(UPPER(TRIM(B97))," ",TRIM(C97))</f>
        <v>DEFOING Madeleine</v>
      </c>
      <c r="E97" s="114" t="n">
        <f aca="false">SUM(F97:AA97)</f>
        <v>498</v>
      </c>
      <c r="F97" s="0" t="n">
        <v>42</v>
      </c>
      <c r="G97" s="0" t="n">
        <v>24</v>
      </c>
      <c r="H97" s="0" t="n">
        <v>33</v>
      </c>
      <c r="I97" s="0" t="n">
        <v>17</v>
      </c>
      <c r="J97" s="0" t="n">
        <v>11</v>
      </c>
      <c r="K97" s="0" t="n">
        <v>36</v>
      </c>
      <c r="L97" s="0" t="n">
        <v>18</v>
      </c>
      <c r="M97" s="0" t="n">
        <v>0</v>
      </c>
      <c r="N97" s="0" t="n">
        <v>32</v>
      </c>
      <c r="O97" s="0" t="n">
        <v>33</v>
      </c>
      <c r="P97" s="0" t="n">
        <v>36</v>
      </c>
      <c r="Q97" s="0" t="n">
        <v>99</v>
      </c>
      <c r="R97" s="0" t="n">
        <v>0</v>
      </c>
      <c r="S97" s="0" t="n">
        <v>30</v>
      </c>
      <c r="T97" s="0" t="n">
        <v>39</v>
      </c>
      <c r="U97" s="0" t="n">
        <v>32</v>
      </c>
      <c r="V97" s="0" t="n">
        <v>16</v>
      </c>
      <c r="W97" s="0" t="n">
        <v>0</v>
      </c>
      <c r="X97" s="0" t="n">
        <v>0</v>
      </c>
    </row>
    <row r="98" customFormat="false" ht="14.25" hidden="false" customHeight="false" outlineLevel="0" collapsed="false">
      <c r="A98" s="113" t="n">
        <v>93</v>
      </c>
      <c r="B98" s="113" t="s">
        <v>211</v>
      </c>
      <c r="C98" s="113" t="s">
        <v>212</v>
      </c>
      <c r="D98" s="0" t="str">
        <f aca="false">_xlfn.CONCAT(UPPER(TRIM(B98))," ",TRIM(C98))</f>
        <v>BARTOLI Christian</v>
      </c>
      <c r="E98" s="114" t="n">
        <f aca="false">SUM(F98:AA98)</f>
        <v>497</v>
      </c>
      <c r="F98" s="0" t="n">
        <v>42</v>
      </c>
      <c r="G98" s="0" t="n">
        <v>23</v>
      </c>
      <c r="H98" s="0" t="n">
        <v>33</v>
      </c>
      <c r="I98" s="0" t="n">
        <v>25</v>
      </c>
      <c r="J98" s="0" t="n">
        <v>0</v>
      </c>
      <c r="K98" s="0" t="n">
        <v>0</v>
      </c>
      <c r="L98" s="0" t="n">
        <v>18</v>
      </c>
      <c r="M98" s="0" t="n">
        <v>27</v>
      </c>
      <c r="N98" s="0" t="n">
        <v>42</v>
      </c>
      <c r="O98" s="0" t="n">
        <v>30</v>
      </c>
      <c r="P98" s="0" t="n">
        <v>40</v>
      </c>
      <c r="Q98" s="0" t="n">
        <v>40</v>
      </c>
      <c r="R98" s="0" t="n">
        <v>12</v>
      </c>
      <c r="S98" s="0" t="n">
        <v>40</v>
      </c>
      <c r="T98" s="0" t="n">
        <v>40</v>
      </c>
      <c r="U98" s="0" t="n">
        <v>32</v>
      </c>
      <c r="V98" s="0" t="n">
        <v>17</v>
      </c>
      <c r="W98" s="0" t="n">
        <v>23</v>
      </c>
      <c r="X98" s="0" t="n">
        <v>13</v>
      </c>
    </row>
    <row r="99" customFormat="false" ht="14.25" hidden="false" customHeight="false" outlineLevel="0" collapsed="false">
      <c r="A99" s="113" t="n">
        <v>94</v>
      </c>
      <c r="B99" s="0" t="s">
        <v>628</v>
      </c>
      <c r="C99" s="0" t="s">
        <v>273</v>
      </c>
      <c r="D99" s="0" t="str">
        <f aca="false">_xlfn.CONCAT(UPPER(TRIM(B99))," ",TRIM(C99))</f>
        <v>COLINET Mady</v>
      </c>
      <c r="E99" s="114" t="n">
        <f aca="false">SUM(F99:AA99)</f>
        <v>473</v>
      </c>
      <c r="F99" s="0" t="n">
        <v>38</v>
      </c>
      <c r="G99" s="0" t="n">
        <v>24</v>
      </c>
      <c r="H99" s="0" t="n">
        <v>18</v>
      </c>
      <c r="I99" s="0" t="n">
        <v>22</v>
      </c>
      <c r="J99" s="0" t="n">
        <v>16</v>
      </c>
      <c r="K99" s="0" t="n">
        <v>36</v>
      </c>
      <c r="L99" s="0" t="n">
        <v>8</v>
      </c>
      <c r="M99" s="0" t="n">
        <v>39</v>
      </c>
      <c r="N99" s="0" t="n">
        <v>39</v>
      </c>
      <c r="O99" s="0" t="n">
        <v>24</v>
      </c>
      <c r="P99" s="0" t="n">
        <v>30</v>
      </c>
      <c r="Q99" s="0" t="n">
        <v>30</v>
      </c>
      <c r="R99" s="0" t="n">
        <v>20</v>
      </c>
      <c r="S99" s="0" t="n">
        <v>24</v>
      </c>
      <c r="T99" s="0" t="n">
        <v>30</v>
      </c>
      <c r="U99" s="0" t="n">
        <v>32</v>
      </c>
      <c r="V99" s="0" t="n">
        <v>15</v>
      </c>
      <c r="W99" s="0" t="n">
        <v>16</v>
      </c>
      <c r="X99" s="0" t="n">
        <v>12</v>
      </c>
    </row>
    <row r="100" customFormat="false" ht="14.25" hidden="false" customHeight="false" outlineLevel="0" collapsed="false">
      <c r="A100" s="113" t="n">
        <v>95</v>
      </c>
      <c r="B100" s="113" t="s">
        <v>253</v>
      </c>
      <c r="C100" s="113" t="s">
        <v>254</v>
      </c>
      <c r="D100" s="0" t="str">
        <f aca="false">_xlfn.CONCAT(UPPER(TRIM(B100))," ",TRIM(C100))</f>
        <v>BAIWIR Léon</v>
      </c>
      <c r="E100" s="114" t="n">
        <f aca="false">SUM(F100:AA100)</f>
        <v>451</v>
      </c>
      <c r="F100" s="0" t="n">
        <v>38</v>
      </c>
      <c r="G100" s="0" t="n">
        <v>18</v>
      </c>
      <c r="H100" s="0" t="n">
        <v>16</v>
      </c>
      <c r="I100" s="0" t="n">
        <v>22</v>
      </c>
      <c r="J100" s="0" t="n">
        <v>8</v>
      </c>
      <c r="K100" s="0" t="n">
        <v>30</v>
      </c>
      <c r="L100" s="0" t="n">
        <v>18</v>
      </c>
      <c r="M100" s="0" t="n">
        <v>71</v>
      </c>
      <c r="N100" s="0" t="n">
        <v>42</v>
      </c>
      <c r="O100" s="0" t="n">
        <v>21</v>
      </c>
      <c r="P100" s="0" t="n">
        <v>26</v>
      </c>
      <c r="Q100" s="0" t="n">
        <v>29</v>
      </c>
      <c r="R100" s="0" t="n">
        <v>0</v>
      </c>
      <c r="S100" s="0" t="n">
        <v>12</v>
      </c>
      <c r="T100" s="0" t="n">
        <v>21</v>
      </c>
      <c r="U100" s="0" t="n">
        <v>32</v>
      </c>
      <c r="V100" s="0" t="n">
        <v>18</v>
      </c>
      <c r="W100" s="0" t="n">
        <v>16</v>
      </c>
      <c r="X100" s="0" t="n">
        <v>13</v>
      </c>
    </row>
    <row r="101" customFormat="false" ht="14.25" hidden="false" customHeight="false" outlineLevel="0" collapsed="false">
      <c r="A101" s="113" t="n">
        <v>96</v>
      </c>
      <c r="B101" s="0" t="s">
        <v>485</v>
      </c>
      <c r="C101" s="0" t="s">
        <v>486</v>
      </c>
      <c r="D101" s="0" t="str">
        <f aca="false">_xlfn.CONCAT(UPPER(TRIM(B101))," ",TRIM(C101))</f>
        <v>WOILLARD Marcelle</v>
      </c>
      <c r="E101" s="114" t="n">
        <f aca="false">SUM(F101:AA101)</f>
        <v>440</v>
      </c>
      <c r="F101" s="0" t="n">
        <v>40</v>
      </c>
      <c r="G101" s="0" t="n">
        <v>0</v>
      </c>
      <c r="H101" s="0" t="n">
        <v>30</v>
      </c>
      <c r="I101" s="0" t="n">
        <v>25</v>
      </c>
      <c r="J101" s="0" t="n">
        <v>10</v>
      </c>
      <c r="K101" s="0" t="n">
        <v>0</v>
      </c>
      <c r="L101" s="0" t="n">
        <v>12</v>
      </c>
      <c r="M101" s="0" t="n">
        <v>30</v>
      </c>
      <c r="N101" s="0" t="n">
        <v>39</v>
      </c>
      <c r="O101" s="0" t="n">
        <v>24</v>
      </c>
      <c r="P101" s="0" t="n">
        <v>36</v>
      </c>
      <c r="Q101" s="0" t="n">
        <v>45</v>
      </c>
      <c r="R101" s="0" t="n">
        <v>19</v>
      </c>
      <c r="S101" s="0" t="n">
        <v>30</v>
      </c>
      <c r="T101" s="0" t="n">
        <v>22</v>
      </c>
      <c r="U101" s="0" t="n">
        <v>32</v>
      </c>
      <c r="V101" s="0" t="n">
        <v>17</v>
      </c>
      <c r="W101" s="0" t="n">
        <v>16</v>
      </c>
      <c r="X101" s="0" t="n">
        <v>13</v>
      </c>
    </row>
    <row r="102" customFormat="false" ht="14.25" hidden="false" customHeight="false" outlineLevel="0" collapsed="false">
      <c r="A102" s="113" t="n">
        <v>97</v>
      </c>
      <c r="B102" s="0" t="s">
        <v>488</v>
      </c>
      <c r="C102" s="0" t="s">
        <v>489</v>
      </c>
      <c r="D102" s="0" t="str">
        <f aca="false">_xlfn.CONCAT(UPPER(TRIM(B102))," ",TRIM(C102))</f>
        <v>DRIES eLISE</v>
      </c>
      <c r="E102" s="114" t="n">
        <f aca="false">SUM(F102:AA102)</f>
        <v>417</v>
      </c>
      <c r="F102" s="0" t="n">
        <v>42</v>
      </c>
      <c r="G102" s="0" t="n">
        <v>24</v>
      </c>
      <c r="H102" s="0" t="n">
        <v>33</v>
      </c>
      <c r="I102" s="0" t="n">
        <v>15</v>
      </c>
      <c r="J102" s="0" t="n">
        <v>0</v>
      </c>
      <c r="K102" s="0" t="n">
        <v>8</v>
      </c>
      <c r="L102" s="0" t="n">
        <v>63</v>
      </c>
      <c r="M102" s="0" t="n">
        <v>11</v>
      </c>
      <c r="N102" s="0" t="n">
        <v>39</v>
      </c>
      <c r="O102" s="0" t="n">
        <v>30</v>
      </c>
      <c r="P102" s="0" t="n">
        <v>34</v>
      </c>
      <c r="Q102" s="0" t="n">
        <v>19</v>
      </c>
      <c r="R102" s="0" t="n">
        <v>20</v>
      </c>
      <c r="S102" s="0" t="n">
        <v>21</v>
      </c>
      <c r="T102" s="0" t="n">
        <v>20</v>
      </c>
      <c r="U102" s="0" t="n">
        <v>26</v>
      </c>
      <c r="V102" s="0" t="n">
        <v>12</v>
      </c>
      <c r="W102" s="0" t="n">
        <v>0</v>
      </c>
      <c r="X102" s="0" t="n">
        <v>0</v>
      </c>
    </row>
    <row r="103" customFormat="false" ht="14.25" hidden="false" customHeight="false" outlineLevel="0" collapsed="false">
      <c r="A103" s="113" t="n">
        <v>98</v>
      </c>
      <c r="B103" s="0" t="s">
        <v>274</v>
      </c>
      <c r="C103" s="0" t="s">
        <v>273</v>
      </c>
      <c r="D103" s="0" t="str">
        <f aca="false">_xlfn.CONCAT(UPPER(TRIM(B103))," ",TRIM(C103))</f>
        <v>D'ORCHYMONT Mady</v>
      </c>
      <c r="E103" s="114" t="n">
        <f aca="false">SUM(F103:AA103)</f>
        <v>410</v>
      </c>
      <c r="F103" s="0" t="n">
        <v>42</v>
      </c>
      <c r="G103" s="0" t="n">
        <v>40</v>
      </c>
      <c r="H103" s="0" t="n">
        <v>32</v>
      </c>
      <c r="I103" s="0" t="n">
        <v>0</v>
      </c>
      <c r="J103" s="0" t="n">
        <v>13</v>
      </c>
      <c r="K103" s="0" t="n">
        <v>18</v>
      </c>
      <c r="L103" s="0" t="n">
        <v>14</v>
      </c>
      <c r="M103" s="0" t="n">
        <v>18</v>
      </c>
      <c r="N103" s="0" t="n">
        <v>31</v>
      </c>
      <c r="O103" s="0" t="n">
        <v>21</v>
      </c>
      <c r="P103" s="0" t="n">
        <v>0</v>
      </c>
      <c r="Q103" s="0" t="n">
        <v>0</v>
      </c>
      <c r="R103" s="0" t="n">
        <v>13</v>
      </c>
      <c r="S103" s="0" t="n">
        <v>76</v>
      </c>
      <c r="T103" s="0" t="n">
        <v>31</v>
      </c>
      <c r="U103" s="0" t="n">
        <v>26</v>
      </c>
      <c r="V103" s="0" t="n">
        <v>15</v>
      </c>
      <c r="W103" s="0" t="n">
        <v>6</v>
      </c>
      <c r="X103" s="0" t="n">
        <v>14</v>
      </c>
    </row>
    <row r="104" customFormat="false" ht="14.25" hidden="false" customHeight="false" outlineLevel="0" collapsed="false">
      <c r="A104" s="113" t="n">
        <v>99</v>
      </c>
      <c r="B104" s="0" t="s">
        <v>277</v>
      </c>
      <c r="C104" s="0" t="s">
        <v>267</v>
      </c>
      <c r="D104" s="0" t="str">
        <f aca="false">_xlfn.CONCAT(UPPER(TRIM(B104))," ",TRIM(C104))</f>
        <v>SACHS Martine</v>
      </c>
      <c r="E104" s="114" t="n">
        <f aca="false">SUM(F104:AA104)</f>
        <v>390</v>
      </c>
      <c r="F104" s="0" t="n">
        <v>42</v>
      </c>
      <c r="G104" s="0" t="n">
        <v>0</v>
      </c>
      <c r="H104" s="0" t="n">
        <v>0</v>
      </c>
      <c r="I104" s="0" t="n">
        <v>12</v>
      </c>
      <c r="J104" s="0" t="n">
        <v>8</v>
      </c>
      <c r="K104" s="0" t="n">
        <v>19</v>
      </c>
      <c r="L104" s="0" t="n">
        <v>5</v>
      </c>
      <c r="M104" s="0" t="n">
        <v>0</v>
      </c>
      <c r="N104" s="0" t="n">
        <v>39</v>
      </c>
      <c r="O104" s="0" t="n">
        <v>15</v>
      </c>
      <c r="P104" s="0" t="n">
        <v>14</v>
      </c>
      <c r="Q104" s="0" t="n">
        <v>32</v>
      </c>
      <c r="R104" s="0" t="n">
        <v>18</v>
      </c>
      <c r="S104" s="0" t="n">
        <v>82</v>
      </c>
      <c r="T104" s="0" t="n">
        <v>30</v>
      </c>
      <c r="U104" s="0" t="n">
        <v>32</v>
      </c>
      <c r="V104" s="0" t="n">
        <v>18</v>
      </c>
      <c r="W104" s="0" t="n">
        <v>12</v>
      </c>
      <c r="X104" s="0" t="n">
        <v>12</v>
      </c>
    </row>
    <row r="105" customFormat="false" ht="14.25" hidden="false" customHeight="false" outlineLevel="0" collapsed="false">
      <c r="A105" s="113" t="n">
        <v>100</v>
      </c>
      <c r="B105" s="0" t="s">
        <v>298</v>
      </c>
      <c r="C105" s="0" t="s">
        <v>242</v>
      </c>
      <c r="D105" s="0" t="str">
        <f aca="false">_xlfn.CONCAT(UPPER(TRIM(B105))," ",TRIM(C105))</f>
        <v>RICHARD Agnès</v>
      </c>
      <c r="E105" s="114" t="n">
        <f aca="false">SUM(F105:AA105)</f>
        <v>379</v>
      </c>
      <c r="F105" s="0" t="n">
        <v>38</v>
      </c>
      <c r="G105" s="0" t="n">
        <v>12</v>
      </c>
      <c r="H105" s="0" t="n">
        <v>9</v>
      </c>
      <c r="I105" s="0" t="n">
        <v>22</v>
      </c>
      <c r="J105" s="0" t="n">
        <v>12</v>
      </c>
      <c r="K105" s="0" t="n">
        <v>30</v>
      </c>
      <c r="L105" s="0" t="n">
        <v>18</v>
      </c>
      <c r="M105" s="0" t="n">
        <v>16</v>
      </c>
      <c r="N105" s="0" t="n">
        <v>31</v>
      </c>
      <c r="O105" s="0" t="n">
        <v>30</v>
      </c>
      <c r="P105" s="0" t="n">
        <v>24</v>
      </c>
      <c r="Q105" s="0" t="n">
        <v>29</v>
      </c>
      <c r="R105" s="0" t="n">
        <v>12</v>
      </c>
      <c r="S105" s="0" t="n">
        <v>24</v>
      </c>
      <c r="T105" s="0" t="n">
        <v>0</v>
      </c>
      <c r="U105" s="0" t="n">
        <v>26</v>
      </c>
      <c r="V105" s="0" t="n">
        <v>18</v>
      </c>
      <c r="W105" s="0" t="n">
        <v>18</v>
      </c>
      <c r="X105" s="0" t="n">
        <v>10</v>
      </c>
    </row>
    <row r="106" customFormat="false" ht="14.25" hidden="false" customHeight="false" outlineLevel="0" collapsed="false">
      <c r="A106" s="113" t="n">
        <v>101</v>
      </c>
      <c r="B106" s="0" t="s">
        <v>629</v>
      </c>
      <c r="C106" s="0" t="s">
        <v>630</v>
      </c>
      <c r="D106" s="0" t="str">
        <f aca="false">_xlfn.CONCAT(UPPER(TRIM(B106))," ",TRIM(C106))</f>
        <v>LAMBERT Muriel</v>
      </c>
      <c r="E106" s="114" t="n">
        <f aca="false">SUM(F106:AA106)</f>
        <v>352</v>
      </c>
      <c r="F106" s="0" t="n">
        <v>38</v>
      </c>
      <c r="G106" s="0" t="n">
        <v>12</v>
      </c>
      <c r="H106" s="0" t="n">
        <v>15</v>
      </c>
      <c r="I106" s="0" t="n">
        <v>14</v>
      </c>
      <c r="J106" s="0" t="n">
        <v>6</v>
      </c>
      <c r="K106" s="0" t="n">
        <v>20</v>
      </c>
      <c r="L106" s="0" t="n">
        <v>9</v>
      </c>
      <c r="M106" s="0" t="n">
        <v>20</v>
      </c>
      <c r="N106" s="0" t="n">
        <v>39</v>
      </c>
      <c r="O106" s="0" t="n">
        <v>12</v>
      </c>
      <c r="P106" s="0" t="n">
        <v>34</v>
      </c>
      <c r="Q106" s="0" t="n">
        <v>32</v>
      </c>
      <c r="R106" s="0" t="n">
        <v>14</v>
      </c>
      <c r="S106" s="0" t="n">
        <v>27</v>
      </c>
      <c r="T106" s="0" t="n">
        <v>16</v>
      </c>
      <c r="U106" s="0" t="n">
        <v>8</v>
      </c>
      <c r="V106" s="0" t="n">
        <v>8</v>
      </c>
      <c r="W106" s="0" t="n">
        <v>16</v>
      </c>
      <c r="X106" s="0" t="n">
        <v>12</v>
      </c>
    </row>
    <row r="107" customFormat="false" ht="14.25" hidden="false" customHeight="false" outlineLevel="0" collapsed="false">
      <c r="A107" s="113" t="n">
        <v>102</v>
      </c>
      <c r="B107" s="113" t="s">
        <v>631</v>
      </c>
      <c r="C107" s="113" t="s">
        <v>632</v>
      </c>
      <c r="D107" s="0" t="str">
        <f aca="false">_xlfn.CONCAT(UPPER(TRIM(B107))," ",TRIM(C107))</f>
        <v>HEREMANS Joséphine</v>
      </c>
      <c r="E107" s="114" t="n">
        <f aca="false">SUM(F107:AA107)</f>
        <v>349</v>
      </c>
      <c r="F107" s="0" t="n">
        <v>38</v>
      </c>
      <c r="G107" s="0" t="n">
        <v>24</v>
      </c>
      <c r="H107" s="0" t="n">
        <v>14</v>
      </c>
      <c r="I107" s="0" t="n">
        <v>14</v>
      </c>
      <c r="J107" s="0" t="n">
        <v>10</v>
      </c>
      <c r="K107" s="0" t="n">
        <v>18</v>
      </c>
      <c r="L107" s="0" t="n">
        <v>8</v>
      </c>
      <c r="M107" s="0" t="n">
        <v>30</v>
      </c>
      <c r="N107" s="0" t="n">
        <v>22</v>
      </c>
      <c r="O107" s="0" t="n">
        <v>15</v>
      </c>
      <c r="P107" s="0" t="n">
        <v>18</v>
      </c>
      <c r="Q107" s="0" t="n">
        <v>14</v>
      </c>
      <c r="R107" s="0" t="n">
        <v>7</v>
      </c>
      <c r="S107" s="0" t="n">
        <v>30</v>
      </c>
      <c r="T107" s="0" t="n">
        <v>16</v>
      </c>
      <c r="U107" s="0" t="n">
        <v>26</v>
      </c>
      <c r="V107" s="0" t="n">
        <v>17</v>
      </c>
      <c r="W107" s="0" t="n">
        <v>16</v>
      </c>
      <c r="X107" s="0" t="n">
        <v>12</v>
      </c>
    </row>
    <row r="108" customFormat="false" ht="14.25" hidden="false" customHeight="false" outlineLevel="0" collapsed="false">
      <c r="A108" s="113" t="n">
        <v>103</v>
      </c>
      <c r="B108" s="0" t="s">
        <v>633</v>
      </c>
      <c r="C108" s="0" t="s">
        <v>634</v>
      </c>
      <c r="D108" s="0" t="str">
        <f aca="false">_xlfn.CONCAT(UPPER(TRIM(B108))," ",TRIM(C108))</f>
        <v>TEUGELS Jean-Luc</v>
      </c>
      <c r="E108" s="114" t="n">
        <f aca="false">SUM(F108:AA108)</f>
        <v>334</v>
      </c>
      <c r="F108" s="0" t="n">
        <v>42</v>
      </c>
      <c r="G108" s="0" t="n">
        <v>18</v>
      </c>
      <c r="H108" s="0" t="n">
        <v>29</v>
      </c>
      <c r="I108" s="0" t="n">
        <v>10</v>
      </c>
      <c r="J108" s="0" t="n">
        <v>12</v>
      </c>
      <c r="K108" s="0" t="n">
        <v>20</v>
      </c>
      <c r="L108" s="0" t="n">
        <v>14</v>
      </c>
      <c r="M108" s="0" t="n">
        <v>18</v>
      </c>
      <c r="N108" s="0" t="n">
        <v>39</v>
      </c>
      <c r="O108" s="0" t="n">
        <v>5</v>
      </c>
      <c r="P108" s="0" t="n">
        <v>0</v>
      </c>
      <c r="Q108" s="0" t="n">
        <v>14</v>
      </c>
      <c r="R108" s="0" t="n">
        <v>16</v>
      </c>
      <c r="S108" s="0" t="n">
        <v>20</v>
      </c>
      <c r="T108" s="0" t="n">
        <v>20</v>
      </c>
      <c r="U108" s="0" t="n">
        <v>11</v>
      </c>
      <c r="V108" s="0" t="n">
        <v>12</v>
      </c>
      <c r="W108" s="0" t="n">
        <v>22</v>
      </c>
      <c r="X108" s="0" t="n">
        <v>12</v>
      </c>
    </row>
    <row r="109" customFormat="false" ht="14.25" hidden="false" customHeight="false" outlineLevel="0" collapsed="false">
      <c r="A109" s="113" t="n">
        <v>104</v>
      </c>
      <c r="B109" s="0" t="s">
        <v>635</v>
      </c>
      <c r="C109" s="0" t="s">
        <v>636</v>
      </c>
      <c r="D109" s="0" t="str">
        <f aca="false">_xlfn.CONCAT(UPPER(TRIM(B109))," ",TRIM(C109))</f>
        <v>DUPUIT Marie-Louise</v>
      </c>
      <c r="E109" s="114" t="n">
        <f aca="false">SUM(F109:AA109)</f>
        <v>328</v>
      </c>
      <c r="F109" s="0" t="n">
        <v>38</v>
      </c>
      <c r="G109" s="0" t="n">
        <v>24</v>
      </c>
      <c r="H109" s="0" t="n">
        <v>23</v>
      </c>
      <c r="I109" s="0" t="n">
        <v>11</v>
      </c>
      <c r="J109" s="0" t="n">
        <v>8</v>
      </c>
      <c r="K109" s="0" t="n">
        <v>0</v>
      </c>
      <c r="L109" s="0" t="n">
        <v>18</v>
      </c>
      <c r="M109" s="0" t="n">
        <v>20</v>
      </c>
      <c r="N109" s="0" t="n">
        <v>24</v>
      </c>
      <c r="O109" s="0" t="n">
        <v>26</v>
      </c>
      <c r="P109" s="0" t="n">
        <v>36</v>
      </c>
      <c r="Q109" s="0" t="n">
        <v>13</v>
      </c>
      <c r="R109" s="0" t="n">
        <v>12</v>
      </c>
      <c r="S109" s="0" t="n">
        <v>18</v>
      </c>
      <c r="T109" s="0" t="n">
        <v>18</v>
      </c>
      <c r="U109" s="0" t="n">
        <v>11</v>
      </c>
      <c r="V109" s="0" t="n">
        <v>12</v>
      </c>
      <c r="W109" s="0" t="n">
        <v>16</v>
      </c>
      <c r="X109" s="0" t="n">
        <v>0</v>
      </c>
    </row>
    <row r="110" customFormat="false" ht="14.25" hidden="false" customHeight="false" outlineLevel="0" collapsed="false">
      <c r="A110" s="113" t="n">
        <v>105</v>
      </c>
      <c r="B110" s="113" t="s">
        <v>299</v>
      </c>
      <c r="C110" s="113" t="s">
        <v>300</v>
      </c>
      <c r="D110" s="0" t="str">
        <f aca="false">_xlfn.CONCAT(UPPER(TRIM(B110))," ",TRIM(C110))</f>
        <v>TOTH Etelle</v>
      </c>
      <c r="E110" s="114" t="n">
        <f aca="false">SUM(F110:AA110)</f>
        <v>325</v>
      </c>
      <c r="F110" s="0" t="n">
        <v>22</v>
      </c>
      <c r="G110" s="0" t="n">
        <v>0</v>
      </c>
      <c r="H110" s="0" t="n">
        <v>10</v>
      </c>
      <c r="I110" s="0" t="n">
        <v>26</v>
      </c>
      <c r="J110" s="0" t="n">
        <v>16</v>
      </c>
      <c r="K110" s="0" t="n">
        <v>0</v>
      </c>
      <c r="L110" s="0" t="n">
        <v>0</v>
      </c>
      <c r="M110" s="0" t="n">
        <v>20</v>
      </c>
      <c r="N110" s="0" t="n">
        <v>26</v>
      </c>
      <c r="O110" s="0" t="n">
        <v>11</v>
      </c>
      <c r="P110" s="0" t="n">
        <v>15</v>
      </c>
      <c r="Q110" s="0" t="n">
        <v>99</v>
      </c>
      <c r="R110" s="0" t="n">
        <v>0</v>
      </c>
      <c r="S110" s="0" t="n">
        <v>26</v>
      </c>
      <c r="T110" s="0" t="n">
        <v>0</v>
      </c>
      <c r="U110" s="0" t="n">
        <v>13</v>
      </c>
      <c r="V110" s="0" t="n">
        <v>16</v>
      </c>
      <c r="W110" s="0" t="n">
        <v>16</v>
      </c>
      <c r="X110" s="0" t="n">
        <v>9</v>
      </c>
    </row>
    <row r="111" customFormat="false" ht="14.25" hidden="false" customHeight="false" outlineLevel="0" collapsed="false">
      <c r="A111" s="113" t="n">
        <v>106</v>
      </c>
      <c r="B111" s="0" t="s">
        <v>374</v>
      </c>
      <c r="C111" s="0" t="s">
        <v>637</v>
      </c>
      <c r="D111" s="0" t="str">
        <f aca="false">_xlfn.CONCAT(UPPER(TRIM(B111))," ",TRIM(C111))</f>
        <v>THIRIFAYS MARTHE</v>
      </c>
      <c r="E111" s="114" t="n">
        <f aca="false">SUM(F111:AA111)</f>
        <v>472</v>
      </c>
      <c r="F111" s="0" t="n">
        <v>40</v>
      </c>
      <c r="G111" s="0" t="n">
        <v>24</v>
      </c>
      <c r="H111" s="0" t="n">
        <v>27</v>
      </c>
      <c r="I111" s="0" t="n">
        <v>22</v>
      </c>
      <c r="J111" s="0" t="n">
        <v>14</v>
      </c>
      <c r="K111" s="0" t="n">
        <v>30</v>
      </c>
      <c r="L111" s="0" t="n">
        <v>15</v>
      </c>
      <c r="M111" s="0" t="n">
        <v>27</v>
      </c>
      <c r="N111" s="0" t="n">
        <v>32</v>
      </c>
      <c r="O111" s="0" t="n">
        <v>23</v>
      </c>
      <c r="P111" s="0" t="n">
        <v>34</v>
      </c>
      <c r="Q111" s="0" t="n">
        <v>30</v>
      </c>
      <c r="R111" s="0" t="n">
        <v>18</v>
      </c>
      <c r="S111" s="0" t="n">
        <v>30</v>
      </c>
      <c r="T111" s="0" t="n">
        <v>30</v>
      </c>
      <c r="U111" s="0" t="n">
        <v>32</v>
      </c>
      <c r="V111" s="0" t="n">
        <v>20</v>
      </c>
      <c r="W111" s="0" t="n">
        <v>12</v>
      </c>
      <c r="X111" s="0" t="n">
        <v>12</v>
      </c>
    </row>
    <row r="112" customFormat="false" ht="14.25" hidden="false" customHeight="false" outlineLevel="0" collapsed="false">
      <c r="A112" s="113" t="n">
        <v>107</v>
      </c>
      <c r="B112" s="0" t="s">
        <v>387</v>
      </c>
      <c r="C112" s="0" t="s">
        <v>638</v>
      </c>
      <c r="D112" s="0" t="str">
        <f aca="false">_xlfn.CONCAT(UPPER(TRIM(B112))," ",TRIM(C112))</f>
        <v>TINANT MICHEL</v>
      </c>
      <c r="E112" s="114" t="n">
        <f aca="false">SUM(F112:AA112)</f>
        <v>677</v>
      </c>
      <c r="F112" s="0" t="n">
        <v>42</v>
      </c>
      <c r="G112" s="0" t="n">
        <v>65</v>
      </c>
      <c r="H112" s="0" t="n">
        <v>33</v>
      </c>
      <c r="I112" s="0" t="n">
        <v>33</v>
      </c>
      <c r="J112" s="0" t="n">
        <v>0</v>
      </c>
      <c r="K112" s="0" t="n">
        <v>36</v>
      </c>
      <c r="L112" s="0" t="n">
        <v>18</v>
      </c>
      <c r="M112" s="0" t="n">
        <v>42</v>
      </c>
      <c r="N112" s="0" t="n">
        <v>39</v>
      </c>
      <c r="O112" s="0" t="n">
        <v>30</v>
      </c>
      <c r="P112" s="0" t="n">
        <v>36</v>
      </c>
      <c r="Q112" s="0" t="n">
        <v>99</v>
      </c>
      <c r="R112" s="0" t="n">
        <v>19</v>
      </c>
      <c r="S112" s="0" t="n">
        <v>76</v>
      </c>
      <c r="T112" s="0" t="n">
        <v>39</v>
      </c>
      <c r="U112" s="0" t="n">
        <v>26</v>
      </c>
      <c r="V112" s="0" t="n">
        <v>18</v>
      </c>
      <c r="W112" s="0" t="n">
        <v>13</v>
      </c>
      <c r="X112" s="0" t="n">
        <v>13</v>
      </c>
    </row>
    <row r="113" customFormat="false" ht="14.25" hidden="false" customHeight="false" outlineLevel="0" collapsed="false">
      <c r="A113" s="113" t="n">
        <v>108</v>
      </c>
      <c r="B113" s="0" t="s">
        <v>266</v>
      </c>
      <c r="C113" s="0" t="s">
        <v>376</v>
      </c>
      <c r="D113" s="0" t="str">
        <f aca="false">_xlfn.CONCAT(UPPER(TRIM(B113))," ",TRIM(C113))</f>
        <v>FONTAINE Claudine</v>
      </c>
      <c r="E113" s="114" t="n">
        <f aca="false">SUM(F113:AA113)</f>
        <v>691</v>
      </c>
      <c r="F113" s="0" t="n">
        <v>38</v>
      </c>
      <c r="G113" s="0" t="n">
        <v>64</v>
      </c>
      <c r="H113" s="0" t="n">
        <v>33</v>
      </c>
      <c r="I113" s="0" t="n">
        <v>33</v>
      </c>
      <c r="J113" s="0" t="n">
        <v>61</v>
      </c>
      <c r="K113" s="0" t="n">
        <v>0</v>
      </c>
      <c r="L113" s="0" t="n">
        <v>63</v>
      </c>
      <c r="M113" s="0" t="n">
        <v>71</v>
      </c>
      <c r="N113" s="0" t="n">
        <v>31</v>
      </c>
      <c r="O113" s="0" t="n">
        <v>26</v>
      </c>
      <c r="P113" s="0" t="n">
        <v>26</v>
      </c>
      <c r="Q113" s="0" t="n">
        <v>99</v>
      </c>
      <c r="R113" s="0" t="n">
        <v>13</v>
      </c>
      <c r="S113" s="0" t="n">
        <v>24</v>
      </c>
      <c r="T113" s="0" t="n">
        <v>31</v>
      </c>
      <c r="U113" s="0" t="n">
        <v>32</v>
      </c>
      <c r="V113" s="0" t="n">
        <v>16</v>
      </c>
      <c r="W113" s="0" t="n">
        <v>17</v>
      </c>
      <c r="X113" s="0" t="n">
        <v>13</v>
      </c>
    </row>
    <row r="114" customFormat="false" ht="14.25" hidden="false" customHeight="false" outlineLevel="0" collapsed="false">
      <c r="A114" s="113" t="n">
        <v>109</v>
      </c>
      <c r="B114" s="0" t="s">
        <v>379</v>
      </c>
      <c r="C114" s="0" t="s">
        <v>639</v>
      </c>
      <c r="D114" s="0" t="str">
        <f aca="false">_xlfn.CONCAT(UPPER(TRIM(B114))," ",TRIM(C114))</f>
        <v>ROSSIGNON René</v>
      </c>
      <c r="E114" s="114" t="n">
        <f aca="false">SUM(F114:AA114)</f>
        <v>300</v>
      </c>
      <c r="F114" s="0" t="n">
        <v>42</v>
      </c>
      <c r="G114" s="0" t="n">
        <v>12</v>
      </c>
      <c r="H114" s="0" t="n">
        <v>15</v>
      </c>
      <c r="I114" s="0" t="n">
        <v>5</v>
      </c>
      <c r="J114" s="0" t="n">
        <v>7</v>
      </c>
      <c r="K114" s="0" t="n">
        <v>9</v>
      </c>
      <c r="L114" s="0" t="n">
        <v>63</v>
      </c>
      <c r="M114" s="0" t="n">
        <v>9</v>
      </c>
      <c r="N114" s="0" t="n">
        <v>31</v>
      </c>
      <c r="O114" s="0" t="n">
        <v>4</v>
      </c>
      <c r="P114" s="0" t="n">
        <v>13</v>
      </c>
      <c r="Q114" s="0" t="n">
        <v>0</v>
      </c>
      <c r="R114" s="0" t="n">
        <v>12</v>
      </c>
      <c r="S114" s="0" t="n">
        <v>18</v>
      </c>
      <c r="T114" s="0" t="n">
        <v>4</v>
      </c>
      <c r="U114" s="0" t="n">
        <v>32</v>
      </c>
      <c r="V114" s="0" t="n">
        <v>0</v>
      </c>
      <c r="W114" s="0" t="n">
        <v>12</v>
      </c>
      <c r="X114" s="0" t="n">
        <v>12</v>
      </c>
    </row>
    <row r="115" customFormat="false" ht="14.25" hidden="false" customHeight="false" outlineLevel="0" collapsed="false">
      <c r="A115" s="113" t="n">
        <v>110</v>
      </c>
      <c r="B115" s="0" t="s">
        <v>381</v>
      </c>
      <c r="C115" s="0" t="s">
        <v>382</v>
      </c>
      <c r="D115" s="0" t="str">
        <f aca="false">_xlfn.CONCAT(UPPER(TRIM(B115))," ",TRIM(C115))</f>
        <v>MUKANTAGARA Mimona</v>
      </c>
      <c r="E115" s="114" t="n">
        <f aca="false">SUM(F115:AA115)</f>
        <v>577</v>
      </c>
      <c r="F115" s="0" t="n">
        <v>40</v>
      </c>
      <c r="G115" s="0" t="n">
        <v>64</v>
      </c>
      <c r="H115" s="0" t="n">
        <v>32</v>
      </c>
      <c r="I115" s="0" t="n">
        <v>25</v>
      </c>
      <c r="J115" s="0" t="n">
        <v>0</v>
      </c>
      <c r="K115" s="0" t="n">
        <v>36</v>
      </c>
      <c r="L115" s="0" t="n">
        <v>20</v>
      </c>
      <c r="M115" s="0" t="n">
        <v>71</v>
      </c>
      <c r="N115" s="0" t="n">
        <v>39</v>
      </c>
      <c r="O115" s="0" t="n">
        <v>30</v>
      </c>
      <c r="P115" s="0" t="n">
        <v>26</v>
      </c>
      <c r="Q115" s="0" t="n">
        <v>99</v>
      </c>
      <c r="R115" s="0" t="n">
        <v>0</v>
      </c>
      <c r="S115" s="0" t="n">
        <v>0</v>
      </c>
      <c r="T115" s="0" t="n">
        <v>30</v>
      </c>
      <c r="U115" s="0" t="n">
        <v>32</v>
      </c>
      <c r="V115" s="0" t="n">
        <v>20</v>
      </c>
      <c r="W115" s="0" t="n">
        <v>0</v>
      </c>
      <c r="X115" s="0" t="n">
        <v>13</v>
      </c>
    </row>
    <row r="116" customFormat="false" ht="14.25" hidden="false" customHeight="false" outlineLevel="0" collapsed="false">
      <c r="A116" s="113" t="n">
        <v>111</v>
      </c>
      <c r="B116" s="0" t="s">
        <v>377</v>
      </c>
      <c r="C116" s="0" t="s">
        <v>378</v>
      </c>
      <c r="D116" s="0" t="str">
        <f aca="false">_xlfn.CONCAT(UPPER(TRIM(B116))," ",TRIM(C116))</f>
        <v>PIRSON Anne-Christine</v>
      </c>
      <c r="E116" s="114" t="n">
        <f aca="false">SUM(F116:AA116)</f>
        <v>747</v>
      </c>
      <c r="F116" s="0" t="n">
        <v>42</v>
      </c>
      <c r="G116" s="0" t="n">
        <v>65</v>
      </c>
      <c r="H116" s="0" t="n">
        <v>38</v>
      </c>
      <c r="I116" s="0" t="n">
        <v>26</v>
      </c>
      <c r="J116" s="0" t="n">
        <v>0</v>
      </c>
      <c r="K116" s="0" t="n">
        <v>39</v>
      </c>
      <c r="L116" s="0" t="n">
        <v>18</v>
      </c>
      <c r="M116" s="0" t="n">
        <v>72</v>
      </c>
      <c r="N116" s="0" t="n">
        <v>39</v>
      </c>
      <c r="O116" s="0" t="n">
        <v>33</v>
      </c>
      <c r="P116" s="0" t="n">
        <v>40</v>
      </c>
      <c r="Q116" s="0" t="n">
        <v>99</v>
      </c>
      <c r="R116" s="0" t="n">
        <v>18</v>
      </c>
      <c r="S116" s="0" t="n">
        <v>76</v>
      </c>
      <c r="T116" s="0" t="n">
        <v>39</v>
      </c>
      <c r="U116" s="0" t="n">
        <v>32</v>
      </c>
      <c r="V116" s="0" t="n">
        <v>33</v>
      </c>
      <c r="W116" s="0" t="n">
        <v>26</v>
      </c>
      <c r="X116" s="0" t="n">
        <v>12</v>
      </c>
    </row>
    <row r="117" customFormat="false" ht="14.25" hidden="false" customHeight="false" outlineLevel="0" collapsed="false">
      <c r="A117" s="113" t="n">
        <v>112</v>
      </c>
      <c r="B117" s="0" t="s">
        <v>383</v>
      </c>
      <c r="C117" s="0" t="s">
        <v>351</v>
      </c>
      <c r="D117" s="0" t="str">
        <f aca="false">_xlfn.CONCAT(UPPER(TRIM(B117))," ",TRIM(C117))</f>
        <v>LEDUC Béatrice</v>
      </c>
      <c r="E117" s="114" t="n">
        <f aca="false">SUM(F117:AA117)</f>
        <v>680</v>
      </c>
      <c r="F117" s="0" t="n">
        <v>40</v>
      </c>
      <c r="G117" s="0" t="n">
        <v>67</v>
      </c>
      <c r="H117" s="0" t="n">
        <v>32</v>
      </c>
      <c r="I117" s="0" t="n">
        <v>26</v>
      </c>
      <c r="J117" s="0" t="n">
        <v>0</v>
      </c>
      <c r="K117" s="0" t="n">
        <v>36</v>
      </c>
      <c r="L117" s="0" t="n">
        <v>63</v>
      </c>
      <c r="M117" s="0" t="n">
        <v>71</v>
      </c>
      <c r="N117" s="0" t="n">
        <v>39</v>
      </c>
      <c r="O117" s="0" t="n">
        <v>24</v>
      </c>
      <c r="P117" s="0" t="n">
        <v>36</v>
      </c>
      <c r="Q117" s="0" t="n">
        <v>99</v>
      </c>
      <c r="R117" s="0" t="n">
        <v>0</v>
      </c>
      <c r="S117" s="0" t="n">
        <v>30</v>
      </c>
      <c r="T117" s="0" t="n">
        <v>31</v>
      </c>
      <c r="U117" s="0" t="n">
        <v>32</v>
      </c>
      <c r="V117" s="0" t="n">
        <v>20</v>
      </c>
      <c r="W117" s="0" t="n">
        <v>21</v>
      </c>
      <c r="X117" s="0" t="n">
        <v>13</v>
      </c>
    </row>
    <row r="118" customFormat="false" ht="14.25" hidden="false" customHeight="false" outlineLevel="0" collapsed="false">
      <c r="A118" s="113" t="n">
        <v>113</v>
      </c>
      <c r="B118" s="0" t="s">
        <v>384</v>
      </c>
      <c r="C118" s="0" t="s">
        <v>385</v>
      </c>
      <c r="D118" s="0" t="str">
        <f aca="false">_xlfn.CONCAT(UPPER(TRIM(B118))," ",TRIM(C118))</f>
        <v>GOFFIN Veena</v>
      </c>
      <c r="E118" s="114" t="n">
        <f aca="false">SUM(F118:AA118)</f>
        <v>676</v>
      </c>
      <c r="F118" s="0" t="n">
        <v>42</v>
      </c>
      <c r="G118" s="0" t="n">
        <v>64</v>
      </c>
      <c r="H118" s="0" t="n">
        <v>33</v>
      </c>
      <c r="I118" s="0" t="n">
        <v>19</v>
      </c>
      <c r="J118" s="0" t="n">
        <v>15</v>
      </c>
      <c r="K118" s="0" t="n">
        <v>36</v>
      </c>
      <c r="L118" s="0" t="n">
        <v>63</v>
      </c>
      <c r="M118" s="0" t="n">
        <v>0</v>
      </c>
      <c r="N118" s="0" t="n">
        <v>39</v>
      </c>
      <c r="O118" s="0" t="n">
        <v>17</v>
      </c>
      <c r="P118" s="0" t="n">
        <v>40</v>
      </c>
      <c r="Q118" s="0" t="n">
        <v>99</v>
      </c>
      <c r="R118" s="0" t="n">
        <v>18</v>
      </c>
      <c r="S118" s="0" t="n">
        <v>76</v>
      </c>
      <c r="T118" s="0" t="n">
        <v>28</v>
      </c>
      <c r="U118" s="0" t="n">
        <v>32</v>
      </c>
      <c r="V118" s="0" t="n">
        <v>16</v>
      </c>
      <c r="W118" s="0" t="n">
        <v>26</v>
      </c>
      <c r="X118" s="0" t="n">
        <v>13</v>
      </c>
    </row>
    <row r="119" customFormat="false" ht="14.25" hidden="false" customHeight="false" outlineLevel="0" collapsed="false">
      <c r="A119" s="113" t="n">
        <v>114</v>
      </c>
      <c r="B119" s="0" t="s">
        <v>386</v>
      </c>
      <c r="C119" s="0" t="s">
        <v>218</v>
      </c>
      <c r="D119" s="0" t="str">
        <f aca="false">_xlfn.CONCAT(UPPER(TRIM(B119))," ",TRIM(C119))</f>
        <v>MALJEAN Anne</v>
      </c>
      <c r="E119" s="114" t="n">
        <f aca="false">SUM(F119:AA119)</f>
        <v>739</v>
      </c>
      <c r="F119" s="0" t="n">
        <v>42</v>
      </c>
      <c r="G119" s="0" t="n">
        <v>64</v>
      </c>
      <c r="H119" s="0" t="n">
        <v>33</v>
      </c>
      <c r="I119" s="0" t="n">
        <v>33</v>
      </c>
      <c r="J119" s="0" t="n">
        <v>0</v>
      </c>
      <c r="K119" s="0" t="n">
        <v>39</v>
      </c>
      <c r="L119" s="0" t="n">
        <v>63</v>
      </c>
      <c r="M119" s="0" t="n">
        <v>72</v>
      </c>
      <c r="N119" s="0" t="n">
        <v>39</v>
      </c>
      <c r="O119" s="0" t="n">
        <v>30</v>
      </c>
      <c r="P119" s="0" t="n">
        <v>0</v>
      </c>
      <c r="Q119" s="0" t="n">
        <v>99</v>
      </c>
      <c r="R119" s="0" t="n">
        <v>16</v>
      </c>
      <c r="S119" s="0" t="n">
        <v>78</v>
      </c>
      <c r="T119" s="0" t="n">
        <v>40</v>
      </c>
      <c r="U119" s="0" t="n">
        <v>32</v>
      </c>
      <c r="V119" s="0" t="n">
        <v>20</v>
      </c>
      <c r="W119" s="0" t="n">
        <v>26</v>
      </c>
      <c r="X119" s="0" t="n">
        <v>13</v>
      </c>
    </row>
    <row r="120" customFormat="false" ht="14.25" hidden="false" customHeight="false" outlineLevel="0" collapsed="false">
      <c r="A120" s="113" t="n">
        <v>115</v>
      </c>
      <c r="B120" s="0" t="s">
        <v>516</v>
      </c>
      <c r="C120" s="0" t="s">
        <v>640</v>
      </c>
      <c r="D120" s="0" t="str">
        <f aca="false">_xlfn.CONCAT(UPPER(TRIM(B120))," ",TRIM(C120))</f>
        <v>FREITAG Henriette</v>
      </c>
      <c r="E120" s="114" t="n">
        <f aca="false">SUM(F120:AA120)</f>
        <v>640</v>
      </c>
      <c r="F120" s="0" t="n">
        <v>42</v>
      </c>
      <c r="G120" s="0" t="n">
        <v>67</v>
      </c>
      <c r="H120" s="0" t="n">
        <v>29</v>
      </c>
      <c r="I120" s="0" t="n">
        <v>0</v>
      </c>
      <c r="J120" s="0" t="n">
        <v>0</v>
      </c>
      <c r="K120" s="0" t="n">
        <v>36</v>
      </c>
      <c r="L120" s="0" t="n">
        <v>18</v>
      </c>
      <c r="M120" s="0" t="n">
        <v>42</v>
      </c>
      <c r="N120" s="0" t="n">
        <v>39</v>
      </c>
      <c r="O120" s="0" t="n">
        <v>30</v>
      </c>
      <c r="P120" s="0" t="n">
        <v>14</v>
      </c>
      <c r="Q120" s="0" t="n">
        <v>99</v>
      </c>
      <c r="R120" s="0" t="n">
        <v>20</v>
      </c>
      <c r="S120" s="0" t="n">
        <v>92</v>
      </c>
      <c r="T120" s="0" t="n">
        <v>30</v>
      </c>
      <c r="U120" s="0" t="n">
        <v>24</v>
      </c>
      <c r="V120" s="0" t="n">
        <v>18</v>
      </c>
      <c r="W120" s="0" t="n">
        <v>16</v>
      </c>
      <c r="X120" s="0" t="n">
        <v>24</v>
      </c>
    </row>
    <row r="121" customFormat="false" ht="14.25" hidden="false" customHeight="false" outlineLevel="0" collapsed="false">
      <c r="A121" s="113" t="n">
        <v>116</v>
      </c>
      <c r="B121" s="113"/>
      <c r="C121" s="113"/>
      <c r="D121" s="0" t="str">
        <f aca="false">_xlfn.CONCAT(UPPER(TRIM(B121))," ",TRIM(C121))</f>
        <v> </v>
      </c>
      <c r="E121" s="114" t="n">
        <f aca="false">SUM(F121:AA121)</f>
        <v>0</v>
      </c>
    </row>
    <row r="122" customFormat="false" ht="14.25" hidden="false" customHeight="false" outlineLevel="0" collapsed="false">
      <c r="A122" s="113" t="n">
        <v>117</v>
      </c>
      <c r="B122" s="113"/>
      <c r="C122" s="113"/>
      <c r="D122" s="0" t="str">
        <f aca="false">_xlfn.CONCAT(UPPER(TRIM(B122))," ",TRIM(C122))</f>
        <v> </v>
      </c>
      <c r="E122" s="114" t="n">
        <f aca="false">SUM(F122:AA122)</f>
        <v>0</v>
      </c>
    </row>
    <row r="123" customFormat="false" ht="14.25" hidden="false" customHeight="false" outlineLevel="0" collapsed="false">
      <c r="A123" s="113" t="n">
        <v>118</v>
      </c>
      <c r="B123" s="113"/>
      <c r="C123" s="113"/>
      <c r="D123" s="0" t="str">
        <f aca="false">_xlfn.CONCAT(UPPER(TRIM(B123))," ",TRIM(C123))</f>
        <v> </v>
      </c>
      <c r="E123" s="114" t="n">
        <f aca="false">SUM(F123:AA123)</f>
        <v>0</v>
      </c>
    </row>
    <row r="124" customFormat="false" ht="14.25" hidden="false" customHeight="false" outlineLevel="0" collapsed="false">
      <c r="A124" s="113" t="n">
        <v>119</v>
      </c>
      <c r="B124" s="113"/>
      <c r="C124" s="113"/>
      <c r="D124" s="0" t="str">
        <f aca="false">_xlfn.CONCAT(UPPER(TRIM(B124))," ",TRIM(C124))</f>
        <v> </v>
      </c>
      <c r="E124" s="114" t="n">
        <f aca="false">SUM(F124:AA124)</f>
        <v>0</v>
      </c>
    </row>
    <row r="125" customFormat="false" ht="14.25" hidden="false" customHeight="false" outlineLevel="0" collapsed="false">
      <c r="A125" s="113" t="n">
        <v>120</v>
      </c>
      <c r="B125" s="113"/>
      <c r="C125" s="113"/>
      <c r="D125" s="0" t="str">
        <f aca="false">_xlfn.CONCAT(UPPER(TRIM(B125))," ",TRIM(C125))</f>
        <v> </v>
      </c>
      <c r="E125" s="114" t="n">
        <f aca="false">SUM(F125:AA125)</f>
        <v>0</v>
      </c>
    </row>
    <row r="130" customFormat="false" ht="14.25" hidden="false" customHeight="false" outlineLevel="0" collapsed="false">
      <c r="A130" s="115" t="s">
        <v>392</v>
      </c>
      <c r="B130" s="115"/>
    </row>
    <row r="131" customFormat="false" ht="14.25" hidden="false" customHeight="false" outlineLevel="0" collapsed="false">
      <c r="A131" s="0" t="n">
        <v>1</v>
      </c>
      <c r="B131" s="0" t="s">
        <v>641</v>
      </c>
      <c r="C131" s="0" t="s">
        <v>642</v>
      </c>
      <c r="D131" s="0" t="s">
        <v>395</v>
      </c>
      <c r="E131" s="0" t="n">
        <v>42</v>
      </c>
      <c r="F131" s="0" t="s">
        <v>643</v>
      </c>
    </row>
    <row r="132" customFormat="false" ht="14.25" hidden="false" customHeight="false" outlineLevel="0" collapsed="false">
      <c r="A132" s="0" t="n">
        <v>2</v>
      </c>
      <c r="B132" s="0" t="s">
        <v>644</v>
      </c>
      <c r="C132" s="0" t="s">
        <v>645</v>
      </c>
      <c r="D132" s="0" t="s">
        <v>646</v>
      </c>
      <c r="E132" s="0" t="n">
        <v>76</v>
      </c>
      <c r="F132" s="0" t="s">
        <v>647</v>
      </c>
    </row>
    <row r="133" customFormat="false" ht="14.25" hidden="false" customHeight="false" outlineLevel="0" collapsed="false">
      <c r="A133" s="0" t="n">
        <v>3</v>
      </c>
      <c r="B133" s="0" t="s">
        <v>648</v>
      </c>
      <c r="C133" s="0" t="s">
        <v>649</v>
      </c>
      <c r="D133" s="0" t="s">
        <v>650</v>
      </c>
      <c r="E133" s="0" t="n">
        <v>38</v>
      </c>
      <c r="F133" s="0" t="s">
        <v>651</v>
      </c>
    </row>
    <row r="134" customFormat="false" ht="14.25" hidden="false" customHeight="false" outlineLevel="0" collapsed="false">
      <c r="A134" s="0" t="n">
        <v>4</v>
      </c>
      <c r="B134" s="0" t="s">
        <v>652</v>
      </c>
      <c r="C134" s="0" t="s">
        <v>653</v>
      </c>
      <c r="D134" s="0" t="s">
        <v>654</v>
      </c>
      <c r="E134" s="0" t="n">
        <v>33</v>
      </c>
      <c r="F134" s="0" t="s">
        <v>655</v>
      </c>
    </row>
    <row r="135" customFormat="false" ht="14.25" hidden="false" customHeight="false" outlineLevel="0" collapsed="false">
      <c r="A135" s="0" t="n">
        <v>5</v>
      </c>
      <c r="B135" s="0" t="s">
        <v>656</v>
      </c>
      <c r="C135" s="0" t="s">
        <v>657</v>
      </c>
      <c r="D135" s="0" t="s">
        <v>658</v>
      </c>
      <c r="E135" s="0" t="n">
        <v>61</v>
      </c>
      <c r="F135" s="0" t="s">
        <v>659</v>
      </c>
    </row>
    <row r="136" customFormat="false" ht="14.25" hidden="false" customHeight="false" outlineLevel="0" collapsed="false">
      <c r="A136" s="0" t="n">
        <v>6</v>
      </c>
      <c r="B136" s="0" t="s">
        <v>660</v>
      </c>
      <c r="C136" s="0" t="s">
        <v>661</v>
      </c>
      <c r="D136" s="0" t="s">
        <v>662</v>
      </c>
      <c r="E136" s="0" t="n">
        <v>42</v>
      </c>
      <c r="F136" s="0" t="s">
        <v>663</v>
      </c>
    </row>
    <row r="137" customFormat="false" ht="14.25" hidden="false" customHeight="false" outlineLevel="0" collapsed="false">
      <c r="A137" s="0" t="n">
        <v>7</v>
      </c>
      <c r="B137" s="0" t="s">
        <v>664</v>
      </c>
      <c r="C137" s="0" t="s">
        <v>665</v>
      </c>
      <c r="D137" s="0" t="s">
        <v>533</v>
      </c>
      <c r="E137" s="0" t="n">
        <v>63</v>
      </c>
      <c r="F137" s="0" t="s">
        <v>666</v>
      </c>
    </row>
    <row r="138" customFormat="false" ht="14.25" hidden="false" customHeight="false" outlineLevel="0" collapsed="false">
      <c r="A138" s="0" t="n">
        <v>8</v>
      </c>
      <c r="B138" s="0" t="s">
        <v>667</v>
      </c>
      <c r="C138" s="0" t="s">
        <v>668</v>
      </c>
      <c r="D138" s="0" t="s">
        <v>669</v>
      </c>
      <c r="E138" s="0" t="n">
        <v>89</v>
      </c>
      <c r="F138" s="0" t="s">
        <v>670</v>
      </c>
    </row>
    <row r="139" customFormat="false" ht="14.25" hidden="false" customHeight="false" outlineLevel="0" collapsed="false">
      <c r="A139" s="0" t="n">
        <v>9</v>
      </c>
      <c r="B139" s="0" t="s">
        <v>671</v>
      </c>
      <c r="C139" s="0" t="s">
        <v>672</v>
      </c>
      <c r="D139" s="0" t="s">
        <v>673</v>
      </c>
      <c r="E139" s="0" t="n">
        <v>42</v>
      </c>
      <c r="F139" s="0" t="s">
        <v>674</v>
      </c>
    </row>
    <row r="140" customFormat="false" ht="14.25" hidden="false" customHeight="false" outlineLevel="0" collapsed="false">
      <c r="A140" s="0" t="n">
        <v>10</v>
      </c>
      <c r="B140" s="0" t="s">
        <v>675</v>
      </c>
      <c r="C140" s="0" t="s">
        <v>676</v>
      </c>
      <c r="D140" s="0" t="s">
        <v>562</v>
      </c>
      <c r="E140" s="0" t="n">
        <v>39</v>
      </c>
      <c r="F140" s="0" t="s">
        <v>677</v>
      </c>
    </row>
    <row r="141" customFormat="false" ht="14.25" hidden="false" customHeight="false" outlineLevel="0" collapsed="false">
      <c r="A141" s="0" t="n">
        <v>11</v>
      </c>
      <c r="B141" s="0" t="s">
        <v>678</v>
      </c>
      <c r="C141" s="0" t="s">
        <v>679</v>
      </c>
      <c r="D141" s="0" t="s">
        <v>422</v>
      </c>
      <c r="E141" s="0" t="n">
        <v>40</v>
      </c>
      <c r="F141" s="0" t="s">
        <v>680</v>
      </c>
    </row>
    <row r="142" customFormat="false" ht="14.25" hidden="false" customHeight="false" outlineLevel="0" collapsed="false">
      <c r="A142" s="0" t="n">
        <v>12</v>
      </c>
      <c r="B142" s="0" t="s">
        <v>681</v>
      </c>
      <c r="C142" s="0" t="s">
        <v>682</v>
      </c>
      <c r="D142" s="0" t="s">
        <v>683</v>
      </c>
      <c r="E142" s="0" t="n">
        <v>99</v>
      </c>
      <c r="F142" s="0" t="s">
        <v>684</v>
      </c>
    </row>
    <row r="143" customFormat="false" ht="14.25" hidden="false" customHeight="false" outlineLevel="0" collapsed="false">
      <c r="A143" s="0" t="n">
        <v>13</v>
      </c>
      <c r="B143" s="0" t="s">
        <v>685</v>
      </c>
      <c r="C143" s="0" t="s">
        <v>686</v>
      </c>
      <c r="D143" s="0" t="s">
        <v>687</v>
      </c>
      <c r="E143" s="0" t="n">
        <v>26</v>
      </c>
      <c r="F143" s="0" t="s">
        <v>688</v>
      </c>
    </row>
    <row r="144" customFormat="false" ht="14.25" hidden="false" customHeight="false" outlineLevel="0" collapsed="false">
      <c r="A144" s="0" t="n">
        <v>14</v>
      </c>
      <c r="B144" s="0" t="s">
        <v>689</v>
      </c>
      <c r="C144" s="0" t="s">
        <v>690</v>
      </c>
      <c r="D144" s="0" t="s">
        <v>691</v>
      </c>
      <c r="E144" s="0" t="n">
        <v>82</v>
      </c>
      <c r="F144" s="0" t="s">
        <v>692</v>
      </c>
    </row>
    <row r="145" customFormat="false" ht="14.25" hidden="false" customHeight="false" outlineLevel="0" collapsed="false">
      <c r="A145" s="0" t="n">
        <v>15</v>
      </c>
      <c r="B145" s="0" t="s">
        <v>693</v>
      </c>
      <c r="C145" s="0" t="s">
        <v>694</v>
      </c>
      <c r="D145" s="0" t="s">
        <v>695</v>
      </c>
      <c r="E145" s="0" t="n">
        <v>43</v>
      </c>
      <c r="F145" s="0" t="s">
        <v>696</v>
      </c>
    </row>
    <row r="146" customFormat="false" ht="14.25" hidden="false" customHeight="false" outlineLevel="0" collapsed="false">
      <c r="A146" s="0" t="n">
        <v>16</v>
      </c>
      <c r="B146" s="0" t="s">
        <v>697</v>
      </c>
      <c r="C146" s="0" t="s">
        <v>698</v>
      </c>
      <c r="D146" s="0" t="s">
        <v>699</v>
      </c>
      <c r="E146" s="0" t="n">
        <v>32</v>
      </c>
      <c r="F146" s="0" t="s">
        <v>700</v>
      </c>
    </row>
    <row r="147" customFormat="false" ht="14.25" hidden="false" customHeight="false" outlineLevel="0" collapsed="false">
      <c r="A147" s="0" t="n">
        <v>17</v>
      </c>
      <c r="B147" s="0" t="s">
        <v>701</v>
      </c>
      <c r="C147" s="0" t="s">
        <v>702</v>
      </c>
      <c r="D147" s="0" t="s">
        <v>703</v>
      </c>
      <c r="E147" s="0" t="n">
        <v>23</v>
      </c>
      <c r="F147" s="0" t="s">
        <v>704</v>
      </c>
    </row>
    <row r="148" customFormat="false" ht="14.25" hidden="false" customHeight="false" outlineLevel="0" collapsed="false">
      <c r="A148" s="0" t="n">
        <v>18</v>
      </c>
      <c r="B148" s="0" t="s">
        <v>705</v>
      </c>
      <c r="C148" s="0" t="s">
        <v>706</v>
      </c>
      <c r="D148" s="0" t="s">
        <v>556</v>
      </c>
      <c r="E148" s="0" t="n">
        <v>26</v>
      </c>
      <c r="F148" s="0" t="s">
        <v>707</v>
      </c>
    </row>
    <row r="149" customFormat="false" ht="14.25" hidden="false" customHeight="false" outlineLevel="0" collapsed="false">
      <c r="A149" s="0" t="n">
        <v>19</v>
      </c>
      <c r="B149" s="0" t="s">
        <v>708</v>
      </c>
      <c r="C149" s="0" t="s">
        <v>709</v>
      </c>
      <c r="D149" s="0" t="s">
        <v>710</v>
      </c>
      <c r="E149" s="0" t="n">
        <v>14</v>
      </c>
      <c r="F149" s="0" t="s">
        <v>711</v>
      </c>
    </row>
    <row r="150" customFormat="false" ht="14.25" hidden="false" customHeight="false" outlineLevel="0" collapsed="false">
      <c r="A150" s="0" t="n">
        <v>20</v>
      </c>
    </row>
    <row r="151" customFormat="false" ht="14.25" hidden="false" customHeight="false" outlineLevel="0" collapsed="false">
      <c r="A151" s="0" t="n">
        <v>21</v>
      </c>
    </row>
    <row r="152" customFormat="false" ht="14.25" hidden="false" customHeight="false" outlineLevel="0" collapsed="false">
      <c r="A152" s="0" t="n">
        <v>22</v>
      </c>
    </row>
  </sheetData>
  <mergeCells count="2">
    <mergeCell ref="A1:C1"/>
    <mergeCell ref="A130:B130"/>
  </mergeCells>
  <conditionalFormatting sqref="F6:AA125">
    <cfRule type="expression" priority="2" aboveAverage="0" equalAverage="0" bottom="0" percent="0" rank="0" text="" dxfId="17">
      <formula>IF(F6=F$2,COUNTIF(F$6:F$125,F6)=1)</formula>
    </cfRule>
    <cfRule type="expression" priority="3" aboveAverage="0" equalAverage="0" bottom="0" percent="0" rank="0" text="" dxfId="18">
      <formula>IF(F6&gt;0,F6=F$2)</formula>
    </cfRule>
  </conditionalFormatting>
  <conditionalFormatting sqref="F4:AA4">
    <cfRule type="cellIs" priority="4" operator="equal" aboveAverage="0" equalAverage="0" bottom="0" percent="0" rank="0" text="" dxfId="19">
      <formula>1</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338"/>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R19" activeCellId="0" sqref="R19"/>
    </sheetView>
  </sheetViews>
  <sheetFormatPr defaultColWidth="9.1171875" defaultRowHeight="14.25" zeroHeight="false" outlineLevelRow="0" outlineLevelCol="0"/>
  <cols>
    <col collapsed="false" customWidth="true" hidden="false" outlineLevel="0" max="1" min="1" style="4" width="5.88"/>
    <col collapsed="false" customWidth="true" hidden="false" outlineLevel="0" max="2" min="2" style="4" width="28.78"/>
    <col collapsed="false" customWidth="true" hidden="false" outlineLevel="0" max="3" min="3" style="78" width="7.88"/>
    <col collapsed="false" customWidth="true" hidden="false" outlineLevel="0" max="4" min="4" style="78" width="5.88"/>
    <col collapsed="false" customWidth="true" hidden="false" outlineLevel="0" max="5" min="5" style="78" width="7.88"/>
    <col collapsed="false" customWidth="true" hidden="false" outlineLevel="0" max="6" min="6" style="78" width="8.22"/>
    <col collapsed="false" customWidth="true" hidden="false" outlineLevel="0" max="7" min="7" style="4" width="7.78"/>
    <col collapsed="false" customWidth="true" hidden="true" outlineLevel="0" max="8" min="8" style="78" width="7.88"/>
    <col collapsed="false" customWidth="true" hidden="true" outlineLevel="0" max="9" min="9" style="78" width="6.88"/>
    <col collapsed="false" customWidth="true" hidden="true" outlineLevel="0" max="10" min="10" style="78" width="6.11"/>
    <col collapsed="false" customWidth="true" hidden="false" outlineLevel="0" max="11" min="11" style="78" width="6.55"/>
    <col collapsed="false" customWidth="true" hidden="false" outlineLevel="0" max="12" min="12" style="4" width="8.88"/>
    <col collapsed="false" customWidth="true" hidden="true" outlineLevel="0" max="13" min="13" style="4" width="7.66"/>
    <col collapsed="false" customWidth="true" hidden="false" outlineLevel="0" max="15" min="14" style="4" width="7.66"/>
    <col collapsed="false" customWidth="true" hidden="true" outlineLevel="0" max="16" min="16" style="4" width="7.66"/>
    <col collapsed="false" customWidth="true" hidden="false" outlineLevel="0" max="27" min="17" style="4" width="7.66"/>
    <col collapsed="false" customWidth="true" hidden="true" outlineLevel="0" max="28" min="28" style="4" width="7.66"/>
    <col collapsed="false" customWidth="true" hidden="false" outlineLevel="0" max="29" min="29" style="4" width="33.11"/>
    <col collapsed="false" customWidth="true" hidden="false" outlineLevel="0" max="30" min="30" style="4" width="28.11"/>
    <col collapsed="false" customWidth="false" hidden="false" outlineLevel="0" max="1023" min="31" style="4" width="9.11"/>
  </cols>
  <sheetData>
    <row r="1" customFormat="false" ht="59.25" hidden="false" customHeight="true" outlineLevel="0" collapsed="false">
      <c r="A1" s="79" t="str">
        <f aca="true">_xlfn.CONCAT(Contacts!H1,"  - ",RIGHT(CELL("filename"),SUM(LEN(CELL("filename")),-FIND("'#",CELL("filename")),-2)))</f>
        <v>CHALLENGE SUD 10  - Tour 4</v>
      </c>
      <c r="B1" s="79"/>
      <c r="C1" s="79" t="n">
        <f aca="false">Cumul!O1</f>
        <v>65</v>
      </c>
      <c r="E1" s="4"/>
      <c r="F1" s="80" t="s">
        <v>44</v>
      </c>
      <c r="G1" s="81" t="n">
        <v>1089</v>
      </c>
      <c r="H1" s="82"/>
      <c r="I1" s="82"/>
      <c r="J1" s="82"/>
      <c r="K1" s="82"/>
      <c r="L1" s="83" t="s">
        <v>10</v>
      </c>
      <c r="M1" s="84" t="s">
        <v>23</v>
      </c>
      <c r="N1" s="84" t="s">
        <v>14</v>
      </c>
      <c r="O1" s="84" t="s">
        <v>16</v>
      </c>
      <c r="P1" s="84" t="s">
        <v>24</v>
      </c>
      <c r="Q1" s="84" t="s">
        <v>18</v>
      </c>
      <c r="R1" s="84" t="s">
        <v>12</v>
      </c>
      <c r="S1" s="84" t="s">
        <v>22</v>
      </c>
      <c r="T1" s="84" t="s">
        <v>19</v>
      </c>
      <c r="U1" s="84" t="s">
        <v>45</v>
      </c>
      <c r="V1" s="84" t="s">
        <v>20</v>
      </c>
      <c r="W1" s="84" t="s">
        <v>21</v>
      </c>
      <c r="X1" s="84" t="s">
        <v>15</v>
      </c>
      <c r="Y1" s="84" t="s">
        <v>11</v>
      </c>
      <c r="Z1" s="84" t="s">
        <v>17</v>
      </c>
      <c r="AA1" s="84" t="s">
        <v>13</v>
      </c>
      <c r="AB1" s="84" t="s">
        <v>46</v>
      </c>
    </row>
    <row r="2" customFormat="false" ht="18" hidden="true" customHeight="true" outlineLevel="0" collapsed="false">
      <c r="B2" s="85"/>
      <c r="C2" s="86"/>
      <c r="D2" s="86"/>
      <c r="E2" s="86"/>
      <c r="F2" s="86"/>
      <c r="H2" s="87" t="s">
        <v>47</v>
      </c>
      <c r="I2" s="88" t="s">
        <v>48</v>
      </c>
      <c r="J2" s="88" t="s">
        <v>49</v>
      </c>
      <c r="K2" s="88" t="s">
        <v>50</v>
      </c>
      <c r="L2" s="83"/>
      <c r="M2" s="86" t="s">
        <v>29</v>
      </c>
      <c r="N2" s="86" t="s">
        <v>30</v>
      </c>
      <c r="O2" s="86" t="s">
        <v>31</v>
      </c>
      <c r="P2" s="82" t="s">
        <v>51</v>
      </c>
      <c r="Q2" s="82" t="s">
        <v>32</v>
      </c>
      <c r="R2" s="82" t="s">
        <v>33</v>
      </c>
      <c r="S2" s="82" t="s">
        <v>34</v>
      </c>
      <c r="T2" s="82" t="s">
        <v>35</v>
      </c>
      <c r="U2" s="82" t="s">
        <v>36</v>
      </c>
      <c r="V2" s="82" t="s">
        <v>37</v>
      </c>
      <c r="W2" s="82" t="s">
        <v>38</v>
      </c>
      <c r="X2" s="82" t="s">
        <v>39</v>
      </c>
      <c r="Y2" s="78" t="s">
        <v>40</v>
      </c>
      <c r="Z2" s="78" t="s">
        <v>41</v>
      </c>
      <c r="AA2" s="82" t="s">
        <v>42</v>
      </c>
      <c r="AB2" s="82" t="s">
        <v>52</v>
      </c>
    </row>
    <row r="3" customFormat="false" ht="14.25" hidden="false" customHeight="false" outlineLevel="0" collapsed="false">
      <c r="A3" s="89" t="s">
        <v>53</v>
      </c>
      <c r="B3" s="90" t="s">
        <v>447</v>
      </c>
      <c r="C3" s="91" t="s">
        <v>55</v>
      </c>
      <c r="D3" s="91" t="s">
        <v>56</v>
      </c>
      <c r="E3" s="91" t="s">
        <v>1</v>
      </c>
      <c r="F3" s="91" t="s">
        <v>57</v>
      </c>
      <c r="G3" s="92" t="s">
        <v>58</v>
      </c>
      <c r="H3" s="92"/>
      <c r="I3" s="92"/>
      <c r="J3" s="92"/>
      <c r="K3" s="93" t="s">
        <v>59</v>
      </c>
      <c r="L3" s="94" t="s">
        <v>60</v>
      </c>
      <c r="M3" s="95" t="n">
        <f aca="false">SUM(M4:M152)</f>
        <v>0</v>
      </c>
      <c r="N3" s="95" t="n">
        <f aca="false">SUM(N4:N152)</f>
        <v>126.5</v>
      </c>
      <c r="O3" s="95" t="n">
        <f aca="false">SUM(O4:O152)</f>
        <v>138</v>
      </c>
      <c r="P3" s="95" t="n">
        <f aca="false">SUM(P4:P152)</f>
        <v>0</v>
      </c>
      <c r="Q3" s="95" t="n">
        <f aca="false">SUM(Q4:Q152)</f>
        <v>154</v>
      </c>
      <c r="R3" s="95" t="n">
        <f aca="false">SUM(R4:R152)</f>
        <v>237</v>
      </c>
      <c r="S3" s="95" t="n">
        <f aca="false">SUM(S4:S152)</f>
        <v>36</v>
      </c>
      <c r="T3" s="95" t="n">
        <f aca="false">SUM(T4:T152)</f>
        <v>125.5</v>
      </c>
      <c r="U3" s="95" t="n">
        <f aca="false">SUM(U4:U152)</f>
        <v>254</v>
      </c>
      <c r="V3" s="95" t="n">
        <f aca="false">SUM(V4:V152)</f>
        <v>78</v>
      </c>
      <c r="W3" s="95" t="n">
        <f aca="false">SUM(W4:W152)</f>
        <v>120.5</v>
      </c>
      <c r="X3" s="95" t="n">
        <f aca="false">SUM(X4:X152)</f>
        <v>213.5</v>
      </c>
      <c r="Y3" s="95" t="n">
        <f aca="false">SUM(Y4:Y152)</f>
        <v>255.5</v>
      </c>
      <c r="Z3" s="95" t="n">
        <f aca="false">SUM(Z4:Z152)</f>
        <v>211.5</v>
      </c>
      <c r="AA3" s="95" t="n">
        <f aca="false">SUM(AA4:AA152)</f>
        <v>192</v>
      </c>
      <c r="AB3" s="95" t="n">
        <f aca="false">SUM(AB4:AB152)</f>
        <v>0</v>
      </c>
    </row>
    <row r="4" customFormat="false" ht="14.25" hidden="false" customHeight="false" outlineLevel="0" collapsed="false">
      <c r="A4" s="82" t="n">
        <f aca="false">IF(G4&lt;&gt;0,IF(COUNTIF(G$4:G$199,G4)&lt;&gt;1,RANK(G4,G$4:G$199)&amp;"°",RANK(G4,G$4:G$199)),"")</f>
        <v>1</v>
      </c>
      <c r="B4" s="100" t="s">
        <v>712</v>
      </c>
      <c r="C4" s="86" t="str">
        <f aca="false">IFERROR(VLOOKUP($B4,TabJoueurs,2,0),"")</f>
        <v>5B</v>
      </c>
      <c r="D4" s="86" t="str">
        <f aca="false">IFERROR(VLOOKUP($B4,TabJoueurs,3,0),"")</f>
        <v>S</v>
      </c>
      <c r="E4" s="86" t="str">
        <f aca="false">IFERROR(VLOOKUP($B4,TabJoueurs,4,0),"")</f>
        <v>LIB</v>
      </c>
      <c r="F4" s="86" t="n">
        <f aca="false">IFERROR(VLOOKUP($B4,TabJoueurs,7,0),"")</f>
        <v>0</v>
      </c>
      <c r="G4" s="82" t="n">
        <v>1036</v>
      </c>
      <c r="H4" s="82" t="n">
        <f aca="false">COUNTIF(E$4:E4,E4)</f>
        <v>1</v>
      </c>
      <c r="I4" s="82" t="n">
        <f aca="false">IFERROR(IF(H4&lt;6,I3+1,I3),0)</f>
        <v>1</v>
      </c>
      <c r="J4" s="82" t="n">
        <f aca="false">IF(G4&gt;0,IF(H4&lt;6,PtsMax4-I4+1,""),"")</f>
        <v>65</v>
      </c>
      <c r="K4" s="97" t="n">
        <f aca="false">MAX(M4:AB4)</f>
        <v>65</v>
      </c>
      <c r="L4" s="98" t="n">
        <f aca="false">IFERROR(G4/G$1,"")</f>
        <v>0.951331496786042</v>
      </c>
      <c r="M4" s="99"/>
      <c r="N4" s="86" t="str">
        <f aca="false">IF(N$2=$E4,$J4,"")</f>
        <v/>
      </c>
      <c r="O4" s="99" t="str">
        <f aca="false">IF(O$2=$E4,$J4,"")</f>
        <v/>
      </c>
      <c r="P4" s="86" t="str">
        <f aca="false">IF(P$2=$E4,$J4,"")</f>
        <v/>
      </c>
      <c r="Q4" s="86" t="str">
        <f aca="false">IF(Q$2=$E4,$J4,"")</f>
        <v/>
      </c>
      <c r="R4" s="99" t="str">
        <f aca="false">IF(R$2=$E4,$J4,"")</f>
        <v/>
      </c>
      <c r="S4" s="86" t="str">
        <f aca="false">IF(S$2=$E4,$J4,"")</f>
        <v/>
      </c>
      <c r="T4" s="99" t="str">
        <f aca="false">IF(T$2=$E4,$J4,"")</f>
        <v/>
      </c>
      <c r="U4" s="86" t="str">
        <f aca="false">IF(U$2=$E4,$J4,"")</f>
        <v/>
      </c>
      <c r="V4" s="99" t="str">
        <f aca="false">IF(V$2=$E4,$J4,"")</f>
        <v/>
      </c>
      <c r="W4" s="86" t="str">
        <f aca="false">IF(W$2=$E4,$J4,"")</f>
        <v/>
      </c>
      <c r="X4" s="99" t="n">
        <f aca="false">IF(X$2=$E4,$J4,"")</f>
        <v>65</v>
      </c>
      <c r="Y4" s="86" t="str">
        <f aca="false">IF(Y$2=$E4,$J4,"")</f>
        <v/>
      </c>
      <c r="Z4" s="99" t="str">
        <f aca="false">IF(Z$2=$E4,$J4,"")</f>
        <v/>
      </c>
      <c r="AA4" s="86" t="str">
        <f aca="false">IF(AA$2=$E4,$J4,"")</f>
        <v/>
      </c>
      <c r="AB4" s="99" t="str">
        <f aca="false">IF(AB$2=$E4,$J4,"")</f>
        <v/>
      </c>
      <c r="AC4" s="101" t="s">
        <v>10</v>
      </c>
      <c r="AD4" s="83"/>
      <c r="AE4" s="83" t="s">
        <v>10</v>
      </c>
      <c r="AF4" s="83" t="s">
        <v>10</v>
      </c>
    </row>
    <row r="5" customFormat="false" ht="14.25" hidden="false" customHeight="false" outlineLevel="0" collapsed="false">
      <c r="A5" s="82" t="n">
        <f aca="false">IF(G5&lt;&gt;0,IF(COUNTIF(G$4:G$199,G5)&lt;&gt;1,RANK(G5,G$4:G$199)&amp;"°",RANK(G5,G$4:G$199)),"")</f>
        <v>2</v>
      </c>
      <c r="B5" s="100" t="s">
        <v>61</v>
      </c>
      <c r="C5" s="86" t="str">
        <f aca="false">IFERROR(VLOOKUP($B5,TabJoueurs,2,0),"")</f>
        <v>4D</v>
      </c>
      <c r="D5" s="86" t="str">
        <f aca="false">IFERROR(VLOOKUP($B5,TabJoueurs,3,0),"")</f>
        <v>V</v>
      </c>
      <c r="E5" s="86" t="str">
        <f aca="false">IFERROR(VLOOKUP($B5,TabJoueurs,4,0),"")</f>
        <v>FLO</v>
      </c>
      <c r="F5" s="86" t="n">
        <f aca="false">IFERROR(VLOOKUP($B5,TabJoueurs,7,0),"")</f>
        <v>0</v>
      </c>
      <c r="G5" s="82" t="n">
        <v>1032</v>
      </c>
      <c r="H5" s="82" t="n">
        <f aca="false">COUNTIF(E$4:E5,E5)</f>
        <v>1</v>
      </c>
      <c r="I5" s="82" t="n">
        <f aca="false">IFERROR(IF(H5&lt;6,I4+1,I4),0)</f>
        <v>2</v>
      </c>
      <c r="J5" s="82" t="n">
        <f aca="false">IF(G5&gt;0,IF(H5&lt;6,PtsMax4-I5+1,""),"")</f>
        <v>64</v>
      </c>
      <c r="K5" s="97" t="n">
        <f aca="false">MAX(M5:AB5)</f>
        <v>64</v>
      </c>
      <c r="L5" s="98" t="n">
        <f aca="false">IFERROR(G5/G$1,"")</f>
        <v>0.947658402203857</v>
      </c>
      <c r="M5" s="99"/>
      <c r="N5" s="86" t="str">
        <f aca="false">IF(N$2=$E5,$J5,"")</f>
        <v/>
      </c>
      <c r="O5" s="99" t="str">
        <f aca="false">IF(O$2=$E5,$J5,"")</f>
        <v/>
      </c>
      <c r="P5" s="86" t="str">
        <f aca="false">IF(P$2=$E5,$J5,"")</f>
        <v/>
      </c>
      <c r="Q5" s="86" t="str">
        <f aca="false">IF(Q$2=$E5,$J5,"")</f>
        <v/>
      </c>
      <c r="R5" s="99" t="str">
        <f aca="false">IF(R$2=$E5,$J5,"")</f>
        <v/>
      </c>
      <c r="S5" s="86" t="str">
        <f aca="false">IF(S$2=$E5,$J5,"")</f>
        <v/>
      </c>
      <c r="T5" s="99" t="str">
        <f aca="false">IF(T$2=$E5,$J5,"")</f>
        <v/>
      </c>
      <c r="U5" s="86" t="n">
        <f aca="false">IF(U$2=$E5,$J5,"")</f>
        <v>64</v>
      </c>
      <c r="V5" s="99" t="str">
        <f aca="false">IF(V$2=$E5,$J5,"")</f>
        <v/>
      </c>
      <c r="W5" s="86" t="str">
        <f aca="false">IF(W$2=$E5,$J5,"")</f>
        <v/>
      </c>
      <c r="X5" s="99" t="str">
        <f aca="false">IF(X$2=$E5,$J5,"")</f>
        <v/>
      </c>
      <c r="Y5" s="86" t="str">
        <f aca="false">IF(Y$2=$E5,$J5,"")</f>
        <v/>
      </c>
      <c r="Z5" s="99" t="str">
        <f aca="false">IF(Z$2=$E5,$J5,"")</f>
        <v/>
      </c>
      <c r="AA5" s="86" t="str">
        <f aca="false">IF(AA$2=$E5,$J5,"")</f>
        <v/>
      </c>
      <c r="AB5" s="99" t="str">
        <f aca="false">IF(AB$2=$E5,$J5,"")</f>
        <v/>
      </c>
      <c r="AC5" s="101" t="s">
        <v>10</v>
      </c>
      <c r="AD5" s="83"/>
      <c r="AE5" s="83" t="s">
        <v>10</v>
      </c>
      <c r="AF5" s="83" t="s">
        <v>10</v>
      </c>
    </row>
    <row r="6" customFormat="false" ht="14.25" hidden="false" customHeight="false" outlineLevel="0" collapsed="false">
      <c r="A6" s="82" t="n">
        <f aca="false">IF(G6&lt;&gt;0,IF(COUNTIF(G$4:G$199,G6)&lt;&gt;1,RANK(G6,G$4:G$199)&amp;"°",RANK(G6,G$4:G$199)),"")</f>
        <v>3</v>
      </c>
      <c r="B6" s="100" t="s">
        <v>62</v>
      </c>
      <c r="C6" s="86" t="str">
        <f aca="false">IFERROR(VLOOKUP($B6,TabJoueurs,2,0),"")</f>
        <v>4B</v>
      </c>
      <c r="D6" s="86" t="str">
        <f aca="false">IFERROR(VLOOKUP($B6,TabJoueurs,3,0),"")</f>
        <v>S</v>
      </c>
      <c r="E6" s="86" t="str">
        <f aca="false">IFERROR(VLOOKUP($B6,TabJoueurs,4,0),"")</f>
        <v>CNA</v>
      </c>
      <c r="F6" s="86" t="n">
        <f aca="false">IFERROR(VLOOKUP($B6,TabJoueurs,7,0),"")</f>
        <v>0</v>
      </c>
      <c r="G6" s="82" t="n">
        <v>1004</v>
      </c>
      <c r="H6" s="82" t="n">
        <f aca="false">COUNTIF(E$4:E6,E6)</f>
        <v>1</v>
      </c>
      <c r="I6" s="82" t="n">
        <f aca="false">IFERROR(IF(H6&lt;6,I5+1,I5),0)</f>
        <v>3</v>
      </c>
      <c r="J6" s="82" t="n">
        <f aca="false">IF(G6&gt;0,IF(H6&lt;6,PtsMax4-I6+1,""),"")</f>
        <v>63</v>
      </c>
      <c r="K6" s="97" t="n">
        <f aca="false">MAX(M6:AB6)</f>
        <v>63</v>
      </c>
      <c r="L6" s="98" t="n">
        <f aca="false">IFERROR(G6/G$1,"")</f>
        <v>0.921946740128558</v>
      </c>
      <c r="M6" s="99"/>
      <c r="N6" s="86" t="str">
        <f aca="false">IF(N$2=$E6,$J6,"")</f>
        <v/>
      </c>
      <c r="O6" s="99" t="str">
        <f aca="false">IF(O$2=$E6,$J6,"")</f>
        <v/>
      </c>
      <c r="P6" s="86" t="str">
        <f aca="false">IF(P$2=$E6,$J6,"")</f>
        <v/>
      </c>
      <c r="Q6" s="86" t="str">
        <f aca="false">IF(Q$2=$E6,$J6,"")</f>
        <v/>
      </c>
      <c r="R6" s="99" t="n">
        <f aca="false">IF(R$2=$E6,$J6,"")</f>
        <v>63</v>
      </c>
      <c r="S6" s="86" t="str">
        <f aca="false">IF(S$2=$E6,$J6,"")</f>
        <v/>
      </c>
      <c r="T6" s="99" t="str">
        <f aca="false">IF(T$2=$E6,$J6,"")</f>
        <v/>
      </c>
      <c r="U6" s="86" t="str">
        <f aca="false">IF(U$2=$E6,$J6,"")</f>
        <v/>
      </c>
      <c r="V6" s="99" t="str">
        <f aca="false">IF(V$2=$E6,$J6,"")</f>
        <v/>
      </c>
      <c r="W6" s="86" t="str">
        <f aca="false">IF(W$2=$E6,$J6,"")</f>
        <v/>
      </c>
      <c r="X6" s="99" t="str">
        <f aca="false">IF(X$2=$E6,$J6,"")</f>
        <v/>
      </c>
      <c r="Y6" s="86" t="str">
        <f aca="false">IF(Y$2=$E6,$J6,"")</f>
        <v/>
      </c>
      <c r="Z6" s="99" t="str">
        <f aca="false">IF(Z$2=$E6,$J6,"")</f>
        <v/>
      </c>
      <c r="AA6" s="86" t="str">
        <f aca="false">IF(AA$2=$E6,$J6,"")</f>
        <v/>
      </c>
      <c r="AB6" s="99" t="str">
        <f aca="false">IF(AB$2=$E6,$J6,"")</f>
        <v/>
      </c>
      <c r="AC6" s="101" t="s">
        <v>10</v>
      </c>
      <c r="AD6" s="83"/>
      <c r="AE6" s="83" t="s">
        <v>10</v>
      </c>
      <c r="AF6" s="83" t="s">
        <v>10</v>
      </c>
    </row>
    <row r="7" customFormat="false" ht="14.25" hidden="false" customHeight="false" outlineLevel="0" collapsed="false">
      <c r="A7" s="82" t="n">
        <f aca="false">IF(G7&lt;&gt;0,IF(COUNTIF(G$4:G$199,G7)&lt;&gt;1,RANK(G7,G$4:G$199)&amp;"°",RANK(G7,G$4:G$199)),"")</f>
        <v>4</v>
      </c>
      <c r="B7" s="100" t="s">
        <v>448</v>
      </c>
      <c r="C7" s="86" t="str">
        <f aca="false">IFERROR(VLOOKUP($B7,TabJoueurs,2,0),"")</f>
        <v>3A</v>
      </c>
      <c r="D7" s="86" t="str">
        <f aca="false">IFERROR(VLOOKUP($B7,TabJoueurs,3,0),"")</f>
        <v>V</v>
      </c>
      <c r="E7" s="86" t="str">
        <f aca="false">IFERROR(VLOOKUP($B7,TabJoueurs,4,0),"")</f>
        <v>FLO</v>
      </c>
      <c r="F7" s="86" t="n">
        <f aca="false">IFERROR(VLOOKUP($B7,TabJoueurs,7,0),"")</f>
        <v>0</v>
      </c>
      <c r="G7" s="82" t="n">
        <v>991</v>
      </c>
      <c r="H7" s="82" t="n">
        <f aca="false">COUNTIF(E$4:E7,E7)</f>
        <v>2</v>
      </c>
      <c r="I7" s="82" t="n">
        <f aca="false">IFERROR(IF(H7&lt;6,I6+1,I6),0)</f>
        <v>4</v>
      </c>
      <c r="J7" s="82" t="n">
        <f aca="false">IF(G7&gt;0,IF(H7&lt;6,PtsMax4-I7+1,""),"")</f>
        <v>62</v>
      </c>
      <c r="K7" s="97" t="n">
        <f aca="false">MAX(M7:AB7)</f>
        <v>62</v>
      </c>
      <c r="L7" s="98" t="n">
        <f aca="false">IFERROR(G7/G$1,"")</f>
        <v>0.910009182736455</v>
      </c>
      <c r="M7" s="99"/>
      <c r="N7" s="86" t="str">
        <f aca="false">IF(N$2=$E7,$J7,"")</f>
        <v/>
      </c>
      <c r="O7" s="99" t="str">
        <f aca="false">IF(O$2=$E7,$J7,"")</f>
        <v/>
      </c>
      <c r="P7" s="86" t="str">
        <f aca="false">IF(P$2=$E7,$J7,"")</f>
        <v/>
      </c>
      <c r="Q7" s="86" t="str">
        <f aca="false">IF(Q$2=$E7,$J7,"")</f>
        <v/>
      </c>
      <c r="R7" s="99" t="str">
        <f aca="false">IF(R$2=$E7,$J7,"")</f>
        <v/>
      </c>
      <c r="S7" s="86" t="str">
        <f aca="false">IF(S$2=$E7,$J7,"")</f>
        <v/>
      </c>
      <c r="T7" s="99" t="str">
        <f aca="false">IF(T$2=$E7,$J7,"")</f>
        <v/>
      </c>
      <c r="U7" s="86" t="n">
        <f aca="false">IF(U$2=$E7,$J7,"")</f>
        <v>62</v>
      </c>
      <c r="V7" s="99" t="str">
        <f aca="false">IF(V$2=$E7,$J7,"")</f>
        <v/>
      </c>
      <c r="W7" s="86" t="str">
        <f aca="false">IF(W$2=$E7,$J7,"")</f>
        <v/>
      </c>
      <c r="X7" s="99" t="str">
        <f aca="false">IF(X$2=$E7,$J7,"")</f>
        <v/>
      </c>
      <c r="Y7" s="86" t="str">
        <f aca="false">IF(Y$2=$E7,$J7,"")</f>
        <v/>
      </c>
      <c r="Z7" s="99" t="str">
        <f aca="false">IF(Z$2=$E7,$J7,"")</f>
        <v/>
      </c>
      <c r="AA7" s="86" t="str">
        <f aca="false">IF(AA$2=$E7,$J7,"")</f>
        <v/>
      </c>
      <c r="AB7" s="99" t="str">
        <f aca="false">IF(AB$2=$E7,$J7,"")</f>
        <v/>
      </c>
      <c r="AC7" s="101" t="s">
        <v>10</v>
      </c>
      <c r="AD7" s="83"/>
      <c r="AE7" s="83" t="s">
        <v>10</v>
      </c>
      <c r="AF7" s="83" t="s">
        <v>10</v>
      </c>
    </row>
    <row r="8" customFormat="false" ht="14.25" hidden="false" customHeight="false" outlineLevel="0" collapsed="false">
      <c r="A8" s="82" t="n">
        <f aca="false">IF(G8&lt;&gt;0,IF(COUNTIF(G$4:G$199,G8)&lt;&gt;1,RANK(G8,G$4:G$199)&amp;"°",RANK(G8,G$4:G$199)),"")</f>
        <v>5</v>
      </c>
      <c r="B8" s="100" t="s">
        <v>450</v>
      </c>
      <c r="C8" s="86" t="n">
        <f aca="false">IFERROR(VLOOKUP($B8,TabJoueurs,2,0),"")</f>
        <v>7</v>
      </c>
      <c r="D8" s="86" t="str">
        <f aca="false">IFERROR(VLOOKUP($B8,TabJoueurs,3,0),"")</f>
        <v>S</v>
      </c>
      <c r="E8" s="86" t="str">
        <f aca="false">IFERROR(VLOOKUP($B8,TabJoueurs,4,0),"")</f>
        <v>CHY</v>
      </c>
      <c r="F8" s="86" t="n">
        <f aca="false">IFERROR(VLOOKUP($B8,TabJoueurs,7,0),"")</f>
        <v>0</v>
      </c>
      <c r="G8" s="82" t="n">
        <v>965</v>
      </c>
      <c r="H8" s="82" t="n">
        <f aca="false">COUNTIF(E$4:E8,E8)</f>
        <v>1</v>
      </c>
      <c r="I8" s="82" t="n">
        <f aca="false">IFERROR(IF(H8&lt;6,I7+1,I7),0)</f>
        <v>5</v>
      </c>
      <c r="J8" s="82" t="n">
        <f aca="false">IF(G8&gt;0,IF(H8&lt;6,PtsMax4-I8+1,""),"")</f>
        <v>61</v>
      </c>
      <c r="K8" s="97" t="n">
        <f aca="false">MAX(M8:AB8)</f>
        <v>61</v>
      </c>
      <c r="L8" s="98" t="n">
        <f aca="false">IFERROR(G8/G$1,"")</f>
        <v>0.88613406795225</v>
      </c>
      <c r="M8" s="99"/>
      <c r="N8" s="86" t="str">
        <f aca="false">IF(N$2=$E8,$J8,"")</f>
        <v/>
      </c>
      <c r="O8" s="99" t="str">
        <f aca="false">IF(O$2=$E8,$J8,"")</f>
        <v/>
      </c>
      <c r="P8" s="86" t="str">
        <f aca="false">IF(P$2=$E8,$J8,"")</f>
        <v/>
      </c>
      <c r="Q8" s="86" t="n">
        <f aca="false">IF(Q$2=$E8,$J8,"")</f>
        <v>61</v>
      </c>
      <c r="R8" s="99" t="str">
        <f aca="false">IF(R$2=$E8,$J8,"")</f>
        <v/>
      </c>
      <c r="S8" s="86" t="str">
        <f aca="false">IF(S$2=$E8,$J8,"")</f>
        <v/>
      </c>
      <c r="T8" s="99" t="str">
        <f aca="false">IF(T$2=$E8,$J8,"")</f>
        <v/>
      </c>
      <c r="U8" s="86" t="str">
        <f aca="false">IF(U$2=$E8,$J8,"")</f>
        <v/>
      </c>
      <c r="V8" s="99" t="str">
        <f aca="false">IF(V$2=$E8,$J8,"")</f>
        <v/>
      </c>
      <c r="W8" s="86" t="str">
        <f aca="false">IF(W$2=$E8,$J8,"")</f>
        <v/>
      </c>
      <c r="X8" s="99" t="str">
        <f aca="false">IF(X$2=$E8,$J8,"")</f>
        <v/>
      </c>
      <c r="Y8" s="86" t="str">
        <f aca="false">IF(Y$2=$E8,$J8,"")</f>
        <v/>
      </c>
      <c r="Z8" s="99" t="str">
        <f aca="false">IF(Z$2=$E8,$J8,"")</f>
        <v/>
      </c>
      <c r="AA8" s="86" t="str">
        <f aca="false">IF(AA$2=$E8,$J8,"")</f>
        <v/>
      </c>
      <c r="AB8" s="99" t="str">
        <f aca="false">IF(AB$2=$E8,$J8,"")</f>
        <v/>
      </c>
      <c r="AC8" s="101" t="s">
        <v>10</v>
      </c>
      <c r="AD8" s="83"/>
      <c r="AE8" s="83" t="s">
        <v>10</v>
      </c>
      <c r="AF8" s="83" t="s">
        <v>10</v>
      </c>
    </row>
    <row r="9" customFormat="false" ht="14.25" hidden="false" customHeight="false" outlineLevel="0" collapsed="false">
      <c r="A9" s="82" t="n">
        <f aca="false">IF(G9&lt;&gt;0,IF(COUNTIF(G$4:G$199,G9)&lt;&gt;1,RANK(G9,G$4:G$199)&amp;"°",RANK(G9,G$4:G$199)),"")</f>
        <v>6</v>
      </c>
      <c r="B9" s="100" t="s">
        <v>111</v>
      </c>
      <c r="C9" s="86" t="str">
        <f aca="false">IFERROR(VLOOKUP($B9,TabJoueurs,2,0),"")</f>
        <v>5A</v>
      </c>
      <c r="D9" s="86" t="str">
        <f aca="false">IFERROR(VLOOKUP($B9,TabJoueurs,3,0),"")</f>
        <v>V</v>
      </c>
      <c r="E9" s="86" t="str">
        <f aca="false">IFERROR(VLOOKUP($B9,TabJoueurs,4,0),"")</f>
        <v>CNA</v>
      </c>
      <c r="F9" s="86" t="n">
        <f aca="false">IFERROR(VLOOKUP($B9,TabJoueurs,7,0),"")</f>
        <v>0</v>
      </c>
      <c r="G9" s="82" t="n">
        <v>952</v>
      </c>
      <c r="H9" s="82" t="n">
        <f aca="false">COUNTIF(E$4:E9,E9)</f>
        <v>2</v>
      </c>
      <c r="I9" s="82" t="n">
        <f aca="false">IFERROR(IF(H9&lt;6,I8+1,I8),0)</f>
        <v>6</v>
      </c>
      <c r="J9" s="82" t="n">
        <f aca="false">IF(G9&gt;0,IF(H9&lt;6,PtsMax4-I9+1,""),"")</f>
        <v>60</v>
      </c>
      <c r="K9" s="97" t="n">
        <f aca="false">MAX(M9:AB9)</f>
        <v>60</v>
      </c>
      <c r="L9" s="98" t="n">
        <f aca="false">IFERROR(G9/G$1,"")</f>
        <v>0.874196510560147</v>
      </c>
      <c r="M9" s="99"/>
      <c r="N9" s="86" t="str">
        <f aca="false">IF(N$2=$E9,$J9,"")</f>
        <v/>
      </c>
      <c r="O9" s="99" t="str">
        <f aca="false">IF(O$2=$E9,$J9,"")</f>
        <v/>
      </c>
      <c r="P9" s="86" t="str">
        <f aca="false">IF(P$2=$E9,$J9,"")</f>
        <v/>
      </c>
      <c r="Q9" s="86" t="str">
        <f aca="false">IF(Q$2=$E9,$J9,"")</f>
        <v/>
      </c>
      <c r="R9" s="99" t="n">
        <f aca="false">IF(R$2=$E9,$J9,"")</f>
        <v>60</v>
      </c>
      <c r="S9" s="86" t="str">
        <f aca="false">IF(S$2=$E9,$J9,"")</f>
        <v/>
      </c>
      <c r="T9" s="99" t="str">
        <f aca="false">IF(T$2=$E9,$J9,"")</f>
        <v/>
      </c>
      <c r="U9" s="86" t="str">
        <f aca="false">IF(U$2=$E9,$J9,"")</f>
        <v/>
      </c>
      <c r="V9" s="99" t="str">
        <f aca="false">IF(V$2=$E9,$J9,"")</f>
        <v/>
      </c>
      <c r="W9" s="86" t="str">
        <f aca="false">IF(W$2=$E9,$J9,"")</f>
        <v/>
      </c>
      <c r="X9" s="99" t="str">
        <f aca="false">IF(X$2=$E9,$J9,"")</f>
        <v/>
      </c>
      <c r="Y9" s="86" t="str">
        <f aca="false">IF(Y$2=$E9,$J9,"")</f>
        <v/>
      </c>
      <c r="Z9" s="99" t="str">
        <f aca="false">IF(Z$2=$E9,$J9,"")</f>
        <v/>
      </c>
      <c r="AA9" s="86" t="str">
        <f aca="false">IF(AA$2=$E9,$J9,"")</f>
        <v/>
      </c>
      <c r="AB9" s="99" t="str">
        <f aca="false">IF(AB$2=$E9,$J9,"")</f>
        <v/>
      </c>
      <c r="AC9" s="101" t="s">
        <v>10</v>
      </c>
      <c r="AD9" s="83"/>
      <c r="AE9" s="83" t="s">
        <v>10</v>
      </c>
      <c r="AF9" s="83" t="s">
        <v>10</v>
      </c>
    </row>
    <row r="10" customFormat="false" ht="14.25" hidden="false" customHeight="false" outlineLevel="0" collapsed="false">
      <c r="A10" s="82" t="n">
        <f aca="false">IF(G10&lt;&gt;0,IF(COUNTIF(G$4:G$199,G10)&lt;&gt;1,RANK(G10,G$4:G$199)&amp;"°",RANK(G10,G$4:G$199)),"")</f>
        <v>7</v>
      </c>
      <c r="B10" s="100" t="s">
        <v>713</v>
      </c>
      <c r="C10" s="86" t="str">
        <f aca="false">IFERROR(VLOOKUP($B10,TabJoueurs,2,0),"")</f>
        <v>4C</v>
      </c>
      <c r="D10" s="86" t="str">
        <f aca="false">IFERROR(VLOOKUP($B10,TabJoueurs,3,0),"")</f>
        <v>D</v>
      </c>
      <c r="E10" s="86" t="str">
        <f aca="false">IFERROR(VLOOKUP($B10,TabJoueurs,4,0),"")</f>
        <v>WAA</v>
      </c>
      <c r="F10" s="86" t="n">
        <f aca="false">IFERROR(VLOOKUP($B10,TabJoueurs,7,0),"")</f>
        <v>0</v>
      </c>
      <c r="G10" s="82" t="n">
        <v>939</v>
      </c>
      <c r="H10" s="82" t="n">
        <f aca="false">COUNTIF(E$4:E10,E10)</f>
        <v>1</v>
      </c>
      <c r="I10" s="82" t="n">
        <f aca="false">IFERROR(IF(H10&lt;6,I9+1,I9),0)</f>
        <v>7</v>
      </c>
      <c r="J10" s="82" t="n">
        <f aca="false">IF(G10&gt;0,IF(H10&lt;6,PtsMax4-I10+1,""),"")</f>
        <v>59</v>
      </c>
      <c r="K10" s="97" t="n">
        <f aca="false">MAX(M10:AB10)</f>
        <v>59</v>
      </c>
      <c r="L10" s="98" t="n">
        <f aca="false">IFERROR(G10/G$1,"")</f>
        <v>0.862258953168044</v>
      </c>
      <c r="M10" s="99"/>
      <c r="N10" s="86" t="str">
        <f aca="false">IF(N$2=$E10,$J10,"")</f>
        <v/>
      </c>
      <c r="O10" s="99" t="str">
        <f aca="false">IF(O$2=$E10,$J10,"")</f>
        <v/>
      </c>
      <c r="P10" s="86" t="str">
        <f aca="false">IF(P$2=$E10,$J10,"")</f>
        <v/>
      </c>
      <c r="Q10" s="86" t="str">
        <f aca="false">IF(Q$2=$E10,$J10,"")</f>
        <v/>
      </c>
      <c r="R10" s="99" t="str">
        <f aca="false">IF(R$2=$E10,$J10,"")</f>
        <v/>
      </c>
      <c r="S10" s="86" t="str">
        <f aca="false">IF(S$2=$E10,$J10,"")</f>
        <v/>
      </c>
      <c r="T10" s="99" t="str">
        <f aca="false">IF(T$2=$E10,$J10,"")</f>
        <v/>
      </c>
      <c r="U10" s="86" t="str">
        <f aca="false">IF(U$2=$E10,$J10,"")</f>
        <v/>
      </c>
      <c r="V10" s="99" t="str">
        <f aca="false">IF(V$2=$E10,$J10,"")</f>
        <v/>
      </c>
      <c r="W10" s="86" t="str">
        <f aca="false">IF(W$2=$E10,$J10,"")</f>
        <v/>
      </c>
      <c r="X10" s="99" t="str">
        <f aca="false">IF(X$2=$E10,$J10,"")</f>
        <v/>
      </c>
      <c r="Y10" s="86" t="str">
        <f aca="false">IF(Y$2=$E10,$J10,"")</f>
        <v/>
      </c>
      <c r="Z10" s="99" t="str">
        <f aca="false">IF(Z$2=$E10,$J10,"")</f>
        <v/>
      </c>
      <c r="AA10" s="86" t="n">
        <f aca="false">IF(AA$2=$E10,$J10,"")</f>
        <v>59</v>
      </c>
      <c r="AB10" s="99" t="str">
        <f aca="false">IF(AB$2=$E10,$J10,"")</f>
        <v/>
      </c>
      <c r="AC10" s="101" t="s">
        <v>10</v>
      </c>
      <c r="AD10" s="83"/>
      <c r="AE10" s="83" t="s">
        <v>10</v>
      </c>
      <c r="AF10" s="83" t="s">
        <v>10</v>
      </c>
    </row>
    <row r="11" customFormat="false" ht="14.25" hidden="false" customHeight="false" outlineLevel="0" collapsed="false">
      <c r="A11" s="82" t="n">
        <f aca="false">IF(G11&lt;&gt;0,IF(COUNTIF(G$4:G$199,G11)&lt;&gt;1,RANK(G11,G$4:G$199)&amp;"°",RANK(G11,G$4:G$199)),"")</f>
        <v>8</v>
      </c>
      <c r="B11" s="100" t="s">
        <v>63</v>
      </c>
      <c r="C11" s="86" t="str">
        <f aca="false">IFERROR(VLOOKUP($B11,TabJoueurs,2,0),"")</f>
        <v>4C</v>
      </c>
      <c r="D11" s="86" t="str">
        <f aca="false">IFERROR(VLOOKUP($B11,TabJoueurs,3,0),"")</f>
        <v>S</v>
      </c>
      <c r="E11" s="86" t="str">
        <f aca="false">IFERROR(VLOOKUP($B11,TabJoueurs,4,0),"")</f>
        <v>LUX</v>
      </c>
      <c r="F11" s="86" t="n">
        <f aca="false">IFERROR(VLOOKUP($B11,TabJoueurs,7,0),"")</f>
        <v>0</v>
      </c>
      <c r="G11" s="82" t="n">
        <v>937</v>
      </c>
      <c r="H11" s="82" t="n">
        <f aca="false">COUNTIF(E$4:E11,E11)</f>
        <v>1</v>
      </c>
      <c r="I11" s="82" t="n">
        <f aca="false">IFERROR(IF(H11&lt;6,I10+1,I10),0)</f>
        <v>8</v>
      </c>
      <c r="J11" s="82" t="n">
        <f aca="false">IF(G11&gt;0,IF(H11&lt;6,PtsMax4-I11+1,""),"")</f>
        <v>58</v>
      </c>
      <c r="K11" s="97" t="n">
        <f aca="false">MAX(M11:AB11)</f>
        <v>58</v>
      </c>
      <c r="L11" s="98" t="n">
        <f aca="false">IFERROR(G11/G$1,"")</f>
        <v>0.860422405876951</v>
      </c>
      <c r="M11" s="99"/>
      <c r="N11" s="86" t="str">
        <f aca="false">IF(N$2=$E11,$J11,"")</f>
        <v/>
      </c>
      <c r="O11" s="99" t="str">
        <f aca="false">IF(O$2=$E11,$J11,"")</f>
        <v/>
      </c>
      <c r="P11" s="86" t="str">
        <f aca="false">IF(P$2=$E11,$J11,"")</f>
        <v/>
      </c>
      <c r="Q11" s="86" t="str">
        <f aca="false">IF(Q$2=$E11,$J11,"")</f>
        <v/>
      </c>
      <c r="R11" s="99" t="str">
        <f aca="false">IF(R$2=$E11,$J11,"")</f>
        <v/>
      </c>
      <c r="S11" s="86" t="str">
        <f aca="false">IF(S$2=$E11,$J11,"")</f>
        <v/>
      </c>
      <c r="T11" s="99" t="str">
        <f aca="false">IF(T$2=$E11,$J11,"")</f>
        <v/>
      </c>
      <c r="U11" s="86" t="str">
        <f aca="false">IF(U$2=$E11,$J11,"")</f>
        <v/>
      </c>
      <c r="V11" s="99" t="str">
        <f aca="false">IF(V$2=$E11,$J11,"")</f>
        <v/>
      </c>
      <c r="W11" s="86" t="str">
        <f aca="false">IF(W$2=$E11,$J11,"")</f>
        <v/>
      </c>
      <c r="X11" s="99" t="str">
        <f aca="false">IF(X$2=$E11,$J11,"")</f>
        <v/>
      </c>
      <c r="Y11" s="86" t="n">
        <f aca="false">IF(Y$2=$E11,$J11,"")</f>
        <v>58</v>
      </c>
      <c r="Z11" s="99" t="str">
        <f aca="false">IF(Z$2=$E11,$J11,"")</f>
        <v/>
      </c>
      <c r="AA11" s="86" t="str">
        <f aca="false">IF(AA$2=$E11,$J11,"")</f>
        <v/>
      </c>
      <c r="AB11" s="99" t="str">
        <f aca="false">IF(AB$2=$E11,$J11,"")</f>
        <v/>
      </c>
      <c r="AC11" s="101" t="s">
        <v>10</v>
      </c>
      <c r="AD11" s="83"/>
      <c r="AE11" s="83" t="s">
        <v>10</v>
      </c>
      <c r="AF11" s="83" t="s">
        <v>10</v>
      </c>
    </row>
    <row r="12" customFormat="false" ht="14.25" hidden="false" customHeight="false" outlineLevel="0" collapsed="false">
      <c r="A12" s="82" t="n">
        <f aca="false">IF(G12&lt;&gt;0,IF(COUNTIF(G$4:G$199,G12)&lt;&gt;1,RANK(G12,G$4:G$199)&amp;"°",RANK(G12,G$4:G$199)),"")</f>
        <v>9</v>
      </c>
      <c r="B12" s="100" t="s">
        <v>85</v>
      </c>
      <c r="C12" s="86" t="str">
        <f aca="false">IFERROR(VLOOKUP($B12,TabJoueurs,2,0),"")</f>
        <v>5C</v>
      </c>
      <c r="D12" s="86" t="str">
        <f aca="false">IFERROR(VLOOKUP($B12,TabJoueurs,3,0),"")</f>
        <v>V</v>
      </c>
      <c r="E12" s="86" t="str">
        <f aca="false">IFERROR(VLOOKUP($B12,TabJoueurs,4,0),"")</f>
        <v>BAH</v>
      </c>
      <c r="F12" s="86" t="n">
        <f aca="false">IFERROR(VLOOKUP($B12,TabJoueurs,7,0),"")</f>
        <v>0</v>
      </c>
      <c r="G12" s="82" t="n">
        <v>934</v>
      </c>
      <c r="H12" s="82" t="n">
        <f aca="false">COUNTIF(E$4:E12,E12)</f>
        <v>1</v>
      </c>
      <c r="I12" s="82" t="n">
        <f aca="false">IFERROR(IF(H12&lt;6,I11+1,I11),0)</f>
        <v>9</v>
      </c>
      <c r="J12" s="82" t="n">
        <f aca="false">IF(G12&gt;0,IF(H12&lt;6,PtsMax4-I12+1,""),"")</f>
        <v>57</v>
      </c>
      <c r="K12" s="97" t="n">
        <f aca="false">MAX(M12:AB12)</f>
        <v>57</v>
      </c>
      <c r="L12" s="98" t="n">
        <f aca="false">IFERROR(G12/G$1,"")</f>
        <v>0.857667584940312</v>
      </c>
      <c r="M12" s="99"/>
      <c r="N12" s="86" t="str">
        <f aca="false">IF(N$2=$E12,$J12,"")</f>
        <v/>
      </c>
      <c r="O12" s="99" t="n">
        <f aca="false">IF(O$2=$E12,$J12,"")</f>
        <v>57</v>
      </c>
      <c r="P12" s="86" t="str">
        <f aca="false">IF(P$2=$E12,$J12,"")</f>
        <v/>
      </c>
      <c r="Q12" s="86" t="str">
        <f aca="false">IF(Q$2=$E12,$J12,"")</f>
        <v/>
      </c>
      <c r="R12" s="99" t="str">
        <f aca="false">IF(R$2=$E12,$J12,"")</f>
        <v/>
      </c>
      <c r="S12" s="86" t="str">
        <f aca="false">IF(S$2=$E12,$J12,"")</f>
        <v/>
      </c>
      <c r="T12" s="99" t="str">
        <f aca="false">IF(T$2=$E12,$J12,"")</f>
        <v/>
      </c>
      <c r="U12" s="86" t="str">
        <f aca="false">IF(U$2=$E12,$J12,"")</f>
        <v/>
      </c>
      <c r="V12" s="99" t="str">
        <f aca="false">IF(V$2=$E12,$J12,"")</f>
        <v/>
      </c>
      <c r="W12" s="86" t="str">
        <f aca="false">IF(W$2=$E12,$J12,"")</f>
        <v/>
      </c>
      <c r="X12" s="99" t="str">
        <f aca="false">IF(X$2=$E12,$J12,"")</f>
        <v/>
      </c>
      <c r="Y12" s="86" t="str">
        <f aca="false">IF(Y$2=$E12,$J12,"")</f>
        <v/>
      </c>
      <c r="Z12" s="99" t="str">
        <f aca="false">IF(Z$2=$E12,$J12,"")</f>
        <v/>
      </c>
      <c r="AA12" s="86" t="str">
        <f aca="false">IF(AA$2=$E12,$J12,"")</f>
        <v/>
      </c>
      <c r="AB12" s="99" t="str">
        <f aca="false">IF(AB$2=$E12,$J12,"")</f>
        <v/>
      </c>
      <c r="AC12" s="101" t="s">
        <v>10</v>
      </c>
      <c r="AD12" s="83"/>
      <c r="AE12" s="83" t="s">
        <v>10</v>
      </c>
      <c r="AF12" s="83" t="s">
        <v>10</v>
      </c>
    </row>
    <row r="13" customFormat="false" ht="14.25" hidden="false" customHeight="false" outlineLevel="0" collapsed="false">
      <c r="A13" s="82" t="n">
        <f aca="false">IF(G13&lt;&gt;0,IF(COUNTIF(G$4:G$199,G13)&lt;&gt;1,RANK(G13,G$4:G$199)&amp;"°",RANK(G13,G$4:G$199)),"")</f>
        <v>10</v>
      </c>
      <c r="B13" s="100" t="s">
        <v>88</v>
      </c>
      <c r="C13" s="86" t="str">
        <f aca="false">IFERROR(VLOOKUP($B13,TabJoueurs,2,0),"")</f>
        <v>5D</v>
      </c>
      <c r="D13" s="86" t="str">
        <f aca="false">IFERROR(VLOOKUP($B13,TabJoueurs,3,0),"")</f>
        <v>V</v>
      </c>
      <c r="E13" s="86" t="str">
        <f aca="false">IFERROR(VLOOKUP($B13,TabJoueurs,4,0),"")</f>
        <v>CNA</v>
      </c>
      <c r="F13" s="86" t="n">
        <f aca="false">IFERROR(VLOOKUP($B13,TabJoueurs,7,0),"")</f>
        <v>0</v>
      </c>
      <c r="G13" s="82" t="n">
        <v>928</v>
      </c>
      <c r="H13" s="82" t="n">
        <f aca="false">COUNTIF(E$4:E13,E13)</f>
        <v>3</v>
      </c>
      <c r="I13" s="82" t="n">
        <f aca="false">IFERROR(IF(H13&lt;6,I12+1,I12),0)</f>
        <v>10</v>
      </c>
      <c r="J13" s="82" t="n">
        <f aca="false">IF(G13&gt;0,IF(H13&lt;6,PtsMax4-I13+1,""),"")</f>
        <v>56</v>
      </c>
      <c r="K13" s="97" t="n">
        <f aca="false">MAX(M13:AB13)</f>
        <v>56</v>
      </c>
      <c r="L13" s="98" t="n">
        <f aca="false">IFERROR(G13/G$1,"")</f>
        <v>0.852157943067034</v>
      </c>
      <c r="M13" s="99"/>
      <c r="N13" s="86" t="str">
        <f aca="false">IF(N$2=$E13,$J13,"")</f>
        <v/>
      </c>
      <c r="O13" s="99" t="str">
        <f aca="false">IF(O$2=$E13,$J13,"")</f>
        <v/>
      </c>
      <c r="P13" s="86" t="str">
        <f aca="false">IF(P$2=$E13,$J13,"")</f>
        <v/>
      </c>
      <c r="Q13" s="86" t="str">
        <f aca="false">IF(Q$2=$E13,$J13,"")</f>
        <v/>
      </c>
      <c r="R13" s="99" t="n">
        <f aca="false">IF(R$2=$E13,$J13,"")</f>
        <v>56</v>
      </c>
      <c r="S13" s="86" t="str">
        <f aca="false">IF(S$2=$E13,$J13,"")</f>
        <v/>
      </c>
      <c r="T13" s="99" t="str">
        <f aca="false">IF(T$2=$E13,$J13,"")</f>
        <v/>
      </c>
      <c r="U13" s="86" t="str">
        <f aca="false">IF(U$2=$E13,$J13,"")</f>
        <v/>
      </c>
      <c r="V13" s="99" t="str">
        <f aca="false">IF(V$2=$E13,$J13,"")</f>
        <v/>
      </c>
      <c r="W13" s="86" t="str">
        <f aca="false">IF(W$2=$E13,$J13,"")</f>
        <v/>
      </c>
      <c r="X13" s="99" t="str">
        <f aca="false">IF(X$2=$E13,$J13,"")</f>
        <v/>
      </c>
      <c r="Y13" s="86" t="str">
        <f aca="false">IF(Y$2=$E13,$J13,"")</f>
        <v/>
      </c>
      <c r="Z13" s="99" t="str">
        <f aca="false">IF(Z$2=$E13,$J13,"")</f>
        <v/>
      </c>
      <c r="AA13" s="86" t="str">
        <f aca="false">IF(AA$2=$E13,$J13,"")</f>
        <v/>
      </c>
      <c r="AB13" s="99" t="str">
        <f aca="false">IF(AB$2=$E13,$J13,"")</f>
        <v/>
      </c>
      <c r="AC13" s="101" t="s">
        <v>10</v>
      </c>
      <c r="AD13" s="83"/>
      <c r="AE13" s="83" t="s">
        <v>10</v>
      </c>
      <c r="AF13" s="83" t="s">
        <v>10</v>
      </c>
    </row>
    <row r="14" customFormat="false" ht="14.25" hidden="false" customHeight="false" outlineLevel="0" collapsed="false">
      <c r="A14" s="82" t="n">
        <f aca="false">IF(G14&lt;&gt;0,IF(COUNTIF(G$4:G$199,G14)&lt;&gt;1,RANK(G14,G$4:G$199)&amp;"°",RANK(G14,G$4:G$199)),"")</f>
        <v>11</v>
      </c>
      <c r="B14" s="100" t="s">
        <v>109</v>
      </c>
      <c r="C14" s="86" t="str">
        <f aca="false">IFERROR(VLOOKUP($B14,TabJoueurs,2,0),"")</f>
        <v>NC</v>
      </c>
      <c r="D14" s="86" t="str">
        <f aca="false">IFERROR(VLOOKUP($B14,TabJoueurs,3,0),"")</f>
        <v>S</v>
      </c>
      <c r="E14" s="86" t="str">
        <f aca="false">IFERROR(VLOOKUP($B14,TabJoueurs,4,0),"")</f>
        <v>LUX</v>
      </c>
      <c r="F14" s="86" t="n">
        <f aca="false">IFERROR(VLOOKUP($B14,TabJoueurs,7,0),"")</f>
        <v>0</v>
      </c>
      <c r="G14" s="82" t="n">
        <v>899</v>
      </c>
      <c r="H14" s="82" t="n">
        <f aca="false">COUNTIF(E$4:E14,E14)</f>
        <v>2</v>
      </c>
      <c r="I14" s="82" t="n">
        <f aca="false">IFERROR(IF(H14&lt;6,I13+1,I13),0)</f>
        <v>11</v>
      </c>
      <c r="J14" s="82" t="n">
        <f aca="false">IF(G14&gt;0,IF(H14&lt;6,PtsMax4-I14+1,""),"")</f>
        <v>55</v>
      </c>
      <c r="K14" s="97" t="n">
        <f aca="false">MAX(M14:AB14)</f>
        <v>55</v>
      </c>
      <c r="L14" s="98" t="n">
        <f aca="false">IFERROR(G14/G$1,"")</f>
        <v>0.825528007346189</v>
      </c>
      <c r="M14" s="99"/>
      <c r="N14" s="86" t="str">
        <f aca="false">IF(N$2=$E14,$J14,"")</f>
        <v/>
      </c>
      <c r="O14" s="99" t="str">
        <f aca="false">IF(O$2=$E14,$J14,"")</f>
        <v/>
      </c>
      <c r="P14" s="86" t="str">
        <f aca="false">IF(P$2=$E14,$J14,"")</f>
        <v/>
      </c>
      <c r="Q14" s="86" t="str">
        <f aca="false">IF(Q$2=$E14,$J14,"")</f>
        <v/>
      </c>
      <c r="R14" s="99" t="str">
        <f aca="false">IF(R$2=$E14,$J14,"")</f>
        <v/>
      </c>
      <c r="S14" s="86" t="str">
        <f aca="false">IF(S$2=$E14,$J14,"")</f>
        <v/>
      </c>
      <c r="T14" s="99" t="str">
        <f aca="false">IF(T$2=$E14,$J14,"")</f>
        <v/>
      </c>
      <c r="U14" s="86" t="str">
        <f aca="false">IF(U$2=$E14,$J14,"")</f>
        <v/>
      </c>
      <c r="V14" s="99" t="str">
        <f aca="false">IF(V$2=$E14,$J14,"")</f>
        <v/>
      </c>
      <c r="W14" s="86" t="str">
        <f aca="false">IF(W$2=$E14,$J14,"")</f>
        <v/>
      </c>
      <c r="X14" s="99" t="str">
        <f aca="false">IF(X$2=$E14,$J14,"")</f>
        <v/>
      </c>
      <c r="Y14" s="86" t="n">
        <f aca="false">IF(Y$2=$E14,$J14,"")</f>
        <v>55</v>
      </c>
      <c r="Z14" s="99" t="str">
        <f aca="false">IF(Z$2=$E14,$J14,"")</f>
        <v/>
      </c>
      <c r="AA14" s="86" t="str">
        <f aca="false">IF(AA$2=$E14,$J14,"")</f>
        <v/>
      </c>
      <c r="AB14" s="99" t="str">
        <f aca="false">IF(AB$2=$E14,$J14,"")</f>
        <v/>
      </c>
      <c r="AC14" s="101" t="s">
        <v>10</v>
      </c>
      <c r="AD14" s="83"/>
      <c r="AE14" s="83" t="s">
        <v>10</v>
      </c>
      <c r="AF14" s="83" t="s">
        <v>10</v>
      </c>
    </row>
    <row r="15" customFormat="false" ht="14.25" hidden="false" customHeight="false" outlineLevel="0" collapsed="false">
      <c r="A15" s="82" t="n">
        <f aca="false">IF(G15&lt;&gt;0,IF(COUNTIF(G$4:G$199,G15)&lt;&gt;1,RANK(G15,G$4:G$199)&amp;"°",RANK(G15,G$4:G$199)),"")</f>
        <v>12</v>
      </c>
      <c r="B15" s="100" t="s">
        <v>66</v>
      </c>
      <c r="C15" s="86" t="str">
        <f aca="false">IFERROR(VLOOKUP($B15,TabJoueurs,2,0),"")</f>
        <v>5D</v>
      </c>
      <c r="D15" s="86" t="str">
        <f aca="false">IFERROR(VLOOKUP($B15,TabJoueurs,3,0),"")</f>
        <v>V</v>
      </c>
      <c r="E15" s="86" t="str">
        <f aca="false">IFERROR(VLOOKUP($B15,TabJoueurs,4,0),"")</f>
        <v>AYW</v>
      </c>
      <c r="F15" s="86" t="n">
        <f aca="false">IFERROR(VLOOKUP($B15,TabJoueurs,7,0),"")</f>
        <v>0</v>
      </c>
      <c r="G15" s="82" t="n">
        <v>895</v>
      </c>
      <c r="H15" s="82" t="n">
        <f aca="false">COUNTIF(E$4:E15,E15)</f>
        <v>1</v>
      </c>
      <c r="I15" s="82" t="n">
        <f aca="false">IFERROR(IF(H15&lt;6,I14+1,I14),0)</f>
        <v>12</v>
      </c>
      <c r="J15" s="82" t="n">
        <f aca="false">IF(G15&gt;0,IF(H15&lt;6,PtsMax4-I15+1,""),"")</f>
        <v>54</v>
      </c>
      <c r="K15" s="97" t="n">
        <f aca="false">MAX(M15:AB15)</f>
        <v>54</v>
      </c>
      <c r="L15" s="98" t="n">
        <f aca="false">IFERROR(G15/G$1,"")</f>
        <v>0.821854912764004</v>
      </c>
      <c r="M15" s="99"/>
      <c r="N15" s="86" t="n">
        <f aca="false">IF(N$2=$E15,$J15,"")</f>
        <v>54</v>
      </c>
      <c r="O15" s="99" t="str">
        <f aca="false">IF(O$2=$E15,$J15,"")</f>
        <v/>
      </c>
      <c r="P15" s="86" t="str">
        <f aca="false">IF(P$2=$E15,$J15,"")</f>
        <v/>
      </c>
      <c r="Q15" s="86" t="str">
        <f aca="false">IF(Q$2=$E15,$J15,"")</f>
        <v/>
      </c>
      <c r="R15" s="99" t="str">
        <f aca="false">IF(R$2=$E15,$J15,"")</f>
        <v/>
      </c>
      <c r="S15" s="86" t="str">
        <f aca="false">IF(S$2=$E15,$J15,"")</f>
        <v/>
      </c>
      <c r="T15" s="99" t="str">
        <f aca="false">IF(T$2=$E15,$J15,"")</f>
        <v/>
      </c>
      <c r="U15" s="86" t="str">
        <f aca="false">IF(U$2=$E15,$J15,"")</f>
        <v/>
      </c>
      <c r="V15" s="99" t="str">
        <f aca="false">IF(V$2=$E15,$J15,"")</f>
        <v/>
      </c>
      <c r="W15" s="86" t="str">
        <f aca="false">IF(W$2=$E15,$J15,"")</f>
        <v/>
      </c>
      <c r="X15" s="99" t="str">
        <f aca="false">IF(X$2=$E15,$J15,"")</f>
        <v/>
      </c>
      <c r="Y15" s="86" t="str">
        <f aca="false">IF(Y$2=$E15,$J15,"")</f>
        <v/>
      </c>
      <c r="Z15" s="99" t="str">
        <f aca="false">IF(Z$2=$E15,$J15,"")</f>
        <v/>
      </c>
      <c r="AA15" s="86" t="str">
        <f aca="false">IF(AA$2=$E15,$J15,"")</f>
        <v/>
      </c>
      <c r="AB15" s="99" t="str">
        <f aca="false">IF(AB$2=$E15,$J15,"")</f>
        <v/>
      </c>
      <c r="AC15" s="101" t="s">
        <v>10</v>
      </c>
      <c r="AD15" s="83"/>
      <c r="AE15" s="83" t="s">
        <v>10</v>
      </c>
      <c r="AF15" s="83" t="s">
        <v>10</v>
      </c>
    </row>
    <row r="16" customFormat="false" ht="14.25" hidden="false" customHeight="false" outlineLevel="0" collapsed="false">
      <c r="A16" s="82" t="n">
        <f aca="false">IF(G16&lt;&gt;0,IF(COUNTIF(G$4:G$199,G16)&lt;&gt;1,RANK(G16,G$4:G$199)&amp;"°",RANK(G16,G$4:G$199)),"")</f>
        <v>13</v>
      </c>
      <c r="B16" s="100" t="s">
        <v>70</v>
      </c>
      <c r="C16" s="86" t="str">
        <f aca="false">IFERROR(VLOOKUP($B16,TabJoueurs,2,0),"")</f>
        <v>5B</v>
      </c>
      <c r="D16" s="86" t="str">
        <f aca="false">IFERROR(VLOOKUP($B16,TabJoueurs,3,0),"")</f>
        <v>V</v>
      </c>
      <c r="E16" s="86" t="str">
        <f aca="false">IFERROR(VLOOKUP($B16,TabJoueurs,4,0),"")</f>
        <v>SLR</v>
      </c>
      <c r="F16" s="86" t="n">
        <f aca="false">IFERROR(VLOOKUP($B16,TabJoueurs,7,0),"")</f>
        <v>0</v>
      </c>
      <c r="G16" s="82" t="n">
        <v>892</v>
      </c>
      <c r="H16" s="82" t="n">
        <f aca="false">COUNTIF(E$4:E16,E16)</f>
        <v>1</v>
      </c>
      <c r="I16" s="82" t="n">
        <f aca="false">IFERROR(IF(H16&lt;6,I15+1,I15),0)</f>
        <v>13</v>
      </c>
      <c r="J16" s="82" t="n">
        <f aca="false">IF(G16&gt;0,IF(H16&lt;6,PtsMax4-I16+1,""),"")</f>
        <v>53</v>
      </c>
      <c r="K16" s="97" t="n">
        <f aca="false">MAX(M16:AB16)</f>
        <v>53</v>
      </c>
      <c r="L16" s="98" t="n">
        <f aca="false">IFERROR(G16/G$1,"")</f>
        <v>0.819100091827364</v>
      </c>
      <c r="M16" s="99"/>
      <c r="N16" s="86" t="str">
        <f aca="false">IF(N$2=$E16,$J16,"")</f>
        <v/>
      </c>
      <c r="O16" s="99" t="str">
        <f aca="false">IF(O$2=$E16,$J16,"")</f>
        <v/>
      </c>
      <c r="P16" s="86" t="str">
        <f aca="false">IF(P$2=$E16,$J16,"")</f>
        <v/>
      </c>
      <c r="Q16" s="86" t="str">
        <f aca="false">IF(Q$2=$E16,$J16,"")</f>
        <v/>
      </c>
      <c r="R16" s="99" t="str">
        <f aca="false">IF(R$2=$E16,$J16,"")</f>
        <v/>
      </c>
      <c r="S16" s="86" t="str">
        <f aca="false">IF(S$2=$E16,$J16,"")</f>
        <v/>
      </c>
      <c r="T16" s="99" t="str">
        <f aca="false">IF(T$2=$E16,$J16,"")</f>
        <v/>
      </c>
      <c r="U16" s="86" t="str">
        <f aca="false">IF(U$2=$E16,$J16,"")</f>
        <v/>
      </c>
      <c r="V16" s="99" t="str">
        <f aca="false">IF(V$2=$E16,$J16,"")</f>
        <v/>
      </c>
      <c r="W16" s="86" t="str">
        <f aca="false">IF(W$2=$E16,$J16,"")</f>
        <v/>
      </c>
      <c r="X16" s="99" t="str">
        <f aca="false">IF(X$2=$E16,$J16,"")</f>
        <v/>
      </c>
      <c r="Y16" s="86" t="str">
        <f aca="false">IF(Y$2=$E16,$J16,"")</f>
        <v/>
      </c>
      <c r="Z16" s="99" t="n">
        <f aca="false">IF(Z$2=$E16,$J16,"")</f>
        <v>53</v>
      </c>
      <c r="AA16" s="86" t="str">
        <f aca="false">IF(AA$2=$E16,$J16,"")</f>
        <v/>
      </c>
      <c r="AB16" s="99" t="str">
        <f aca="false">IF(AB$2=$E16,$J16,"")</f>
        <v/>
      </c>
      <c r="AC16" s="101" t="s">
        <v>10</v>
      </c>
      <c r="AD16" s="83"/>
      <c r="AE16" s="83" t="s">
        <v>10</v>
      </c>
      <c r="AF16" s="83" t="s">
        <v>10</v>
      </c>
    </row>
    <row r="17" customFormat="false" ht="14.25" hidden="false" customHeight="false" outlineLevel="0" collapsed="false">
      <c r="A17" s="82" t="n">
        <f aca="false">IF(G17&lt;&gt;0,IF(COUNTIF(G$4:G$199,G17)&lt;&gt;1,RANK(G17,G$4:G$199)&amp;"°",RANK(G17,G$4:G$199)),"")</f>
        <v>14</v>
      </c>
      <c r="B17" s="100" t="s">
        <v>110</v>
      </c>
      <c r="C17" s="86" t="str">
        <f aca="false">IFERROR(VLOOKUP($B17,TabJoueurs,2,0),"")</f>
        <v>6D</v>
      </c>
      <c r="D17" s="86" t="str">
        <f aca="false">IFERROR(VLOOKUP($B17,TabJoueurs,3,0),"")</f>
        <v>V</v>
      </c>
      <c r="E17" s="86" t="str">
        <f aca="false">IFERROR(VLOOKUP($B17,TabJoueurs,4,0),"")</f>
        <v>LIB</v>
      </c>
      <c r="F17" s="86" t="n">
        <f aca="false">IFERROR(VLOOKUP($B17,TabJoueurs,7,0),"")</f>
        <v>0</v>
      </c>
      <c r="G17" s="82" t="n">
        <v>876</v>
      </c>
      <c r="H17" s="82" t="n">
        <f aca="false">COUNTIF(E$4:E17,E17)</f>
        <v>2</v>
      </c>
      <c r="I17" s="82" t="n">
        <f aca="false">IFERROR(IF(H17&lt;6,I16+1,I16),0)</f>
        <v>14</v>
      </c>
      <c r="J17" s="82" t="n">
        <f aca="false">IF(G17&gt;0,IF(H17&lt;6,PtsMax4-I17+1,""),"")</f>
        <v>52</v>
      </c>
      <c r="K17" s="97" t="n">
        <f aca="false">MAX(M17:AB17)</f>
        <v>52</v>
      </c>
      <c r="L17" s="98" t="n">
        <f aca="false">IFERROR(G17/G$1,"")</f>
        <v>0.804407713498623</v>
      </c>
      <c r="M17" s="99"/>
      <c r="N17" s="86" t="str">
        <f aca="false">IF(N$2=$E17,$J17,"")</f>
        <v/>
      </c>
      <c r="O17" s="99" t="str">
        <f aca="false">IF(O$2=$E17,$J17,"")</f>
        <v/>
      </c>
      <c r="P17" s="86" t="str">
        <f aca="false">IF(P$2=$E17,$J17,"")</f>
        <v/>
      </c>
      <c r="Q17" s="86" t="str">
        <f aca="false">IF(Q$2=$E17,$J17,"")</f>
        <v/>
      </c>
      <c r="R17" s="99" t="str">
        <f aca="false">IF(R$2=$E17,$J17,"")</f>
        <v/>
      </c>
      <c r="S17" s="86" t="str">
        <f aca="false">IF(S$2=$E17,$J17,"")</f>
        <v/>
      </c>
      <c r="T17" s="99" t="str">
        <f aca="false">IF(T$2=$E17,$J17,"")</f>
        <v/>
      </c>
      <c r="U17" s="86" t="str">
        <f aca="false">IF(U$2=$E17,$J17,"")</f>
        <v/>
      </c>
      <c r="V17" s="99" t="str">
        <f aca="false">IF(V$2=$E17,$J17,"")</f>
        <v/>
      </c>
      <c r="W17" s="86" t="str">
        <f aca="false">IF(W$2=$E17,$J17,"")</f>
        <v/>
      </c>
      <c r="X17" s="99" t="n">
        <f aca="false">IF(X$2=$E17,$J17,"")</f>
        <v>52</v>
      </c>
      <c r="Y17" s="86" t="str">
        <f aca="false">IF(Y$2=$E17,$J17,"")</f>
        <v/>
      </c>
      <c r="Z17" s="99" t="str">
        <f aca="false">IF(Z$2=$E17,$J17,"")</f>
        <v/>
      </c>
      <c r="AA17" s="86" t="str">
        <f aca="false">IF(AA$2=$E17,$J17,"")</f>
        <v/>
      </c>
      <c r="AB17" s="99" t="str">
        <f aca="false">IF(AB$2=$E17,$J17,"")</f>
        <v/>
      </c>
      <c r="AC17" s="101" t="s">
        <v>10</v>
      </c>
      <c r="AD17" s="83"/>
      <c r="AE17" s="83" t="s">
        <v>10</v>
      </c>
      <c r="AF17" s="83" t="s">
        <v>10</v>
      </c>
    </row>
    <row r="18" customFormat="false" ht="14.25" hidden="false" customHeight="false" outlineLevel="0" collapsed="false">
      <c r="A18" s="82" t="str">
        <f aca="false">IF(G18&lt;&gt;0,IF(COUNTIF(G$4:G$199,G18)&lt;&gt;1,RANK(G18,G$4:G$199)&amp;"°",RANK(G18,G$4:G$199)),"")</f>
        <v>15°</v>
      </c>
      <c r="B18" s="100" t="s">
        <v>578</v>
      </c>
      <c r="C18" s="86" t="str">
        <f aca="false">IFERROR(VLOOKUP($B18,TabJoueurs,2,0),"")</f>
        <v>NC</v>
      </c>
      <c r="D18" s="86" t="str">
        <f aca="false">IFERROR(VLOOKUP($B18,TabJoueurs,3,0),"")</f>
        <v>S</v>
      </c>
      <c r="E18" s="86" t="str">
        <f aca="false">IFERROR(VLOOKUP($B18,TabJoueurs,4,0),"")</f>
        <v>SLR</v>
      </c>
      <c r="F18" s="86" t="n">
        <f aca="false">IFERROR(VLOOKUP($B18,TabJoueurs,7,0),"")</f>
        <v>0</v>
      </c>
      <c r="G18" s="82" t="n">
        <v>873</v>
      </c>
      <c r="H18" s="82" t="n">
        <f aca="false">COUNTIF(E$4:E18,E18)</f>
        <v>2</v>
      </c>
      <c r="I18" s="82" t="n">
        <f aca="false">IFERROR(IF(H18&lt;6,I17+1,I17),0)</f>
        <v>15</v>
      </c>
      <c r="J18" s="82" t="n">
        <f aca="false">IF(G18&gt;0,IF(H18&lt;6,PtsMax4-I18+1,""),"")</f>
        <v>51</v>
      </c>
      <c r="K18" s="97" t="n">
        <f aca="false">MAX(M18:AB18)</f>
        <v>50.5</v>
      </c>
      <c r="L18" s="98" t="n">
        <f aca="false">IFERROR(G18/G$1,"")</f>
        <v>0.801652892561983</v>
      </c>
      <c r="M18" s="99"/>
      <c r="N18" s="86" t="str">
        <f aca="false">IF(N$2=$E18,$J18,"")</f>
        <v/>
      </c>
      <c r="O18" s="99" t="str">
        <f aca="false">IF(O$2=$E18,$J18,"")</f>
        <v/>
      </c>
      <c r="P18" s="86" t="str">
        <f aca="false">IF(P$2=$E18,$J18,"")</f>
        <v/>
      </c>
      <c r="Q18" s="86" t="str">
        <f aca="false">IF(Q$2=$E18,$J18,"")</f>
        <v/>
      </c>
      <c r="R18" s="99" t="str">
        <f aca="false">IF(R$2=$E18,$J18,"")</f>
        <v/>
      </c>
      <c r="S18" s="86" t="str">
        <f aca="false">IF(S$2=$E18,$J18,"")</f>
        <v/>
      </c>
      <c r="T18" s="99" t="str">
        <f aca="false">IF(T$2=$E18,$J18,"")</f>
        <v/>
      </c>
      <c r="U18" s="86" t="str">
        <f aca="false">IF(U$2=$E18,$J18,"")</f>
        <v/>
      </c>
      <c r="V18" s="99" t="str">
        <f aca="false">IF(V$2=$E18,$J18,"")</f>
        <v/>
      </c>
      <c r="W18" s="86" t="str">
        <f aca="false">IF(W$2=$E18,$J18,"")</f>
        <v/>
      </c>
      <c r="X18" s="99" t="str">
        <f aca="false">IF(X$2=$E18,$J18,"")</f>
        <v/>
      </c>
      <c r="Y18" s="86" t="str">
        <f aca="false">IF(Y$2=$E18,$J18,"")</f>
        <v/>
      </c>
      <c r="Z18" s="99" t="n">
        <v>50.5</v>
      </c>
      <c r="AA18" s="86" t="str">
        <f aca="false">IF(AA$2=$E18,$J18,"")</f>
        <v/>
      </c>
      <c r="AB18" s="99" t="str">
        <f aca="false">IF(AB$2=$E18,$J18,"")</f>
        <v/>
      </c>
      <c r="AC18" s="101" t="s">
        <v>10</v>
      </c>
      <c r="AD18" s="83"/>
      <c r="AE18" s="83" t="s">
        <v>10</v>
      </c>
      <c r="AF18" s="83" t="s">
        <v>10</v>
      </c>
    </row>
    <row r="19" customFormat="false" ht="14.25" hidden="false" customHeight="false" outlineLevel="0" collapsed="false">
      <c r="A19" s="82" t="str">
        <f aca="false">IF(G19&lt;&gt;0,IF(COUNTIF(G$4:G$199,G19)&lt;&gt;1,RANK(G19,G$4:G$199)&amp;"°",RANK(G19,G$4:G$199)),"")</f>
        <v>15°</v>
      </c>
      <c r="B19" s="100" t="s">
        <v>65</v>
      </c>
      <c r="C19" s="86" t="str">
        <f aca="false">IFERROR(VLOOKUP($B19,TabJoueurs,2,0),"")</f>
        <v>4C</v>
      </c>
      <c r="D19" s="86" t="str">
        <f aca="false">IFERROR(VLOOKUP($B19,TabJoueurs,3,0),"")</f>
        <v>S</v>
      </c>
      <c r="E19" s="86" t="str">
        <f aca="false">IFERROR(VLOOKUP($B19,TabJoueurs,4,0),"")</f>
        <v>LUX</v>
      </c>
      <c r="F19" s="86" t="n">
        <f aca="false">IFERROR(VLOOKUP($B19,TabJoueurs,7,0),"")</f>
        <v>0</v>
      </c>
      <c r="G19" s="82" t="n">
        <v>873</v>
      </c>
      <c r="H19" s="82" t="n">
        <f aca="false">COUNTIF(E$4:E19,E19)</f>
        <v>3</v>
      </c>
      <c r="I19" s="82" t="n">
        <f aca="false">IFERROR(IF(H19&lt;6,I18+1,I18),0)</f>
        <v>16</v>
      </c>
      <c r="J19" s="82" t="n">
        <f aca="false">IF(G19&gt;0,IF(H19&lt;6,PtsMax4-I19+1,""),"")</f>
        <v>50</v>
      </c>
      <c r="K19" s="97" t="n">
        <f aca="false">MAX(M19:AB19)</f>
        <v>50.5</v>
      </c>
      <c r="L19" s="98" t="n">
        <f aca="false">IFERROR(G19/G$1,"")</f>
        <v>0.801652892561983</v>
      </c>
      <c r="M19" s="99"/>
      <c r="N19" s="86" t="str">
        <f aca="false">IF(N$2=$E19,$J19,"")</f>
        <v/>
      </c>
      <c r="O19" s="99" t="str">
        <f aca="false">IF(O$2=$E19,$J19,"")</f>
        <v/>
      </c>
      <c r="P19" s="86" t="str">
        <f aca="false">IF(P$2=$E19,$J19,"")</f>
        <v/>
      </c>
      <c r="Q19" s="86" t="str">
        <f aca="false">IF(Q$2=$E19,$J19,"")</f>
        <v/>
      </c>
      <c r="R19" s="99" t="str">
        <f aca="false">IF(R$2=$E19,$J19,"")</f>
        <v/>
      </c>
      <c r="S19" s="86" t="str">
        <f aca="false">IF(S$2=$E19,$J19,"")</f>
        <v/>
      </c>
      <c r="T19" s="99" t="str">
        <f aca="false">IF(T$2=$E19,$J19,"")</f>
        <v/>
      </c>
      <c r="U19" s="86" t="str">
        <f aca="false">IF(U$2=$E19,$J19,"")</f>
        <v/>
      </c>
      <c r="V19" s="99" t="str">
        <f aca="false">IF(V$2=$E19,$J19,"")</f>
        <v/>
      </c>
      <c r="W19" s="86" t="str">
        <f aca="false">IF(W$2=$E19,$J19,"")</f>
        <v/>
      </c>
      <c r="X19" s="99" t="str">
        <f aca="false">IF(X$2=$E19,$J19,"")</f>
        <v/>
      </c>
      <c r="Y19" s="86" t="n">
        <v>50.5</v>
      </c>
      <c r="Z19" s="99" t="str">
        <f aca="false">IF(Z$2=$E19,$J19,"")</f>
        <v/>
      </c>
      <c r="AA19" s="86" t="str">
        <f aca="false">IF(AA$2=$E19,$J19,"")</f>
        <v/>
      </c>
      <c r="AB19" s="99" t="str">
        <f aca="false">IF(AB$2=$E19,$J19,"")</f>
        <v/>
      </c>
      <c r="AC19" s="101" t="s">
        <v>10</v>
      </c>
      <c r="AD19" s="83"/>
      <c r="AE19" s="83" t="s">
        <v>10</v>
      </c>
      <c r="AF19" s="83" t="s">
        <v>10</v>
      </c>
    </row>
    <row r="20" customFormat="false" ht="14.25" hidden="false" customHeight="false" outlineLevel="0" collapsed="false">
      <c r="A20" s="82" t="n">
        <f aca="false">IF(G20&lt;&gt;0,IF(COUNTIF(G$4:G$199,G20)&lt;&gt;1,RANK(G20,G$4:G$199)&amp;"°",RANK(G20,G$4:G$199)),"")</f>
        <v>17</v>
      </c>
      <c r="B20" s="100" t="s">
        <v>84</v>
      </c>
      <c r="C20" s="86" t="str">
        <f aca="false">IFERROR(VLOOKUP($B20,TabJoueurs,2,0),"")</f>
        <v>5D</v>
      </c>
      <c r="D20" s="86" t="str">
        <f aca="false">IFERROR(VLOOKUP($B20,TabJoueurs,3,0),"")</f>
        <v>R</v>
      </c>
      <c r="E20" s="86" t="str">
        <f aca="false">IFERROR(VLOOKUP($B20,TabJoueurs,4,0),"")</f>
        <v>LUX</v>
      </c>
      <c r="F20" s="86" t="n">
        <f aca="false">IFERROR(VLOOKUP($B20,TabJoueurs,7,0),"")</f>
        <v>0</v>
      </c>
      <c r="G20" s="82" t="n">
        <v>863</v>
      </c>
      <c r="H20" s="82" t="n">
        <f aca="false">COUNTIF(E$4:E20,E20)</f>
        <v>4</v>
      </c>
      <c r="I20" s="82" t="n">
        <f aca="false">IFERROR(IF(H20&lt;6,I19+1,I19),0)</f>
        <v>17</v>
      </c>
      <c r="J20" s="82" t="n">
        <f aca="false">IF(G20&gt;0,IF(H20&lt;6,PtsMax4-I20+1,""),"")</f>
        <v>49</v>
      </c>
      <c r="K20" s="97" t="n">
        <f aca="false">MAX(M20:AB20)</f>
        <v>49</v>
      </c>
      <c r="L20" s="98" t="n">
        <f aca="false">IFERROR(G20/G$1,"")</f>
        <v>0.79247015610652</v>
      </c>
      <c r="M20" s="99"/>
      <c r="N20" s="86" t="str">
        <f aca="false">IF(N$2=$E20,$J20,"")</f>
        <v/>
      </c>
      <c r="O20" s="99" t="str">
        <f aca="false">IF(O$2=$E20,$J20,"")</f>
        <v/>
      </c>
      <c r="P20" s="86" t="str">
        <f aca="false">IF(P$2=$E20,$J20,"")</f>
        <v/>
      </c>
      <c r="Q20" s="86" t="str">
        <f aca="false">IF(Q$2=$E20,$J20,"")</f>
        <v/>
      </c>
      <c r="R20" s="99" t="str">
        <f aca="false">IF(R$2=$E20,$J20,"")</f>
        <v/>
      </c>
      <c r="S20" s="86" t="str">
        <f aca="false">IF(S$2=$E20,$J20,"")</f>
        <v/>
      </c>
      <c r="T20" s="99" t="str">
        <f aca="false">IF(T$2=$E20,$J20,"")</f>
        <v/>
      </c>
      <c r="U20" s="86" t="str">
        <f aca="false">IF(U$2=$E20,$J20,"")</f>
        <v/>
      </c>
      <c r="V20" s="99" t="str">
        <f aca="false">IF(V$2=$E20,$J20,"")</f>
        <v/>
      </c>
      <c r="W20" s="86" t="str">
        <f aca="false">IF(W$2=$E20,$J20,"")</f>
        <v/>
      </c>
      <c r="X20" s="99" t="str">
        <f aca="false">IF(X$2=$E20,$J20,"")</f>
        <v/>
      </c>
      <c r="Y20" s="86" t="n">
        <f aca="false">IF(Y$2=$E20,$J20,"")</f>
        <v>49</v>
      </c>
      <c r="Z20" s="99" t="str">
        <f aca="false">IF(Z$2=$E20,$J20,"")</f>
        <v/>
      </c>
      <c r="AA20" s="86" t="str">
        <f aca="false">IF(AA$2=$E20,$J20,"")</f>
        <v/>
      </c>
      <c r="AB20" s="99" t="str">
        <f aca="false">IF(AB$2=$E20,$J20,"")</f>
        <v/>
      </c>
      <c r="AC20" s="101" t="s">
        <v>10</v>
      </c>
      <c r="AD20" s="83"/>
      <c r="AE20" s="83" t="s">
        <v>10</v>
      </c>
      <c r="AF20" s="83" t="s">
        <v>10</v>
      </c>
    </row>
    <row r="21" customFormat="false" ht="14.25" hidden="false" customHeight="false" outlineLevel="0" collapsed="false">
      <c r="A21" s="82" t="n">
        <f aca="false">IF(G21&lt;&gt;0,IF(COUNTIF(G$4:G$199,G21)&lt;&gt;1,RANK(G21,G$4:G$199)&amp;"°",RANK(G21,G$4:G$199)),"")</f>
        <v>18</v>
      </c>
      <c r="B21" s="100" t="s">
        <v>78</v>
      </c>
      <c r="C21" s="86" t="str">
        <f aca="false">IFERROR(VLOOKUP($B21,TabJoueurs,2,0),"")</f>
        <v>4C</v>
      </c>
      <c r="D21" s="86" t="str">
        <f aca="false">IFERROR(VLOOKUP($B21,TabJoueurs,3,0),"")</f>
        <v>V</v>
      </c>
      <c r="E21" s="86" t="str">
        <f aca="false">IFERROR(VLOOKUP($B21,TabJoueurs,4,0),"")</f>
        <v>WAA</v>
      </c>
      <c r="F21" s="86" t="n">
        <f aca="false">IFERROR(VLOOKUP($B21,TabJoueurs,7,0),"")</f>
        <v>0</v>
      </c>
      <c r="G21" s="82" t="n">
        <v>861</v>
      </c>
      <c r="H21" s="82" t="n">
        <f aca="false">COUNTIF(E$4:E21,E21)</f>
        <v>2</v>
      </c>
      <c r="I21" s="82" t="n">
        <f aca="false">IFERROR(IF(H21&lt;6,I20+1,I20),0)</f>
        <v>18</v>
      </c>
      <c r="J21" s="82" t="n">
        <f aca="false">IF(G21&gt;0,IF(H21&lt;6,PtsMax4-I21+1,""),"")</f>
        <v>48</v>
      </c>
      <c r="K21" s="97" t="n">
        <f aca="false">MAX(M21:AB21)</f>
        <v>48</v>
      </c>
      <c r="L21" s="98" t="n">
        <f aca="false">IFERROR(G21/G$1,"")</f>
        <v>0.790633608815427</v>
      </c>
      <c r="M21" s="99"/>
      <c r="N21" s="86" t="str">
        <f aca="false">IF(N$2=$E21,$J21,"")</f>
        <v/>
      </c>
      <c r="O21" s="99" t="str">
        <f aca="false">IF(O$2=$E21,$J21,"")</f>
        <v/>
      </c>
      <c r="P21" s="86" t="str">
        <f aca="false">IF(P$2=$E21,$J21,"")</f>
        <v/>
      </c>
      <c r="Q21" s="86" t="str">
        <f aca="false">IF(Q$2=$E21,$J21,"")</f>
        <v/>
      </c>
      <c r="R21" s="99" t="str">
        <f aca="false">IF(R$2=$E21,$J21,"")</f>
        <v/>
      </c>
      <c r="S21" s="86" t="str">
        <f aca="false">IF(S$2=$E21,$J21,"")</f>
        <v/>
      </c>
      <c r="T21" s="99" t="str">
        <f aca="false">IF(T$2=$E21,$J21,"")</f>
        <v/>
      </c>
      <c r="U21" s="86" t="str">
        <f aca="false">IF(U$2=$E21,$J21,"")</f>
        <v/>
      </c>
      <c r="V21" s="99" t="str">
        <f aca="false">IF(V$2=$E21,$J21,"")</f>
        <v/>
      </c>
      <c r="W21" s="86" t="str">
        <f aca="false">IF(W$2=$E21,$J21,"")</f>
        <v/>
      </c>
      <c r="X21" s="99" t="str">
        <f aca="false">IF(X$2=$E21,$J21,"")</f>
        <v/>
      </c>
      <c r="Y21" s="86" t="str">
        <f aca="false">IF(Y$2=$E21,$J21,"")</f>
        <v/>
      </c>
      <c r="Z21" s="99" t="str">
        <f aca="false">IF(Z$2=$E21,$J21,"")</f>
        <v/>
      </c>
      <c r="AA21" s="86" t="n">
        <f aca="false">IF(AA$2=$E21,$J21,"")</f>
        <v>48</v>
      </c>
      <c r="AB21" s="99" t="str">
        <f aca="false">IF(AB$2=$E21,$J21,"")</f>
        <v/>
      </c>
      <c r="AC21" s="101" t="s">
        <v>10</v>
      </c>
      <c r="AD21" s="83"/>
      <c r="AE21" s="83" t="s">
        <v>10</v>
      </c>
      <c r="AF21" s="83" t="s">
        <v>10</v>
      </c>
    </row>
    <row r="22" customFormat="false" ht="14.25" hidden="false" customHeight="false" outlineLevel="0" collapsed="false">
      <c r="A22" s="82" t="n">
        <f aca="false">IF(G22&lt;&gt;0,IF(COUNTIF(G$4:G$199,G22)&lt;&gt;1,RANK(G22,G$4:G$199)&amp;"°",RANK(G22,G$4:G$199)),"")</f>
        <v>19</v>
      </c>
      <c r="B22" s="100" t="s">
        <v>451</v>
      </c>
      <c r="C22" s="86" t="str">
        <f aca="false">IFERROR(VLOOKUP($B22,TabJoueurs,2,0),"")</f>
        <v>4B</v>
      </c>
      <c r="D22" s="86" t="str">
        <f aca="false">IFERROR(VLOOKUP($B22,TabJoueurs,3,0),"")</f>
        <v>S</v>
      </c>
      <c r="E22" s="86" t="str">
        <f aca="false">IFERROR(VLOOKUP($B22,TabJoueurs,4,0),"")</f>
        <v>WAA</v>
      </c>
      <c r="F22" s="86" t="n">
        <f aca="false">IFERROR(VLOOKUP($B22,TabJoueurs,7,0),"")</f>
        <v>0</v>
      </c>
      <c r="G22" s="82" t="n">
        <v>860</v>
      </c>
      <c r="H22" s="82" t="n">
        <f aca="false">COUNTIF(E$4:E22,E22)</f>
        <v>3</v>
      </c>
      <c r="I22" s="82" t="n">
        <f aca="false">IFERROR(IF(H22&lt;6,I21+1,I21),0)</f>
        <v>19</v>
      </c>
      <c r="J22" s="82" t="n">
        <f aca="false">IF(G22&gt;0,IF(H22&lt;6,PtsMax4-I22+1,""),"")</f>
        <v>47</v>
      </c>
      <c r="K22" s="97" t="n">
        <f aca="false">MAX(M22:AB22)</f>
        <v>47</v>
      </c>
      <c r="L22" s="98" t="n">
        <f aca="false">IFERROR(G22/G$1,"")</f>
        <v>0.789715335169881</v>
      </c>
      <c r="M22" s="99"/>
      <c r="N22" s="86" t="str">
        <f aca="false">IF(N$2=$E22,$J22,"")</f>
        <v/>
      </c>
      <c r="O22" s="99" t="str">
        <f aca="false">IF(O$2=$E22,$J22,"")</f>
        <v/>
      </c>
      <c r="P22" s="86" t="str">
        <f aca="false">IF(P$2=$E22,$J22,"")</f>
        <v/>
      </c>
      <c r="Q22" s="86" t="str">
        <f aca="false">IF(Q$2=$E22,$J22,"")</f>
        <v/>
      </c>
      <c r="R22" s="99" t="str">
        <f aca="false">IF(R$2=$E22,$J22,"")</f>
        <v/>
      </c>
      <c r="S22" s="86" t="str">
        <f aca="false">IF(S$2=$E22,$J22,"")</f>
        <v/>
      </c>
      <c r="T22" s="99" t="str">
        <f aca="false">IF(T$2=$E22,$J22,"")</f>
        <v/>
      </c>
      <c r="U22" s="86" t="str">
        <f aca="false">IF(U$2=$E22,$J22,"")</f>
        <v/>
      </c>
      <c r="V22" s="99" t="str">
        <f aca="false">IF(V$2=$E22,$J22,"")</f>
        <v/>
      </c>
      <c r="W22" s="86" t="str">
        <f aca="false">IF(W$2=$E22,$J22,"")</f>
        <v/>
      </c>
      <c r="X22" s="99" t="str">
        <f aca="false">IF(X$2=$E22,$J22,"")</f>
        <v/>
      </c>
      <c r="Y22" s="86" t="str">
        <f aca="false">IF(Y$2=$E22,$J22,"")</f>
        <v/>
      </c>
      <c r="Z22" s="99" t="str">
        <f aca="false">IF(Z$2=$E22,$J22,"")</f>
        <v/>
      </c>
      <c r="AA22" s="86" t="n">
        <f aca="false">IF(AA$2=$E22,$J22,"")</f>
        <v>47</v>
      </c>
      <c r="AB22" s="99" t="str">
        <f aca="false">IF(AB$2=$E22,$J22,"")</f>
        <v/>
      </c>
      <c r="AC22" s="101" t="s">
        <v>10</v>
      </c>
      <c r="AD22" s="83"/>
      <c r="AE22" s="83" t="s">
        <v>10</v>
      </c>
      <c r="AF22" s="83" t="s">
        <v>10</v>
      </c>
    </row>
    <row r="23" customFormat="false" ht="14.25" hidden="false" customHeight="false" outlineLevel="0" collapsed="false">
      <c r="A23" s="82" t="str">
        <f aca="false">IF(G23&lt;&gt;0,IF(COUNTIF(G$4:G$199,G23)&lt;&gt;1,RANK(G23,G$4:G$199)&amp;"°",RANK(G23,G$4:G$199)),"")</f>
        <v>20°</v>
      </c>
      <c r="B23" s="100" t="s">
        <v>87</v>
      </c>
      <c r="C23" s="86" t="str">
        <f aca="false">IFERROR(VLOOKUP($B23,TabJoueurs,2,0),"")</f>
        <v>5A</v>
      </c>
      <c r="D23" s="86" t="str">
        <f aca="false">IFERROR(VLOOKUP($B23,TabJoueurs,3,0),"")</f>
        <v>S</v>
      </c>
      <c r="E23" s="86" t="str">
        <f aca="false">IFERROR(VLOOKUP($B23,TabJoueurs,4,0),"")</f>
        <v>FLO</v>
      </c>
      <c r="F23" s="86" t="n">
        <f aca="false">IFERROR(VLOOKUP($B23,TabJoueurs,7,0),"")</f>
        <v>0</v>
      </c>
      <c r="G23" s="82" t="n">
        <v>856</v>
      </c>
      <c r="H23" s="82" t="n">
        <f aca="false">COUNTIF(E$4:E23,E23)</f>
        <v>3</v>
      </c>
      <c r="I23" s="82" t="n">
        <f aca="false">IFERROR(IF(H23&lt;6,I22+1,I22),0)</f>
        <v>20</v>
      </c>
      <c r="J23" s="82" t="n">
        <f aca="false">IF(G23&gt;0,IF(H23&lt;6,PtsMax4-I23+1,""),"")</f>
        <v>46</v>
      </c>
      <c r="K23" s="97" t="n">
        <f aca="false">MAX(M23:AB23)</f>
        <v>45.5</v>
      </c>
      <c r="L23" s="98" t="n">
        <f aca="false">IFERROR(G23/G$1,"")</f>
        <v>0.786042240587695</v>
      </c>
      <c r="M23" s="99"/>
      <c r="N23" s="86" t="str">
        <f aca="false">IF(N$2=$E23,$J23,"")</f>
        <v/>
      </c>
      <c r="O23" s="99" t="str">
        <f aca="false">IF(O$2=$E23,$J23,"")</f>
        <v/>
      </c>
      <c r="P23" s="86" t="str">
        <f aca="false">IF(P$2=$E23,$J23,"")</f>
        <v/>
      </c>
      <c r="Q23" s="86" t="str">
        <f aca="false">IF(Q$2=$E23,$J23,"")</f>
        <v/>
      </c>
      <c r="R23" s="99" t="str">
        <f aca="false">IF(R$2=$E23,$J23,"")</f>
        <v/>
      </c>
      <c r="S23" s="86" t="str">
        <f aca="false">IF(S$2=$E23,$J23,"")</f>
        <v/>
      </c>
      <c r="T23" s="99" t="str">
        <f aca="false">IF(T$2=$E23,$J23,"")</f>
        <v/>
      </c>
      <c r="U23" s="86" t="n">
        <v>45.5</v>
      </c>
      <c r="V23" s="99" t="str">
        <f aca="false">IF(V$2=$E23,$J23,"")</f>
        <v/>
      </c>
      <c r="W23" s="86" t="str">
        <f aca="false">IF(W$2=$E23,$J23,"")</f>
        <v/>
      </c>
      <c r="X23" s="99" t="str">
        <f aca="false">IF(X$2=$E23,$J23,"")</f>
        <v/>
      </c>
      <c r="Y23" s="86" t="str">
        <f aca="false">IF(Y$2=$E23,$J23,"")</f>
        <v/>
      </c>
      <c r="Z23" s="99" t="str">
        <f aca="false">IF(Z$2=$E23,$J23,"")</f>
        <v/>
      </c>
      <c r="AA23" s="86" t="str">
        <f aca="false">IF(AA$2=$E23,$J23,"")</f>
        <v/>
      </c>
      <c r="AB23" s="99" t="str">
        <f aca="false">IF(AB$2=$E23,$J23,"")</f>
        <v/>
      </c>
      <c r="AC23" s="101" t="s">
        <v>10</v>
      </c>
      <c r="AD23" s="83"/>
      <c r="AE23" s="83" t="s">
        <v>10</v>
      </c>
      <c r="AF23" s="83" t="s">
        <v>10</v>
      </c>
    </row>
    <row r="24" customFormat="false" ht="14.25" hidden="false" customHeight="false" outlineLevel="0" collapsed="false">
      <c r="A24" s="82" t="str">
        <f aca="false">IF(G24&lt;&gt;0,IF(COUNTIF(G$4:G$199,G24)&lt;&gt;1,RANK(G24,G$4:G$199)&amp;"°",RANK(G24,G$4:G$199)),"")</f>
        <v>20°</v>
      </c>
      <c r="B24" s="100" t="s">
        <v>67</v>
      </c>
      <c r="C24" s="86" t="str">
        <f aca="false">IFERROR(VLOOKUP($B24,TabJoueurs,2,0),"")</f>
        <v>6A</v>
      </c>
      <c r="D24" s="86" t="str">
        <f aca="false">IFERROR(VLOOKUP($B24,TabJoueurs,3,0),"")</f>
        <v>C</v>
      </c>
      <c r="E24" s="86" t="str">
        <f aca="false">IFERROR(VLOOKUP($B24,TabJoueurs,4,0),"")</f>
        <v>FLO</v>
      </c>
      <c r="F24" s="86" t="n">
        <f aca="false">IFERROR(VLOOKUP($B24,TabJoueurs,7,0),"")</f>
        <v>0</v>
      </c>
      <c r="G24" s="82" t="n">
        <v>856</v>
      </c>
      <c r="H24" s="82" t="n">
        <f aca="false">COUNTIF(E$4:E24,E24)</f>
        <v>4</v>
      </c>
      <c r="I24" s="82" t="n">
        <f aca="false">IFERROR(IF(H24&lt;6,I23+1,I23),0)</f>
        <v>21</v>
      </c>
      <c r="J24" s="82" t="n">
        <f aca="false">IF(G24&gt;0,IF(H24&lt;6,PtsMax4-I24+1,""),"")</f>
        <v>45</v>
      </c>
      <c r="K24" s="97" t="n">
        <f aca="false">MAX(M24:AB24)</f>
        <v>45.5</v>
      </c>
      <c r="L24" s="98" t="n">
        <f aca="false">IFERROR(G24/G$1,"")</f>
        <v>0.786042240587695</v>
      </c>
      <c r="M24" s="99"/>
      <c r="N24" s="86" t="str">
        <f aca="false">IF(N$2=$E24,$J24,"")</f>
        <v/>
      </c>
      <c r="O24" s="99" t="str">
        <f aca="false">IF(O$2=$E24,$J24,"")</f>
        <v/>
      </c>
      <c r="P24" s="86" t="str">
        <f aca="false">IF(P$2=$E24,$J24,"")</f>
        <v/>
      </c>
      <c r="Q24" s="86" t="str">
        <f aca="false">IF(Q$2=$E24,$J24,"")</f>
        <v/>
      </c>
      <c r="R24" s="99" t="str">
        <f aca="false">IF(R$2=$E24,$J24,"")</f>
        <v/>
      </c>
      <c r="S24" s="86" t="str">
        <f aca="false">IF(S$2=$E24,$J24,"")</f>
        <v/>
      </c>
      <c r="T24" s="99" t="str">
        <f aca="false">IF(T$2=$E24,$J24,"")</f>
        <v/>
      </c>
      <c r="U24" s="86" t="n">
        <v>45.5</v>
      </c>
      <c r="V24" s="99" t="str">
        <f aca="false">IF(V$2=$E24,$J24,"")</f>
        <v/>
      </c>
      <c r="W24" s="86" t="str">
        <f aca="false">IF(W$2=$E24,$J24,"")</f>
        <v/>
      </c>
      <c r="X24" s="99" t="str">
        <f aca="false">IF(X$2=$E24,$J24,"")</f>
        <v/>
      </c>
      <c r="Y24" s="86" t="str">
        <f aca="false">IF(Y$2=$E24,$J24,"")</f>
        <v/>
      </c>
      <c r="Z24" s="99" t="str">
        <f aca="false">IF(Z$2=$E24,$J24,"")</f>
        <v/>
      </c>
      <c r="AA24" s="86" t="str">
        <f aca="false">IF(AA$2=$E24,$J24,"")</f>
        <v/>
      </c>
      <c r="AB24" s="99" t="str">
        <f aca="false">IF(AB$2=$E24,$J24,"")</f>
        <v/>
      </c>
      <c r="AC24" s="101" t="s">
        <v>10</v>
      </c>
      <c r="AD24" s="83"/>
      <c r="AE24" s="83" t="s">
        <v>10</v>
      </c>
      <c r="AF24" s="83" t="s">
        <v>10</v>
      </c>
    </row>
    <row r="25" customFormat="false" ht="14.25" hidden="false" customHeight="false" outlineLevel="0" collapsed="false">
      <c r="A25" s="82" t="n">
        <f aca="false">IF(G25&lt;&gt;0,IF(COUNTIF(G$4:G$199,G25)&lt;&gt;1,RANK(G25,G$4:G$199)&amp;"°",RANK(G25,G$4:G$199)),"")</f>
        <v>22</v>
      </c>
      <c r="B25" s="100" t="s">
        <v>452</v>
      </c>
      <c r="C25" s="86" t="str">
        <f aca="false">IFERROR(VLOOKUP($B25,TabJoueurs,2,0),"")</f>
        <v>4D</v>
      </c>
      <c r="D25" s="86" t="str">
        <f aca="false">IFERROR(VLOOKUP($B25,TabJoueurs,3,0),"")</f>
        <v>V</v>
      </c>
      <c r="E25" s="86" t="str">
        <f aca="false">IFERROR(VLOOKUP($B25,TabJoueurs,4,0),"")</f>
        <v>GED</v>
      </c>
      <c r="F25" s="86" t="n">
        <f aca="false">IFERROR(VLOOKUP($B25,TabJoueurs,7,0),"")</f>
        <v>0</v>
      </c>
      <c r="G25" s="82" t="n">
        <v>853</v>
      </c>
      <c r="H25" s="82" t="n">
        <f aca="false">COUNTIF(E$4:E25,E25)</f>
        <v>1</v>
      </c>
      <c r="I25" s="82" t="n">
        <f aca="false">IFERROR(IF(H25&lt;6,I24+1,I24),0)</f>
        <v>22</v>
      </c>
      <c r="J25" s="82" t="n">
        <f aca="false">IF(G25&gt;0,IF(H25&lt;6,PtsMax4-I25+1,""),"")</f>
        <v>44</v>
      </c>
      <c r="K25" s="97" t="n">
        <f aca="false">MAX(M25:AB25)</f>
        <v>44</v>
      </c>
      <c r="L25" s="98" t="n">
        <f aca="false">IFERROR(G25/G$1,"")</f>
        <v>0.783287419651056</v>
      </c>
      <c r="M25" s="99"/>
      <c r="N25" s="86" t="str">
        <f aca="false">IF(N$2=$E25,$J25,"")</f>
        <v/>
      </c>
      <c r="O25" s="99" t="str">
        <f aca="false">IF(O$2=$E25,$J25,"")</f>
        <v/>
      </c>
      <c r="P25" s="86" t="str">
        <f aca="false">IF(P$2=$E25,$J25,"")</f>
        <v/>
      </c>
      <c r="Q25" s="86" t="str">
        <f aca="false">IF(Q$2=$E25,$J25,"")</f>
        <v/>
      </c>
      <c r="R25" s="99" t="str">
        <f aca="false">IF(R$2=$E25,$J25,"")</f>
        <v/>
      </c>
      <c r="S25" s="86" t="str">
        <f aca="false">IF(S$2=$E25,$J25,"")</f>
        <v/>
      </c>
      <c r="T25" s="99" t="str">
        <f aca="false">IF(T$2=$E25,$J25,"")</f>
        <v/>
      </c>
      <c r="U25" s="86" t="str">
        <f aca="false">IF(U$2=$E25,$J25,"")</f>
        <v/>
      </c>
      <c r="V25" s="99" t="n">
        <f aca="false">IF(V$2=$E25,$J25,"")</f>
        <v>44</v>
      </c>
      <c r="W25" s="86" t="str">
        <f aca="false">IF(W$2=$E25,$J25,"")</f>
        <v/>
      </c>
      <c r="X25" s="99" t="str">
        <f aca="false">IF(X$2=$E25,$J25,"")</f>
        <v/>
      </c>
      <c r="Y25" s="86" t="str">
        <f aca="false">IF(Y$2=$E25,$J25,"")</f>
        <v/>
      </c>
      <c r="Z25" s="99" t="str">
        <f aca="false">IF(Z$2=$E25,$J25,"")</f>
        <v/>
      </c>
      <c r="AA25" s="86" t="str">
        <f aca="false">IF(AA$2=$E25,$J25,"")</f>
        <v/>
      </c>
      <c r="AB25" s="99" t="str">
        <f aca="false">IF(AB$2=$E25,$J25,"")</f>
        <v/>
      </c>
      <c r="AC25" s="101" t="s">
        <v>10</v>
      </c>
      <c r="AD25" s="83"/>
      <c r="AE25" s="83" t="s">
        <v>10</v>
      </c>
      <c r="AF25" s="83" t="s">
        <v>10</v>
      </c>
    </row>
    <row r="26" customFormat="false" ht="14.25" hidden="false" customHeight="false" outlineLevel="0" collapsed="false">
      <c r="A26" s="82" t="n">
        <f aca="false">IF(G26&lt;&gt;0,IF(COUNTIF(G$4:G$199,G26)&lt;&gt;1,RANK(G26,G$4:G$199)&amp;"°",RANK(G26,G$4:G$199)),"")</f>
        <v>23</v>
      </c>
      <c r="B26" s="100" t="s">
        <v>93</v>
      </c>
      <c r="C26" s="86" t="str">
        <f aca="false">IFERROR(VLOOKUP($B26,TabJoueurs,2,0),"")</f>
        <v>5D</v>
      </c>
      <c r="D26" s="86" t="str">
        <f aca="false">IFERROR(VLOOKUP($B26,TabJoueurs,3,0),"")</f>
        <v>V</v>
      </c>
      <c r="E26" s="86" t="str">
        <f aca="false">IFERROR(VLOOKUP($B26,TabJoueurs,4,0),"")</f>
        <v>LUX</v>
      </c>
      <c r="F26" s="86" t="n">
        <f aca="false">IFERROR(VLOOKUP($B26,TabJoueurs,7,0),"")</f>
        <v>0</v>
      </c>
      <c r="G26" s="82" t="n">
        <v>848</v>
      </c>
      <c r="H26" s="82" t="n">
        <f aca="false">COUNTIF(E$4:E26,E26)</f>
        <v>5</v>
      </c>
      <c r="I26" s="82" t="n">
        <f aca="false">IFERROR(IF(H26&lt;6,I25+1,I25),0)</f>
        <v>23</v>
      </c>
      <c r="J26" s="82" t="n">
        <f aca="false">IF(G26&gt;0,IF(H26&lt;6,PtsMax4-I26+1,""),"")</f>
        <v>43</v>
      </c>
      <c r="K26" s="97" t="n">
        <f aca="false">MAX(M26:AB26)</f>
        <v>43</v>
      </c>
      <c r="L26" s="98" t="n">
        <f aca="false">IFERROR(G26/G$1,"")</f>
        <v>0.778696051423324</v>
      </c>
      <c r="M26" s="99"/>
      <c r="N26" s="86" t="str">
        <f aca="false">IF(N$2=$E26,$J26,"")</f>
        <v/>
      </c>
      <c r="O26" s="99" t="str">
        <f aca="false">IF(O$2=$E26,$J26,"")</f>
        <v/>
      </c>
      <c r="P26" s="86" t="str">
        <f aca="false">IF(P$2=$E26,$J26,"")</f>
        <v/>
      </c>
      <c r="Q26" s="86" t="str">
        <f aca="false">IF(Q$2=$E26,$J26,"")</f>
        <v/>
      </c>
      <c r="R26" s="99" t="str">
        <f aca="false">IF(R$2=$E26,$J26,"")</f>
        <v/>
      </c>
      <c r="S26" s="86" t="str">
        <f aca="false">IF(S$2=$E26,$J26,"")</f>
        <v/>
      </c>
      <c r="T26" s="99" t="str">
        <f aca="false">IF(T$2=$E26,$J26,"")</f>
        <v/>
      </c>
      <c r="U26" s="86" t="str">
        <f aca="false">IF(U$2=$E26,$J26,"")</f>
        <v/>
      </c>
      <c r="V26" s="99" t="str">
        <f aca="false">IF(V$2=$E26,$J26,"")</f>
        <v/>
      </c>
      <c r="W26" s="86" t="str">
        <f aca="false">IF(W$2=$E26,$J26,"")</f>
        <v/>
      </c>
      <c r="X26" s="99" t="str">
        <f aca="false">IF(X$2=$E26,$J26,"")</f>
        <v/>
      </c>
      <c r="Y26" s="86" t="n">
        <f aca="false">IF(Y$2=$E26,$J26,"")</f>
        <v>43</v>
      </c>
      <c r="Z26" s="99" t="str">
        <f aca="false">IF(Z$2=$E26,$J26,"")</f>
        <v/>
      </c>
      <c r="AA26" s="86" t="str">
        <f aca="false">IF(AA$2=$E26,$J26,"")</f>
        <v/>
      </c>
      <c r="AB26" s="99" t="str">
        <f aca="false">IF(AB$2=$E26,$J26,"")</f>
        <v/>
      </c>
      <c r="AC26" s="101" t="s">
        <v>10</v>
      </c>
      <c r="AD26" s="83"/>
      <c r="AE26" s="83" t="s">
        <v>10</v>
      </c>
      <c r="AF26" s="83" t="s">
        <v>10</v>
      </c>
    </row>
    <row r="27" customFormat="false" ht="14.25" hidden="false" customHeight="false" outlineLevel="0" collapsed="false">
      <c r="A27" s="82" t="str">
        <f aca="false">IF(G27&lt;&gt;0,IF(COUNTIF(G$4:G$199,G27)&lt;&gt;1,RANK(G27,G$4:G$199)&amp;"°",RANK(G27,G$4:G$199)),"")</f>
        <v>24°</v>
      </c>
      <c r="B27" s="100" t="s">
        <v>115</v>
      </c>
      <c r="C27" s="86" t="str">
        <f aca="false">IFERROR(VLOOKUP($B27,TabJoueurs,2,0),"")</f>
        <v>6B</v>
      </c>
      <c r="D27" s="86" t="str">
        <f aca="false">IFERROR(VLOOKUP($B27,TabJoueurs,3,0),"")</f>
        <v>D</v>
      </c>
      <c r="E27" s="86" t="str">
        <f aca="false">IFERROR(VLOOKUP($B27,TabJoueurs,4,0),"")</f>
        <v>LIB</v>
      </c>
      <c r="F27" s="86" t="n">
        <f aca="false">IFERROR(VLOOKUP($B27,TabJoueurs,7,0),"")</f>
        <v>0</v>
      </c>
      <c r="G27" s="82" t="n">
        <v>845</v>
      </c>
      <c r="H27" s="82" t="n">
        <f aca="false">COUNTIF(E$4:E27,E27)</f>
        <v>3</v>
      </c>
      <c r="I27" s="82" t="n">
        <f aca="false">IFERROR(IF(H27&lt;6,I26+1,I26),0)</f>
        <v>24</v>
      </c>
      <c r="J27" s="82" t="n">
        <f aca="false">IF(G27&gt;0,IF(H27&lt;6,PtsMax4-I27+1,""),"")</f>
        <v>42</v>
      </c>
      <c r="K27" s="97" t="n">
        <f aca="false">MAX(M27:AB27)</f>
        <v>41.5</v>
      </c>
      <c r="L27" s="98" t="n">
        <f aca="false">IFERROR(G27/G$1,"")</f>
        <v>0.775941230486685</v>
      </c>
      <c r="M27" s="99"/>
      <c r="N27" s="86" t="str">
        <f aca="false">IF(N$2=$E27,$J27,"")</f>
        <v/>
      </c>
      <c r="O27" s="99" t="str">
        <f aca="false">IF(O$2=$E27,$J27,"")</f>
        <v/>
      </c>
      <c r="P27" s="86" t="str">
        <f aca="false">IF(P$2=$E27,$J27,"")</f>
        <v/>
      </c>
      <c r="Q27" s="86" t="str">
        <f aca="false">IF(Q$2=$E27,$J27,"")</f>
        <v/>
      </c>
      <c r="R27" s="99" t="str">
        <f aca="false">IF(R$2=$E27,$J27,"")</f>
        <v/>
      </c>
      <c r="S27" s="86" t="str">
        <f aca="false">IF(S$2=$E27,$J27,"")</f>
        <v/>
      </c>
      <c r="T27" s="99" t="str">
        <f aca="false">IF(T$2=$E27,$J27,"")</f>
        <v/>
      </c>
      <c r="U27" s="86" t="str">
        <f aca="false">IF(U$2=$E27,$J27,"")</f>
        <v/>
      </c>
      <c r="V27" s="99" t="str">
        <f aca="false">IF(V$2=$E27,$J27,"")</f>
        <v/>
      </c>
      <c r="W27" s="86" t="str">
        <f aca="false">IF(W$2=$E27,$J27,"")</f>
        <v/>
      </c>
      <c r="X27" s="99" t="n">
        <v>41.5</v>
      </c>
      <c r="Y27" s="86" t="str">
        <f aca="false">IF(Y$2=$E27,$J27,"")</f>
        <v/>
      </c>
      <c r="Z27" s="99" t="str">
        <f aca="false">IF(Z$2=$E27,$J27,"")</f>
        <v/>
      </c>
      <c r="AA27" s="86" t="str">
        <f aca="false">IF(AA$2=$E27,$J27,"")</f>
        <v/>
      </c>
      <c r="AB27" s="99" t="str">
        <f aca="false">IF(AB$2=$E27,$J27,"")</f>
        <v/>
      </c>
      <c r="AC27" s="101" t="s">
        <v>10</v>
      </c>
      <c r="AD27" s="83"/>
      <c r="AE27" s="83" t="s">
        <v>10</v>
      </c>
      <c r="AF27" s="83" t="s">
        <v>10</v>
      </c>
    </row>
    <row r="28" customFormat="false" ht="14.25" hidden="false" customHeight="false" outlineLevel="0" collapsed="false">
      <c r="A28" s="82" t="str">
        <f aca="false">IF(G28&lt;&gt;0,IF(COUNTIF(G$4:G$199,G28)&lt;&gt;1,RANK(G28,G$4:G$199)&amp;"°",RANK(G28,G$4:G$199)),"")</f>
        <v>24°</v>
      </c>
      <c r="B28" s="100" t="s">
        <v>108</v>
      </c>
      <c r="C28" s="86" t="str">
        <f aca="false">IFERROR(VLOOKUP($B28,TabJoueurs,2,0),"")</f>
        <v>6D</v>
      </c>
      <c r="D28" s="86" t="str">
        <f aca="false">IFERROR(VLOOKUP($B28,TabJoueurs,3,0),"")</f>
        <v>V</v>
      </c>
      <c r="E28" s="86" t="str">
        <f aca="false">IFERROR(VLOOKUP($B28,TabJoueurs,4,0),"")</f>
        <v>GER</v>
      </c>
      <c r="F28" s="86" t="n">
        <f aca="false">IFERROR(VLOOKUP($B28,TabJoueurs,7,0),"")</f>
        <v>0</v>
      </c>
      <c r="G28" s="82" t="n">
        <v>845</v>
      </c>
      <c r="H28" s="82" t="n">
        <f aca="false">COUNTIF(E$4:E28,E28)</f>
        <v>1</v>
      </c>
      <c r="I28" s="82" t="n">
        <f aca="false">IFERROR(IF(H28&lt;6,I27+1,I27),0)</f>
        <v>25</v>
      </c>
      <c r="J28" s="82" t="n">
        <f aca="false">IF(G28&gt;0,IF(H28&lt;6,PtsMax4-I28+1,""),"")</f>
        <v>41</v>
      </c>
      <c r="K28" s="97" t="n">
        <f aca="false">MAX(M28:AB28)</f>
        <v>41.5</v>
      </c>
      <c r="L28" s="98" t="n">
        <f aca="false">IFERROR(G28/G$1,"")</f>
        <v>0.775941230486685</v>
      </c>
      <c r="M28" s="99"/>
      <c r="N28" s="86" t="str">
        <f aca="false">IF(N$2=$E28,$J28,"")</f>
        <v/>
      </c>
      <c r="O28" s="99" t="str">
        <f aca="false">IF(O$2=$E28,$J28,"")</f>
        <v/>
      </c>
      <c r="P28" s="86" t="str">
        <f aca="false">IF(P$2=$E28,$J28,"")</f>
        <v/>
      </c>
      <c r="Q28" s="86" t="str">
        <f aca="false">IF(Q$2=$E28,$J28,"")</f>
        <v/>
      </c>
      <c r="R28" s="99" t="str">
        <f aca="false">IF(R$2=$E28,$J28,"")</f>
        <v/>
      </c>
      <c r="S28" s="86" t="str">
        <f aca="false">IF(S$2=$E28,$J28,"")</f>
        <v/>
      </c>
      <c r="T28" s="99" t="str">
        <f aca="false">IF(T$2=$E28,$J28,"")</f>
        <v/>
      </c>
      <c r="U28" s="86" t="str">
        <f aca="false">IF(U$2=$E28,$J28,"")</f>
        <v/>
      </c>
      <c r="V28" s="99" t="str">
        <f aca="false">IF(V$2=$E28,$J28,"")</f>
        <v/>
      </c>
      <c r="W28" s="86" t="n">
        <v>41.5</v>
      </c>
      <c r="X28" s="99" t="str">
        <f aca="false">IF(X$2=$E28,$J28,"")</f>
        <v/>
      </c>
      <c r="Y28" s="86" t="str">
        <f aca="false">IF(Y$2=$E28,$J28,"")</f>
        <v/>
      </c>
      <c r="Z28" s="99" t="str">
        <f aca="false">IF(Z$2=$E28,$J28,"")</f>
        <v/>
      </c>
      <c r="AA28" s="86" t="str">
        <f aca="false">IF(AA$2=$E28,$J28,"")</f>
        <v/>
      </c>
      <c r="AB28" s="99" t="str">
        <f aca="false">IF(AB$2=$E28,$J28,"")</f>
        <v/>
      </c>
      <c r="AC28" s="101" t="s">
        <v>10</v>
      </c>
      <c r="AD28" s="83"/>
      <c r="AE28" s="83" t="s">
        <v>10</v>
      </c>
      <c r="AF28" s="83" t="s">
        <v>10</v>
      </c>
    </row>
    <row r="29" customFormat="false" ht="14.25" hidden="false" customHeight="false" outlineLevel="0" collapsed="false">
      <c r="A29" s="82" t="n">
        <f aca="false">IF(G29&lt;&gt;0,IF(COUNTIF(G$4:G$199,G29)&lt;&gt;1,RANK(G29,G$4:G$199)&amp;"°",RANK(G29,G$4:G$199)),"")</f>
        <v>26</v>
      </c>
      <c r="B29" s="100" t="s">
        <v>140</v>
      </c>
      <c r="C29" s="86" t="str">
        <f aca="false">IFERROR(VLOOKUP($B29,TabJoueurs,2,0),"")</f>
        <v>6D</v>
      </c>
      <c r="D29" s="86" t="str">
        <f aca="false">IFERROR(VLOOKUP($B29,TabJoueurs,3,0),"")</f>
        <v>S</v>
      </c>
      <c r="E29" s="86" t="str">
        <f aca="false">IFERROR(VLOOKUP($B29,TabJoueurs,4,0),"")</f>
        <v>CHY</v>
      </c>
      <c r="F29" s="86" t="n">
        <f aca="false">IFERROR(VLOOKUP($B29,TabJoueurs,7,0),"")</f>
        <v>0</v>
      </c>
      <c r="G29" s="82" t="n">
        <v>839</v>
      </c>
      <c r="H29" s="82" t="n">
        <f aca="false">COUNTIF(E$4:E29,E29)</f>
        <v>2</v>
      </c>
      <c r="I29" s="82" t="n">
        <f aca="false">IFERROR(IF(H29&lt;6,I28+1,I28),0)</f>
        <v>26</v>
      </c>
      <c r="J29" s="82" t="n">
        <f aca="false">IF(G29&gt;0,IF(H29&lt;6,PtsMax4-I29+1,""),"")</f>
        <v>40</v>
      </c>
      <c r="K29" s="97" t="n">
        <f aca="false">MAX(M29:AB29)</f>
        <v>40</v>
      </c>
      <c r="L29" s="98" t="n">
        <f aca="false">IFERROR(G29/G$1,"")</f>
        <v>0.770431588613407</v>
      </c>
      <c r="M29" s="99"/>
      <c r="N29" s="86" t="str">
        <f aca="false">IF(N$2=$E29,$J29,"")</f>
        <v/>
      </c>
      <c r="O29" s="99" t="str">
        <f aca="false">IF(O$2=$E29,$J29,"")</f>
        <v/>
      </c>
      <c r="P29" s="86" t="str">
        <f aca="false">IF(P$2=$E29,$J29,"")</f>
        <v/>
      </c>
      <c r="Q29" s="86" t="n">
        <f aca="false">IF(Q$2=$E29,$J29,"")</f>
        <v>40</v>
      </c>
      <c r="R29" s="99" t="str">
        <f aca="false">IF(R$2=$E29,$J29,"")</f>
        <v/>
      </c>
      <c r="S29" s="86" t="str">
        <f aca="false">IF(S$2=$E29,$J29,"")</f>
        <v/>
      </c>
      <c r="T29" s="99" t="str">
        <f aca="false">IF(T$2=$E29,$J29,"")</f>
        <v/>
      </c>
      <c r="U29" s="86" t="str">
        <f aca="false">IF(U$2=$E29,$J29,"")</f>
        <v/>
      </c>
      <c r="V29" s="99" t="str">
        <f aca="false">IF(V$2=$E29,$J29,"")</f>
        <v/>
      </c>
      <c r="W29" s="86" t="str">
        <f aca="false">IF(W$2=$E29,$J29,"")</f>
        <v/>
      </c>
      <c r="X29" s="99" t="str">
        <f aca="false">IF(X$2=$E29,$J29,"")</f>
        <v/>
      </c>
      <c r="Y29" s="86" t="str">
        <f aca="false">IF(Y$2=$E29,$J29,"")</f>
        <v/>
      </c>
      <c r="Z29" s="99" t="str">
        <f aca="false">IF(Z$2=$E29,$J29,"")</f>
        <v/>
      </c>
      <c r="AA29" s="86" t="str">
        <f aca="false">IF(AA$2=$E29,$J29,"")</f>
        <v/>
      </c>
      <c r="AB29" s="99" t="str">
        <f aca="false">IF(AB$2=$E29,$J29,"")</f>
        <v/>
      </c>
      <c r="AC29" s="101" t="s">
        <v>10</v>
      </c>
      <c r="AD29" s="83"/>
      <c r="AE29" s="83" t="s">
        <v>10</v>
      </c>
      <c r="AF29" s="83" t="s">
        <v>10</v>
      </c>
    </row>
    <row r="30" customFormat="false" ht="14.25" hidden="false" customHeight="false" outlineLevel="0" collapsed="false">
      <c r="A30" s="82" t="str">
        <f aca="false">IF(G30&lt;&gt;0,IF(COUNTIF(G$4:G$199,G30)&lt;&gt;1,RANK(G30,G$4:G$199)&amp;"°",RANK(G30,G$4:G$199)),"")</f>
        <v>27°</v>
      </c>
      <c r="B30" s="100" t="s">
        <v>69</v>
      </c>
      <c r="C30" s="86" t="str">
        <f aca="false">IFERROR(VLOOKUP($B30,TabJoueurs,2,0),"")</f>
        <v>6C</v>
      </c>
      <c r="D30" s="86" t="str">
        <f aca="false">IFERROR(VLOOKUP($B30,TabJoueurs,3,0),"")</f>
        <v>R</v>
      </c>
      <c r="E30" s="86" t="str">
        <f aca="false">IFERROR(VLOOKUP($B30,TabJoueurs,4,0),"")</f>
        <v>CNA</v>
      </c>
      <c r="F30" s="86" t="n">
        <f aca="false">IFERROR(VLOOKUP($B30,TabJoueurs,7,0),"")</f>
        <v>0</v>
      </c>
      <c r="G30" s="82" t="n">
        <v>838</v>
      </c>
      <c r="H30" s="82" t="n">
        <f aca="false">COUNTIF(E$4:E30,E30)</f>
        <v>4</v>
      </c>
      <c r="I30" s="82" t="n">
        <f aca="false">IFERROR(IF(H30&lt;6,I29+1,I29),0)</f>
        <v>27</v>
      </c>
      <c r="J30" s="82" t="n">
        <f aca="false">IF(G30&gt;0,IF(H30&lt;6,PtsMax4-I30+1,""),"")</f>
        <v>39</v>
      </c>
      <c r="K30" s="97" t="n">
        <f aca="false">MAX(M30:AB30)</f>
        <v>39</v>
      </c>
      <c r="L30" s="98" t="n">
        <f aca="false">IFERROR(G30/G$1,"")</f>
        <v>0.76951331496786</v>
      </c>
      <c r="M30" s="99"/>
      <c r="N30" s="86" t="str">
        <f aca="false">IF(N$2=$E30,$J30,"")</f>
        <v/>
      </c>
      <c r="O30" s="99" t="str">
        <f aca="false">IF(O$2=$E30,$J30,"")</f>
        <v/>
      </c>
      <c r="P30" s="86" t="str">
        <f aca="false">IF(P$2=$E30,$J30,"")</f>
        <v/>
      </c>
      <c r="Q30" s="86" t="str">
        <f aca="false">IF(Q$2=$E30,$J30,"")</f>
        <v/>
      </c>
      <c r="R30" s="99" t="n">
        <f aca="false">IF(R$2=$E30,$J30,"")</f>
        <v>39</v>
      </c>
      <c r="S30" s="86" t="str">
        <f aca="false">IF(S$2=$E30,$J30,"")</f>
        <v/>
      </c>
      <c r="T30" s="99" t="str">
        <f aca="false">IF(T$2=$E30,$J30,"")</f>
        <v/>
      </c>
      <c r="U30" s="86" t="str">
        <f aca="false">IF(U$2=$E30,$J30,"")</f>
        <v/>
      </c>
      <c r="V30" s="99" t="str">
        <f aca="false">IF(V$2=$E30,$J30,"")</f>
        <v/>
      </c>
      <c r="W30" s="86" t="str">
        <f aca="false">IF(W$2=$E30,$J30,"")</f>
        <v/>
      </c>
      <c r="X30" s="99" t="str">
        <f aca="false">IF(X$2=$E30,$J30,"")</f>
        <v/>
      </c>
      <c r="Y30" s="86" t="str">
        <f aca="false">IF(Y$2=$E30,$J30,"")</f>
        <v/>
      </c>
      <c r="Z30" s="99" t="str">
        <f aca="false">IF(Z$2=$E30,$J30,"")</f>
        <v/>
      </c>
      <c r="AA30" s="86" t="str">
        <f aca="false">IF(AA$2=$E30,$J30,"")</f>
        <v/>
      </c>
      <c r="AB30" s="99" t="str">
        <f aca="false">IF(AB$2=$E30,$J30,"")</f>
        <v/>
      </c>
      <c r="AC30" s="101" t="s">
        <v>10</v>
      </c>
      <c r="AD30" s="83"/>
      <c r="AE30" s="83" t="s">
        <v>10</v>
      </c>
      <c r="AF30" s="83" t="s">
        <v>10</v>
      </c>
    </row>
    <row r="31" customFormat="false" ht="14.25" hidden="false" customHeight="false" outlineLevel="0" collapsed="false">
      <c r="A31" s="82" t="str">
        <f aca="false">IF(G31&lt;&gt;0,IF(COUNTIF(G$4:G$199,G31)&lt;&gt;1,RANK(G31,G$4:G$199)&amp;"°",RANK(G31,G$4:G$199)),"")</f>
        <v>27°</v>
      </c>
      <c r="B31" s="100" t="s">
        <v>89</v>
      </c>
      <c r="C31" s="86" t="str">
        <f aca="false">IFERROR(VLOOKUP($B31,TabJoueurs,2,0),"")</f>
        <v>5A</v>
      </c>
      <c r="D31" s="86" t="str">
        <f aca="false">IFERROR(VLOOKUP($B31,TabJoueurs,3,0),"")</f>
        <v>V</v>
      </c>
      <c r="E31" s="86" t="str">
        <f aca="false">IFERROR(VLOOKUP($B31,TabJoueurs,4,0),"")</f>
        <v>LUX</v>
      </c>
      <c r="F31" s="86" t="n">
        <f aca="false">IFERROR(VLOOKUP($B31,TabJoueurs,7,0),"")</f>
        <v>0</v>
      </c>
      <c r="G31" s="82" t="n">
        <v>838</v>
      </c>
      <c r="H31" s="82" t="n">
        <f aca="false">COUNTIF(E$4:E31,E31)</f>
        <v>6</v>
      </c>
      <c r="I31" s="82" t="n">
        <f aca="false">IFERROR(IF(H31&lt;6,I30+1,I30),0)</f>
        <v>27</v>
      </c>
      <c r="J31" s="82" t="str">
        <f aca="false">IF(G31&gt;0,IF(H31&lt;6,PtsMax4-I31+1,""),"")</f>
        <v/>
      </c>
      <c r="K31" s="97" t="n">
        <f aca="false">MAX(M31:AB31)</f>
        <v>0</v>
      </c>
      <c r="L31" s="98" t="n">
        <f aca="false">IFERROR(G31/G$1,"")</f>
        <v>0.76951331496786</v>
      </c>
      <c r="M31" s="99"/>
      <c r="N31" s="86" t="str">
        <f aca="false">IF(N$2=$E31,$J31,"")</f>
        <v/>
      </c>
      <c r="O31" s="99" t="str">
        <f aca="false">IF(O$2=$E31,$J31,"")</f>
        <v/>
      </c>
      <c r="P31" s="86" t="str">
        <f aca="false">IF(P$2=$E31,$J31,"")</f>
        <v/>
      </c>
      <c r="Q31" s="86" t="str">
        <f aca="false">IF(Q$2=$E31,$J31,"")</f>
        <v/>
      </c>
      <c r="R31" s="99" t="str">
        <f aca="false">IF(R$2=$E31,$J31,"")</f>
        <v/>
      </c>
      <c r="S31" s="86" t="str">
        <f aca="false">IF(S$2=$E31,$J31,"")</f>
        <v/>
      </c>
      <c r="T31" s="99" t="str">
        <f aca="false">IF(T$2=$E31,$J31,"")</f>
        <v/>
      </c>
      <c r="U31" s="86" t="str">
        <f aca="false">IF(U$2=$E31,$J31,"")</f>
        <v/>
      </c>
      <c r="V31" s="99" t="str">
        <f aca="false">IF(V$2=$E31,$J31,"")</f>
        <v/>
      </c>
      <c r="W31" s="86" t="str">
        <f aca="false">IF(W$2=$E31,$J31,"")</f>
        <v/>
      </c>
      <c r="X31" s="99" t="str">
        <f aca="false">IF(X$2=$E31,$J31,"")</f>
        <v/>
      </c>
      <c r="Y31" s="86" t="str">
        <f aca="false">IF(Y$2=$E31,$J31,"")</f>
        <v/>
      </c>
      <c r="Z31" s="99" t="str">
        <f aca="false">IF(Z$2=$E31,$J31,"")</f>
        <v/>
      </c>
      <c r="AA31" s="86" t="str">
        <f aca="false">IF(AA$2=$E31,$J31,"")</f>
        <v/>
      </c>
      <c r="AB31" s="99" t="str">
        <f aca="false">IF(AB$2=$E31,$J31,"")</f>
        <v/>
      </c>
      <c r="AC31" s="101" t="s">
        <v>10</v>
      </c>
      <c r="AD31" s="83"/>
      <c r="AE31" s="83" t="s">
        <v>10</v>
      </c>
      <c r="AF31" s="83" t="s">
        <v>10</v>
      </c>
    </row>
    <row r="32" customFormat="false" ht="14.25" hidden="false" customHeight="false" outlineLevel="0" collapsed="false">
      <c r="A32" s="82" t="str">
        <f aca="false">IF(G32&lt;&gt;0,IF(COUNTIF(G$4:G$199,G32)&lt;&gt;1,RANK(G32,G$4:G$199)&amp;"°",RANK(G32,G$4:G$199)),"")</f>
        <v>29°</v>
      </c>
      <c r="B32" s="100" t="s">
        <v>83</v>
      </c>
      <c r="C32" s="86" t="str">
        <f aca="false">IFERROR(VLOOKUP($B32,TabJoueurs,2,0),"")</f>
        <v>6D</v>
      </c>
      <c r="D32" s="86" t="str">
        <f aca="false">IFERROR(VLOOKUP($B32,TabJoueurs,3,0),"")</f>
        <v>S</v>
      </c>
      <c r="E32" s="86" t="str">
        <f aca="false">IFERROR(VLOOKUP($B32,TabJoueurs,4,0),"")</f>
        <v>SLR</v>
      </c>
      <c r="F32" s="86" t="n">
        <f aca="false">IFERROR(VLOOKUP($B32,TabJoueurs,7,0),"")</f>
        <v>0</v>
      </c>
      <c r="G32" s="82" t="n">
        <v>836</v>
      </c>
      <c r="H32" s="82" t="n">
        <f aca="false">COUNTIF(E$4:E32,E32)</f>
        <v>3</v>
      </c>
      <c r="I32" s="82" t="n">
        <f aca="false">IFERROR(IF(H32&lt;6,I31+1,I31),0)</f>
        <v>28</v>
      </c>
      <c r="J32" s="82" t="n">
        <f aca="false">IF(G32&gt;0,IF(H32&lt;6,PtsMax4-I32+1,""),"")</f>
        <v>38</v>
      </c>
      <c r="K32" s="97" t="n">
        <f aca="false">MAX(M32:AB32)</f>
        <v>37</v>
      </c>
      <c r="L32" s="98" t="n">
        <f aca="false">IFERROR(G32/G$1,"")</f>
        <v>0.767676767676768</v>
      </c>
      <c r="M32" s="99"/>
      <c r="N32" s="86" t="str">
        <f aca="false">IF(N$2=$E32,$J32,"")</f>
        <v/>
      </c>
      <c r="O32" s="99" t="str">
        <f aca="false">IF(O$2=$E32,$J32,"")</f>
        <v/>
      </c>
      <c r="P32" s="86" t="str">
        <f aca="false">IF(P$2=$E32,$J32,"")</f>
        <v/>
      </c>
      <c r="Q32" s="86" t="str">
        <f aca="false">IF(Q$2=$E32,$J32,"")</f>
        <v/>
      </c>
      <c r="R32" s="99" t="str">
        <f aca="false">IF(R$2=$E32,$J32,"")</f>
        <v/>
      </c>
      <c r="S32" s="86" t="str">
        <f aca="false">IF(S$2=$E32,$J32,"")</f>
        <v/>
      </c>
      <c r="T32" s="99" t="str">
        <f aca="false">IF(T$2=$E32,$J32,"")</f>
        <v/>
      </c>
      <c r="U32" s="86" t="str">
        <f aca="false">IF(U$2=$E32,$J32,"")</f>
        <v/>
      </c>
      <c r="V32" s="99" t="str">
        <f aca="false">IF(V$2=$E32,$J32,"")</f>
        <v/>
      </c>
      <c r="W32" s="86" t="str">
        <f aca="false">IF(W$2=$E32,$J32,"")</f>
        <v/>
      </c>
      <c r="X32" s="99" t="str">
        <f aca="false">IF(X$2=$E32,$J32,"")</f>
        <v/>
      </c>
      <c r="Y32" s="86" t="str">
        <f aca="false">IF(Y$2=$E32,$J32,"")</f>
        <v/>
      </c>
      <c r="Z32" s="99" t="n">
        <v>37</v>
      </c>
      <c r="AA32" s="86" t="str">
        <f aca="false">IF(AA$2=$E32,$J32,"")</f>
        <v/>
      </c>
      <c r="AB32" s="99" t="str">
        <f aca="false">IF(AB$2=$E32,$J32,"")</f>
        <v/>
      </c>
      <c r="AC32" s="101" t="s">
        <v>10</v>
      </c>
      <c r="AD32" s="83"/>
      <c r="AE32" s="83" t="s">
        <v>10</v>
      </c>
      <c r="AF32" s="83" t="s">
        <v>10</v>
      </c>
    </row>
    <row r="33" customFormat="false" ht="14.25" hidden="false" customHeight="false" outlineLevel="0" collapsed="false">
      <c r="A33" s="82" t="str">
        <f aca="false">IF(G33&lt;&gt;0,IF(COUNTIF(G$4:G$199,G33)&lt;&gt;1,RANK(G33,G$4:G$199)&amp;"°",RANK(G33,G$4:G$199)),"")</f>
        <v>29°</v>
      </c>
      <c r="B33" s="100" t="s">
        <v>467</v>
      </c>
      <c r="C33" s="86" t="str">
        <f aca="false">IFERROR(VLOOKUP($B33,TabJoueurs,2,0),"")</f>
        <v>6A</v>
      </c>
      <c r="D33" s="86" t="str">
        <f aca="false">IFERROR(VLOOKUP($B33,TabJoueurs,3,0),"")</f>
        <v>V</v>
      </c>
      <c r="E33" s="86" t="str">
        <f aca="false">IFERROR(VLOOKUP($B33,TabJoueurs,4,0),"")</f>
        <v>SLR</v>
      </c>
      <c r="F33" s="86" t="n">
        <f aca="false">IFERROR(VLOOKUP($B33,TabJoueurs,7,0),"")</f>
        <v>0</v>
      </c>
      <c r="G33" s="82" t="n">
        <v>836</v>
      </c>
      <c r="H33" s="82" t="n">
        <f aca="false">COUNTIF(E$4:E33,E33)</f>
        <v>4</v>
      </c>
      <c r="I33" s="82" t="n">
        <f aca="false">IFERROR(IF(H33&lt;6,I32+1,I32),0)</f>
        <v>29</v>
      </c>
      <c r="J33" s="82" t="n">
        <f aca="false">IF(G33&gt;0,IF(H33&lt;6,PtsMax4-I33+1,""),"")</f>
        <v>37</v>
      </c>
      <c r="K33" s="97" t="n">
        <f aca="false">MAX(M33:AB33)</f>
        <v>37</v>
      </c>
      <c r="L33" s="98" t="n">
        <f aca="false">IFERROR(G33/G$1,"")</f>
        <v>0.767676767676768</v>
      </c>
      <c r="M33" s="99"/>
      <c r="N33" s="86" t="str">
        <f aca="false">IF(N$2=$E33,$J33,"")</f>
        <v/>
      </c>
      <c r="O33" s="99" t="str">
        <f aca="false">IF(O$2=$E33,$J33,"")</f>
        <v/>
      </c>
      <c r="P33" s="86" t="str">
        <f aca="false">IF(P$2=$E33,$J33,"")</f>
        <v/>
      </c>
      <c r="Q33" s="86" t="str">
        <f aca="false">IF(Q$2=$E33,$J33,"")</f>
        <v/>
      </c>
      <c r="R33" s="99" t="str">
        <f aca="false">IF(R$2=$E33,$J33,"")</f>
        <v/>
      </c>
      <c r="S33" s="86" t="str">
        <f aca="false">IF(S$2=$E33,$J33,"")</f>
        <v/>
      </c>
      <c r="T33" s="99" t="str">
        <f aca="false">IF(T$2=$E33,$J33,"")</f>
        <v/>
      </c>
      <c r="U33" s="86" t="str">
        <f aca="false">IF(U$2=$E33,$J33,"")</f>
        <v/>
      </c>
      <c r="V33" s="99" t="str">
        <f aca="false">IF(V$2=$E33,$J33,"")</f>
        <v/>
      </c>
      <c r="W33" s="86" t="str">
        <f aca="false">IF(W$2=$E33,$J33,"")</f>
        <v/>
      </c>
      <c r="X33" s="99" t="str">
        <f aca="false">IF(X$2=$E33,$J33,"")</f>
        <v/>
      </c>
      <c r="Y33" s="86" t="str">
        <f aca="false">IF(Y$2=$E33,$J33,"")</f>
        <v/>
      </c>
      <c r="Z33" s="99" t="n">
        <f aca="false">IF(Z$2=$E33,$J33,"")</f>
        <v>37</v>
      </c>
      <c r="AA33" s="86" t="str">
        <f aca="false">IF(AA$2=$E33,$J33,"")</f>
        <v/>
      </c>
      <c r="AB33" s="99" t="str">
        <f aca="false">IF(AB$2=$E33,$J33,"")</f>
        <v/>
      </c>
      <c r="AC33" s="101" t="s">
        <v>10</v>
      </c>
      <c r="AD33" s="83"/>
      <c r="AE33" s="83" t="s">
        <v>10</v>
      </c>
      <c r="AF33" s="83" t="s">
        <v>10</v>
      </c>
    </row>
    <row r="34" customFormat="false" ht="14.25" hidden="false" customHeight="false" outlineLevel="0" collapsed="false">
      <c r="A34" s="82" t="str">
        <f aca="false">IF(G34&lt;&gt;0,IF(COUNTIF(G$4:G$199,G34)&lt;&gt;1,RANK(G34,G$4:G$199)&amp;"°",RANK(G34,G$4:G$199)),"")</f>
        <v>29°</v>
      </c>
      <c r="B34" s="100" t="s">
        <v>453</v>
      </c>
      <c r="C34" s="86" t="str">
        <f aca="false">IFERROR(VLOOKUP($B34,TabJoueurs,2,0),"")</f>
        <v>4D</v>
      </c>
      <c r="D34" s="86" t="str">
        <f aca="false">IFERROR(VLOOKUP($B34,TabJoueurs,3,0),"")</f>
        <v>S</v>
      </c>
      <c r="E34" s="86" t="str">
        <f aca="false">IFERROR(VLOOKUP($B34,TabJoueurs,4,0),"")</f>
        <v>FLO</v>
      </c>
      <c r="F34" s="86" t="n">
        <f aca="false">IFERROR(VLOOKUP($B34,TabJoueurs,7,0),"")</f>
        <v>0</v>
      </c>
      <c r="G34" s="82" t="n">
        <v>836</v>
      </c>
      <c r="H34" s="82" t="n">
        <f aca="false">COUNTIF(E$4:E34,E34)</f>
        <v>5</v>
      </c>
      <c r="I34" s="82" t="n">
        <f aca="false">IFERROR(IF(H34&lt;6,I33+1,I33),0)</f>
        <v>30</v>
      </c>
      <c r="J34" s="82" t="n">
        <f aca="false">IF(G34&gt;0,IF(H34&lt;6,PtsMax4-I34+1,""),"")</f>
        <v>36</v>
      </c>
      <c r="K34" s="97" t="n">
        <f aca="false">MAX(M34:AB34)</f>
        <v>37</v>
      </c>
      <c r="L34" s="98" t="n">
        <f aca="false">IFERROR(G34/G$1,"")</f>
        <v>0.767676767676768</v>
      </c>
      <c r="M34" s="99"/>
      <c r="N34" s="86" t="str">
        <f aca="false">IF(N$2=$E34,$J34,"")</f>
        <v/>
      </c>
      <c r="O34" s="99" t="str">
        <f aca="false">IF(O$2=$E34,$J34,"")</f>
        <v/>
      </c>
      <c r="P34" s="86" t="str">
        <f aca="false">IF(P$2=$E34,$J34,"")</f>
        <v/>
      </c>
      <c r="Q34" s="86" t="str">
        <f aca="false">IF(Q$2=$E34,$J34,"")</f>
        <v/>
      </c>
      <c r="R34" s="99" t="str">
        <f aca="false">IF(R$2=$E34,$J34,"")</f>
        <v/>
      </c>
      <c r="S34" s="86" t="str">
        <f aca="false">IF(S$2=$E34,$J34,"")</f>
        <v/>
      </c>
      <c r="T34" s="99" t="str">
        <f aca="false">IF(T$2=$E34,$J34,"")</f>
        <v/>
      </c>
      <c r="U34" s="86" t="n">
        <v>37</v>
      </c>
      <c r="V34" s="99" t="str">
        <f aca="false">IF(V$2=$E34,$J34,"")</f>
        <v/>
      </c>
      <c r="W34" s="86" t="str">
        <f aca="false">IF(W$2=$E34,$J34,"")</f>
        <v/>
      </c>
      <c r="X34" s="99" t="str">
        <f aca="false">IF(X$2=$E34,$J34,"")</f>
        <v/>
      </c>
      <c r="Y34" s="86" t="str">
        <f aca="false">IF(Y$2=$E34,$J34,"")</f>
        <v/>
      </c>
      <c r="Z34" s="99" t="str">
        <f aca="false">IF(Z$2=$E34,$J34,"")</f>
        <v/>
      </c>
      <c r="AA34" s="86" t="str">
        <f aca="false">IF(AA$2=$E34,$J34,"")</f>
        <v/>
      </c>
      <c r="AB34" s="99" t="str">
        <f aca="false">IF(AB$2=$E34,$J34,"")</f>
        <v/>
      </c>
      <c r="AC34" s="101" t="s">
        <v>10</v>
      </c>
      <c r="AD34" s="83"/>
      <c r="AE34" s="83" t="s">
        <v>10</v>
      </c>
      <c r="AF34" s="83" t="s">
        <v>10</v>
      </c>
    </row>
    <row r="35" customFormat="false" ht="14.25" hidden="false" customHeight="false" outlineLevel="0" collapsed="false">
      <c r="A35" s="82" t="n">
        <f aca="false">IF(G35&lt;&gt;0,IF(COUNTIF(G$4:G$199,G35)&lt;&gt;1,RANK(G35,G$4:G$199)&amp;"°",RANK(G35,G$4:G$199)),"")</f>
        <v>32</v>
      </c>
      <c r="B35" s="100" t="s">
        <v>121</v>
      </c>
      <c r="C35" s="86" t="str">
        <f aca="false">IFERROR(VLOOKUP($B35,TabJoueurs,2,0),"")</f>
        <v>5D</v>
      </c>
      <c r="D35" s="86" t="str">
        <f aca="false">IFERROR(VLOOKUP($B35,TabJoueurs,3,0),"")</f>
        <v>S</v>
      </c>
      <c r="E35" s="86" t="str">
        <f aca="false">IFERROR(VLOOKUP($B35,TabJoueurs,4,0),"")</f>
        <v>LIB</v>
      </c>
      <c r="F35" s="86" t="n">
        <f aca="false">IFERROR(VLOOKUP($B35,TabJoueurs,7,0),"")</f>
        <v>0</v>
      </c>
      <c r="G35" s="82" t="n">
        <v>834</v>
      </c>
      <c r="H35" s="82" t="n">
        <f aca="false">COUNTIF(E$4:E35,E35)</f>
        <v>4</v>
      </c>
      <c r="I35" s="82" t="n">
        <f aca="false">IFERROR(IF(H35&lt;6,I34+1,I34),0)</f>
        <v>31</v>
      </c>
      <c r="J35" s="82" t="n">
        <f aca="false">IF(G35&gt;0,IF(H35&lt;6,PtsMax4-I35+1,""),"")</f>
        <v>35</v>
      </c>
      <c r="K35" s="97" t="n">
        <f aca="false">MAX(M35:AB35)</f>
        <v>35</v>
      </c>
      <c r="L35" s="98" t="n">
        <f aca="false">IFERROR(G35/G$1,"")</f>
        <v>0.765840220385675</v>
      </c>
      <c r="M35" s="99"/>
      <c r="N35" s="86" t="str">
        <f aca="false">IF(N$2=$E35,$J35,"")</f>
        <v/>
      </c>
      <c r="O35" s="99" t="str">
        <f aca="false">IF(O$2=$E35,$J35,"")</f>
        <v/>
      </c>
      <c r="P35" s="86" t="str">
        <f aca="false">IF(P$2=$E35,$J35,"")</f>
        <v/>
      </c>
      <c r="Q35" s="86" t="str">
        <f aca="false">IF(Q$2=$E35,$J35,"")</f>
        <v/>
      </c>
      <c r="R35" s="99" t="str">
        <f aca="false">IF(R$2=$E35,$J35,"")</f>
        <v/>
      </c>
      <c r="S35" s="86" t="str">
        <f aca="false">IF(S$2=$E35,$J35,"")</f>
        <v/>
      </c>
      <c r="T35" s="99" t="str">
        <f aca="false">IF(T$2=$E35,$J35,"")</f>
        <v/>
      </c>
      <c r="U35" s="86" t="str">
        <f aca="false">IF(U$2=$E35,$J35,"")</f>
        <v/>
      </c>
      <c r="V35" s="99" t="str">
        <f aca="false">IF(V$2=$E35,$J35,"")</f>
        <v/>
      </c>
      <c r="W35" s="86" t="str">
        <f aca="false">IF(W$2=$E35,$J35,"")</f>
        <v/>
      </c>
      <c r="X35" s="99" t="n">
        <f aca="false">IF(X$2=$E35,$J35,"")</f>
        <v>35</v>
      </c>
      <c r="Y35" s="86" t="str">
        <f aca="false">IF(Y$2=$E35,$J35,"")</f>
        <v/>
      </c>
      <c r="Z35" s="99" t="str">
        <f aca="false">IF(Z$2=$E35,$J35,"")</f>
        <v/>
      </c>
      <c r="AA35" s="86" t="str">
        <f aca="false">IF(AA$2=$E35,$J35,"")</f>
        <v/>
      </c>
      <c r="AB35" s="99" t="str">
        <f aca="false">IF(AB$2=$E35,$J35,"")</f>
        <v/>
      </c>
      <c r="AC35" s="101" t="s">
        <v>10</v>
      </c>
      <c r="AD35" s="83"/>
      <c r="AE35" s="83" t="s">
        <v>10</v>
      </c>
      <c r="AF35" s="83" t="s">
        <v>10</v>
      </c>
    </row>
    <row r="36" customFormat="false" ht="14.25" hidden="false" customHeight="false" outlineLevel="0" collapsed="false">
      <c r="A36" s="82" t="n">
        <f aca="false">IF(G36&lt;&gt;0,IF(COUNTIF(G$4:G$199,G36)&lt;&gt;1,RANK(G36,G$4:G$199)&amp;"°",RANK(G36,G$4:G$199)),"")</f>
        <v>33</v>
      </c>
      <c r="B36" s="100" t="s">
        <v>97</v>
      </c>
      <c r="C36" s="86" t="str">
        <f aca="false">IFERROR(VLOOKUP($B36,TabJoueurs,2,0),"")</f>
        <v>6D</v>
      </c>
      <c r="D36" s="86" t="str">
        <f aca="false">IFERROR(VLOOKUP($B36,TabJoueurs,3,0),"")</f>
        <v>V</v>
      </c>
      <c r="E36" s="86" t="str">
        <f aca="false">IFERROR(VLOOKUP($B36,TabJoueurs,4,0),"")</f>
        <v>FLO</v>
      </c>
      <c r="F36" s="86" t="n">
        <f aca="false">IFERROR(VLOOKUP($B36,TabJoueurs,7,0),"")</f>
        <v>0</v>
      </c>
      <c r="G36" s="82" t="n">
        <v>822</v>
      </c>
      <c r="H36" s="82" t="n">
        <f aca="false">COUNTIF(E$4:E36,E36)</f>
        <v>6</v>
      </c>
      <c r="I36" s="82" t="n">
        <f aca="false">IFERROR(IF(H36&lt;6,I35+1,I35),0)</f>
        <v>31</v>
      </c>
      <c r="J36" s="82" t="str">
        <f aca="false">IF(G36&gt;0,IF(H36&lt;6,PtsMax4-I36+1,""),"")</f>
        <v/>
      </c>
      <c r="K36" s="97" t="n">
        <f aca="false">MAX(M36:AB36)</f>
        <v>0</v>
      </c>
      <c r="L36" s="98" t="n">
        <f aca="false">IFERROR(G36/G$1,"")</f>
        <v>0.754820936639118</v>
      </c>
      <c r="M36" s="99"/>
      <c r="N36" s="86" t="str">
        <f aca="false">IF(N$2=$E36,$J36,"")</f>
        <v/>
      </c>
      <c r="O36" s="99" t="str">
        <f aca="false">IF(O$2=$E36,$J36,"")</f>
        <v/>
      </c>
      <c r="P36" s="86" t="str">
        <f aca="false">IF(P$2=$E36,$J36,"")</f>
        <v/>
      </c>
      <c r="Q36" s="86" t="str">
        <f aca="false">IF(Q$2=$E36,$J36,"")</f>
        <v/>
      </c>
      <c r="R36" s="99" t="str">
        <f aca="false">IF(R$2=$E36,$J36,"")</f>
        <v/>
      </c>
      <c r="S36" s="86" t="str">
        <f aca="false">IF(S$2=$E36,$J36,"")</f>
        <v/>
      </c>
      <c r="T36" s="99" t="str">
        <f aca="false">IF(T$2=$E36,$J36,"")</f>
        <v/>
      </c>
      <c r="U36" s="86" t="str">
        <f aca="false">IF(U$2=$E36,$J36,"")</f>
        <v/>
      </c>
      <c r="V36" s="99" t="str">
        <f aca="false">IF(V$2=$E36,$J36,"")</f>
        <v/>
      </c>
      <c r="W36" s="86" t="str">
        <f aca="false">IF(W$2=$E36,$J36,"")</f>
        <v/>
      </c>
      <c r="X36" s="99" t="str">
        <f aca="false">IF(X$2=$E36,$J36,"")</f>
        <v/>
      </c>
      <c r="Y36" s="86" t="str">
        <f aca="false">IF(Y$2=$E36,$J36,"")</f>
        <v/>
      </c>
      <c r="Z36" s="99" t="str">
        <f aca="false">IF(Z$2=$E36,$J36,"")</f>
        <v/>
      </c>
      <c r="AA36" s="86" t="str">
        <f aca="false">IF(AA$2=$E36,$J36,"")</f>
        <v/>
      </c>
      <c r="AB36" s="99" t="str">
        <f aca="false">IF(AB$2=$E36,$J36,"")</f>
        <v/>
      </c>
      <c r="AC36" s="101" t="s">
        <v>10</v>
      </c>
      <c r="AD36" s="83"/>
      <c r="AE36" s="83" t="s">
        <v>10</v>
      </c>
      <c r="AF36" s="83" t="s">
        <v>10</v>
      </c>
    </row>
    <row r="37" customFormat="false" ht="14.25" hidden="false" customHeight="false" outlineLevel="0" collapsed="false">
      <c r="A37" s="82" t="str">
        <f aca="false">IF(G37&lt;&gt;0,IF(COUNTIF(G$4:G$199,G37)&lt;&gt;1,RANK(G37,G$4:G$199)&amp;"°",RANK(G37,G$4:G$199)),"")</f>
        <v>34°</v>
      </c>
      <c r="B37" s="100" t="s">
        <v>449</v>
      </c>
      <c r="C37" s="86" t="str">
        <f aca="false">IFERROR(VLOOKUP($B37,TabJoueurs,2,0),"")</f>
        <v>4C</v>
      </c>
      <c r="D37" s="86" t="str">
        <f aca="false">IFERROR(VLOOKUP($B37,TabJoueurs,3,0),"")</f>
        <v>S</v>
      </c>
      <c r="E37" s="86" t="str">
        <f aca="false">IFERROR(VLOOKUP($B37,TabJoueurs,4,0),"")</f>
        <v>SLR</v>
      </c>
      <c r="F37" s="86" t="n">
        <f aca="false">IFERROR(VLOOKUP($B37,TabJoueurs,7,0),"")</f>
        <v>0</v>
      </c>
      <c r="G37" s="82" t="n">
        <v>821</v>
      </c>
      <c r="H37" s="82" t="n">
        <f aca="false">COUNTIF(E$4:E37,E37)</f>
        <v>5</v>
      </c>
      <c r="I37" s="82" t="n">
        <f aca="false">IFERROR(IF(H37&lt;6,I36+1,I36),0)</f>
        <v>32</v>
      </c>
      <c r="J37" s="82" t="n">
        <f aca="false">IF(G37&gt;0,IF(H37&lt;6,PtsMax4-I37+1,""),"")</f>
        <v>34</v>
      </c>
      <c r="K37" s="97" t="n">
        <f aca="false">MAX(M37:AB37)</f>
        <v>34</v>
      </c>
      <c r="L37" s="98" t="n">
        <f aca="false">IFERROR(G37/G$1,"")</f>
        <v>0.753902662993572</v>
      </c>
      <c r="M37" s="99"/>
      <c r="N37" s="86" t="str">
        <f aca="false">IF(N$2=$E37,$J37,"")</f>
        <v/>
      </c>
      <c r="O37" s="99" t="str">
        <f aca="false">IF(O$2=$E37,$J37,"")</f>
        <v/>
      </c>
      <c r="P37" s="86" t="str">
        <f aca="false">IF(P$2=$E37,$J37,"")</f>
        <v/>
      </c>
      <c r="Q37" s="86" t="str">
        <f aca="false">IF(Q$2=$E37,$J37,"")</f>
        <v/>
      </c>
      <c r="R37" s="99" t="str">
        <f aca="false">IF(R$2=$E37,$J37,"")</f>
        <v/>
      </c>
      <c r="S37" s="86" t="str">
        <f aca="false">IF(S$2=$E37,$J37,"")</f>
        <v/>
      </c>
      <c r="T37" s="99" t="str">
        <f aca="false">IF(T$2=$E37,$J37,"")</f>
        <v/>
      </c>
      <c r="U37" s="86" t="str">
        <f aca="false">IF(U$2=$E37,$J37,"")</f>
        <v/>
      </c>
      <c r="V37" s="99" t="str">
        <f aca="false">IF(V$2=$E37,$J37,"")</f>
        <v/>
      </c>
      <c r="W37" s="86" t="str">
        <f aca="false">IF(W$2=$E37,$J37,"")</f>
        <v/>
      </c>
      <c r="X37" s="99" t="str">
        <f aca="false">IF(X$2=$E37,$J37,"")</f>
        <v/>
      </c>
      <c r="Y37" s="86" t="str">
        <f aca="false">IF(Y$2=$E37,$J37,"")</f>
        <v/>
      </c>
      <c r="Z37" s="99" t="n">
        <f aca="false">IF(Z$2=$E37,$J37,"")</f>
        <v>34</v>
      </c>
      <c r="AA37" s="86" t="str">
        <f aca="false">IF(AA$2=$E37,$J37,"")</f>
        <v/>
      </c>
      <c r="AB37" s="99" t="str">
        <f aca="false">IF(AB$2=$E37,$J37,"")</f>
        <v/>
      </c>
      <c r="AC37" s="101" t="s">
        <v>10</v>
      </c>
      <c r="AD37" s="83"/>
      <c r="AE37" s="83" t="s">
        <v>10</v>
      </c>
      <c r="AF37" s="83" t="s">
        <v>10</v>
      </c>
    </row>
    <row r="38" customFormat="false" ht="14.25" hidden="false" customHeight="false" outlineLevel="0" collapsed="false">
      <c r="A38" s="82" t="str">
        <f aca="false">IF(G38&lt;&gt;0,IF(COUNTIF(G$4:G$199,G38)&lt;&gt;1,RANK(G38,G$4:G$199)&amp;"°",RANK(G38,G$4:G$199)),"")</f>
        <v>34°</v>
      </c>
      <c r="B38" s="100" t="s">
        <v>117</v>
      </c>
      <c r="C38" s="86" t="str">
        <f aca="false">IFERROR(VLOOKUP($B38,TabJoueurs,2,0),"")</f>
        <v>5D</v>
      </c>
      <c r="D38" s="86" t="str">
        <f aca="false">IFERROR(VLOOKUP($B38,TabJoueurs,3,0),"")</f>
        <v>V</v>
      </c>
      <c r="E38" s="86" t="str">
        <f aca="false">IFERROR(VLOOKUP($B38,TabJoueurs,4,0),"")</f>
        <v>SLR</v>
      </c>
      <c r="F38" s="86" t="n">
        <f aca="false">IFERROR(VLOOKUP($B38,TabJoueurs,7,0),"")</f>
        <v>0</v>
      </c>
      <c r="G38" s="82" t="n">
        <v>821</v>
      </c>
      <c r="H38" s="82" t="n">
        <f aca="false">COUNTIF(E$4:E38,E38)</f>
        <v>6</v>
      </c>
      <c r="I38" s="82" t="n">
        <f aca="false">IFERROR(IF(H38&lt;6,I37+1,I37),0)</f>
        <v>32</v>
      </c>
      <c r="J38" s="82" t="str">
        <f aca="false">IF(G38&gt;0,IF(H38&lt;6,PtsMax4-I38+1,""),"")</f>
        <v/>
      </c>
      <c r="K38" s="97" t="n">
        <f aca="false">MAX(M38:AB38)</f>
        <v>0</v>
      </c>
      <c r="L38" s="98" t="n">
        <f aca="false">IFERROR(G38/G$1,"")</f>
        <v>0.753902662993572</v>
      </c>
      <c r="M38" s="99"/>
      <c r="N38" s="86" t="str">
        <f aca="false">IF(N$2=$E38,$J38,"")</f>
        <v/>
      </c>
      <c r="O38" s="99" t="str">
        <f aca="false">IF(O$2=$E38,$J38,"")</f>
        <v/>
      </c>
      <c r="P38" s="86" t="str">
        <f aca="false">IF(P$2=$E38,$J38,"")</f>
        <v/>
      </c>
      <c r="Q38" s="86" t="str">
        <f aca="false">IF(Q$2=$E38,$J38,"")</f>
        <v/>
      </c>
      <c r="R38" s="99" t="str">
        <f aca="false">IF(R$2=$E38,$J38,"")</f>
        <v/>
      </c>
      <c r="S38" s="86" t="str">
        <f aca="false">IF(S$2=$E38,$J38,"")</f>
        <v/>
      </c>
      <c r="T38" s="99" t="str">
        <f aca="false">IF(T$2=$E38,$J38,"")</f>
        <v/>
      </c>
      <c r="U38" s="86" t="str">
        <f aca="false">IF(U$2=$E38,$J38,"")</f>
        <v/>
      </c>
      <c r="V38" s="99" t="str">
        <f aca="false">IF(V$2=$E38,$J38,"")</f>
        <v/>
      </c>
      <c r="W38" s="86" t="str">
        <f aca="false">IF(W$2=$E38,$J38,"")</f>
        <v/>
      </c>
      <c r="X38" s="99" t="str">
        <f aca="false">IF(X$2=$E38,$J38,"")</f>
        <v/>
      </c>
      <c r="Y38" s="86" t="str">
        <f aca="false">IF(Y$2=$E38,$J38,"")</f>
        <v/>
      </c>
      <c r="Z38" s="99" t="str">
        <f aca="false">IF(Z$2=$E38,$J38,"")</f>
        <v/>
      </c>
      <c r="AA38" s="86" t="str">
        <f aca="false">IF(AA$2=$E38,$J38,"")</f>
        <v/>
      </c>
      <c r="AB38" s="99" t="str">
        <f aca="false">IF(AB$2=$E38,$J38,"")</f>
        <v/>
      </c>
      <c r="AC38" s="101" t="s">
        <v>10</v>
      </c>
      <c r="AD38" s="83"/>
      <c r="AE38" s="83" t="s">
        <v>10</v>
      </c>
      <c r="AF38" s="83" t="s">
        <v>10</v>
      </c>
    </row>
    <row r="39" customFormat="false" ht="14.25" hidden="false" customHeight="false" outlineLevel="0" collapsed="false">
      <c r="A39" s="82" t="n">
        <f aca="false">IF(G39&lt;&gt;0,IF(COUNTIF(G$4:G$199,G39)&lt;&gt;1,RANK(G39,G$4:G$199)&amp;"°",RANK(G39,G$4:G$199)),"")</f>
        <v>36</v>
      </c>
      <c r="B39" s="83" t="s">
        <v>96</v>
      </c>
      <c r="C39" s="86" t="str">
        <f aca="false">IFERROR(VLOOKUP($B39,TabJoueurs,2,0),"")</f>
        <v>5A</v>
      </c>
      <c r="D39" s="86" t="str">
        <f aca="false">IFERROR(VLOOKUP($B39,TabJoueurs,3,0),"")</f>
        <v>V</v>
      </c>
      <c r="E39" s="86" t="str">
        <f aca="false">IFERROR(VLOOKUP($B39,TabJoueurs,4,0),"")</f>
        <v>BAH</v>
      </c>
      <c r="F39" s="86" t="n">
        <f aca="false">IFERROR(VLOOKUP($B39,TabJoueurs,7,0),"")</f>
        <v>0</v>
      </c>
      <c r="G39" s="82" t="n">
        <v>819</v>
      </c>
      <c r="H39" s="82" t="n">
        <f aca="false">COUNTIF(E$4:E39,E39)</f>
        <v>2</v>
      </c>
      <c r="I39" s="82" t="n">
        <f aca="false">IFERROR(IF(H39&lt;6,I38+1,I38),0)</f>
        <v>33</v>
      </c>
      <c r="J39" s="82" t="n">
        <f aca="false">IF(G39&gt;0,IF(H39&lt;6,PtsMax4-I39+1,""),"")</f>
        <v>33</v>
      </c>
      <c r="K39" s="97" t="n">
        <f aca="false">MAX(M39:AB39)</f>
        <v>33</v>
      </c>
      <c r="L39" s="98" t="n">
        <f aca="false">IFERROR(G39/G$1,"")</f>
        <v>0.752066115702479</v>
      </c>
      <c r="M39" s="99"/>
      <c r="N39" s="86" t="str">
        <f aca="false">IF(N$2=$E39,$J39,"")</f>
        <v/>
      </c>
      <c r="O39" s="99" t="n">
        <f aca="false">IF(O$2=$E39,$J39,"")</f>
        <v>33</v>
      </c>
      <c r="P39" s="86" t="str">
        <f aca="false">IF(P$2=$E39,$J39,"")</f>
        <v/>
      </c>
      <c r="Q39" s="86" t="str">
        <f aca="false">IF(Q$2=$E39,$J39,"")</f>
        <v/>
      </c>
      <c r="R39" s="99" t="str">
        <f aca="false">IF(R$2=$E39,$J39,"")</f>
        <v/>
      </c>
      <c r="S39" s="86" t="str">
        <f aca="false">IF(S$2=$E39,$J39,"")</f>
        <v/>
      </c>
      <c r="T39" s="99" t="str">
        <f aca="false">IF(T$2=$E39,$J39,"")</f>
        <v/>
      </c>
      <c r="U39" s="86" t="str">
        <f aca="false">IF(U$2=$E39,$J39,"")</f>
        <v/>
      </c>
      <c r="V39" s="99" t="str">
        <f aca="false">IF(V$2=$E39,$J39,"")</f>
        <v/>
      </c>
      <c r="W39" s="86" t="str">
        <f aca="false">IF(W$2=$E39,$J39,"")</f>
        <v/>
      </c>
      <c r="X39" s="99" t="str">
        <f aca="false">IF(X$2=$E39,$J39,"")</f>
        <v/>
      </c>
      <c r="Y39" s="86" t="str">
        <f aca="false">IF(Y$2=$E39,$J39,"")</f>
        <v/>
      </c>
      <c r="Z39" s="99" t="str">
        <f aca="false">IF(Z$2=$E39,$J39,"")</f>
        <v/>
      </c>
      <c r="AA39" s="86" t="str">
        <f aca="false">IF(AA$2=$E39,$J39,"")</f>
        <v/>
      </c>
      <c r="AB39" s="99" t="str">
        <f aca="false">IF(AB$2=$E39,$J39,"")</f>
        <v/>
      </c>
      <c r="AC39" s="101" t="s">
        <v>10</v>
      </c>
      <c r="AD39" s="83"/>
      <c r="AE39" s="83" t="s">
        <v>10</v>
      </c>
      <c r="AF39" s="83" t="s">
        <v>10</v>
      </c>
    </row>
    <row r="40" customFormat="false" ht="14.25" hidden="false" customHeight="false" outlineLevel="0" collapsed="false">
      <c r="A40" s="82" t="n">
        <f aca="false">IF(G40&lt;&gt;0,IF(COUNTIF(G$4:G$199,G40)&lt;&gt;1,RANK(G40,G$4:G$199)&amp;"°",RANK(G40,G$4:G$199)),"")</f>
        <v>37</v>
      </c>
      <c r="B40" s="100" t="s">
        <v>123</v>
      </c>
      <c r="C40" s="86" t="str">
        <f aca="false">IFERROR(VLOOKUP($B40,TabJoueurs,2,0),"")</f>
        <v>5D</v>
      </c>
      <c r="D40" s="86" t="str">
        <f aca="false">IFERROR(VLOOKUP($B40,TabJoueurs,3,0),"")</f>
        <v>S</v>
      </c>
      <c r="E40" s="86" t="str">
        <f aca="false">IFERROR(VLOOKUP($B40,TabJoueurs,4,0),"")</f>
        <v>GER</v>
      </c>
      <c r="F40" s="86" t="n">
        <f aca="false">IFERROR(VLOOKUP($B40,TabJoueurs,7,0),"")</f>
        <v>0</v>
      </c>
      <c r="G40" s="82" t="n">
        <v>814</v>
      </c>
      <c r="H40" s="82" t="n">
        <f aca="false">COUNTIF(E$4:E40,E40)</f>
        <v>2</v>
      </c>
      <c r="I40" s="82" t="n">
        <f aca="false">IFERROR(IF(H40&lt;6,I39+1,I39),0)</f>
        <v>34</v>
      </c>
      <c r="J40" s="82" t="n">
        <f aca="false">IF(G40&gt;0,IF(H40&lt;6,PtsMax4-I40+1,""),"")</f>
        <v>32</v>
      </c>
      <c r="K40" s="97" t="n">
        <f aca="false">MAX(M40:AB40)</f>
        <v>32</v>
      </c>
      <c r="L40" s="98" t="n">
        <f aca="false">IFERROR(G40/G$1,"")</f>
        <v>0.747474747474748</v>
      </c>
      <c r="M40" s="99"/>
      <c r="N40" s="86" t="str">
        <f aca="false">IF(N$2=$E40,$J40,"")</f>
        <v/>
      </c>
      <c r="O40" s="99" t="str">
        <f aca="false">IF(O$2=$E40,$J40,"")</f>
        <v/>
      </c>
      <c r="P40" s="86" t="str">
        <f aca="false">IF(P$2=$E40,$J40,"")</f>
        <v/>
      </c>
      <c r="Q40" s="86" t="str">
        <f aca="false">IF(Q$2=$E40,$J40,"")</f>
        <v/>
      </c>
      <c r="R40" s="99" t="str">
        <f aca="false">IF(R$2=$E40,$J40,"")</f>
        <v/>
      </c>
      <c r="S40" s="86" t="str">
        <f aca="false">IF(S$2=$E40,$J40,"")</f>
        <v/>
      </c>
      <c r="T40" s="99" t="str">
        <f aca="false">IF(T$2=$E40,$J40,"")</f>
        <v/>
      </c>
      <c r="U40" s="86" t="str">
        <f aca="false">IF(U$2=$E40,$J40,"")</f>
        <v/>
      </c>
      <c r="V40" s="99" t="str">
        <f aca="false">IF(V$2=$E40,$J40,"")</f>
        <v/>
      </c>
      <c r="W40" s="86" t="n">
        <f aca="false">IF(W$2=$E40,$J40,"")</f>
        <v>32</v>
      </c>
      <c r="X40" s="99" t="str">
        <f aca="false">IF(X$2=$E40,$J40,"")</f>
        <v/>
      </c>
      <c r="Y40" s="86" t="str">
        <f aca="false">IF(Y$2=$E40,$J40,"")</f>
        <v/>
      </c>
      <c r="Z40" s="99" t="str">
        <f aca="false">IF(Z$2=$E40,$J40,"")</f>
        <v/>
      </c>
      <c r="AA40" s="86" t="str">
        <f aca="false">IF(AA$2=$E40,$J40,"")</f>
        <v/>
      </c>
      <c r="AB40" s="99" t="str">
        <f aca="false">IF(AB$2=$E40,$J40,"")</f>
        <v/>
      </c>
      <c r="AC40" s="101" t="s">
        <v>10</v>
      </c>
      <c r="AD40" s="83"/>
      <c r="AE40" s="83" t="s">
        <v>10</v>
      </c>
      <c r="AF40" s="83" t="s">
        <v>10</v>
      </c>
    </row>
    <row r="41" customFormat="false" ht="14.25" hidden="false" customHeight="false" outlineLevel="0" collapsed="false">
      <c r="A41" s="82" t="n">
        <f aca="false">IF(G41&lt;&gt;0,IF(COUNTIF(G$4:G$199,G41)&lt;&gt;1,RANK(G41,G$4:G$199)&amp;"°",RANK(G41,G$4:G$199)),"")</f>
        <v>38</v>
      </c>
      <c r="B41" s="100" t="s">
        <v>145</v>
      </c>
      <c r="C41" s="86" t="str">
        <f aca="false">IFERROR(VLOOKUP($B41,TabJoueurs,2,0),"")</f>
        <v>6A</v>
      </c>
      <c r="D41" s="86" t="str">
        <f aca="false">IFERROR(VLOOKUP($B41,TabJoueurs,3,0),"")</f>
        <v>S</v>
      </c>
      <c r="E41" s="86" t="str">
        <f aca="false">IFERROR(VLOOKUP($B41,TabJoueurs,4,0),"")</f>
        <v>SLR</v>
      </c>
      <c r="F41" s="86" t="n">
        <f aca="false">IFERROR(VLOOKUP($B41,TabJoueurs,7,0),"")</f>
        <v>0</v>
      </c>
      <c r="G41" s="82" t="n">
        <v>798</v>
      </c>
      <c r="H41" s="82" t="n">
        <f aca="false">COUNTIF(E$4:E41,E41)</f>
        <v>7</v>
      </c>
      <c r="I41" s="82" t="n">
        <f aca="false">IFERROR(IF(H41&lt;6,I40+1,I40),0)</f>
        <v>34</v>
      </c>
      <c r="J41" s="82" t="str">
        <f aca="false">IF(G41&gt;0,IF(H41&lt;6,PtsMax4-I41+1,""),"")</f>
        <v/>
      </c>
      <c r="K41" s="97" t="n">
        <f aca="false">MAX(M41:AB41)</f>
        <v>0</v>
      </c>
      <c r="L41" s="98" t="n">
        <f aca="false">IFERROR(G41/G$1,"")</f>
        <v>0.732782369146005</v>
      </c>
      <c r="M41" s="99"/>
      <c r="N41" s="86" t="str">
        <f aca="false">IF(N$2=$E41,$J41,"")</f>
        <v/>
      </c>
      <c r="O41" s="99" t="str">
        <f aca="false">IF(O$2=$E41,$J41,"")</f>
        <v/>
      </c>
      <c r="P41" s="86" t="str">
        <f aca="false">IF(P$2=$E41,$J41,"")</f>
        <v/>
      </c>
      <c r="Q41" s="86" t="str">
        <f aca="false">IF(Q$2=$E41,$J41,"")</f>
        <v/>
      </c>
      <c r="R41" s="99" t="str">
        <f aca="false">IF(R$2=$E41,$J41,"")</f>
        <v/>
      </c>
      <c r="S41" s="86" t="str">
        <f aca="false">IF(S$2=$E41,$J41,"")</f>
        <v/>
      </c>
      <c r="T41" s="99" t="str">
        <f aca="false">IF(T$2=$E41,$J41,"")</f>
        <v/>
      </c>
      <c r="U41" s="86" t="str">
        <f aca="false">IF(U$2=$E41,$J41,"")</f>
        <v/>
      </c>
      <c r="V41" s="99" t="str">
        <f aca="false">IF(V$2=$E41,$J41,"")</f>
        <v/>
      </c>
      <c r="W41" s="86" t="str">
        <f aca="false">IF(W$2=$E41,$J41,"")</f>
        <v/>
      </c>
      <c r="X41" s="99" t="str">
        <f aca="false">IF(X$2=$E41,$J41,"")</f>
        <v/>
      </c>
      <c r="Y41" s="86" t="str">
        <f aca="false">IF(Y$2=$E41,$J41,"")</f>
        <v/>
      </c>
      <c r="Z41" s="99" t="str">
        <f aca="false">IF(Z$2=$E41,$J41,"")</f>
        <v/>
      </c>
      <c r="AA41" s="86" t="str">
        <f aca="false">IF(AA$2=$E41,$J41,"")</f>
        <v/>
      </c>
      <c r="AB41" s="99" t="str">
        <f aca="false">IF(AB$2=$E41,$J41,"")</f>
        <v/>
      </c>
      <c r="AC41" s="101" t="s">
        <v>10</v>
      </c>
      <c r="AD41" s="83"/>
      <c r="AE41" s="83" t="s">
        <v>10</v>
      </c>
      <c r="AF41" s="83" t="s">
        <v>10</v>
      </c>
    </row>
    <row r="42" customFormat="false" ht="14.25" hidden="false" customHeight="false" outlineLevel="0" collapsed="false">
      <c r="A42" s="82" t="n">
        <f aca="false">IF(G42&lt;&gt;0,IF(COUNTIF(G$4:G$199,G42)&lt;&gt;1,RANK(G42,G$4:G$199)&amp;"°",RANK(G42,G$4:G$199)),"")</f>
        <v>39</v>
      </c>
      <c r="B42" s="100" t="s">
        <v>68</v>
      </c>
      <c r="C42" s="86" t="str">
        <f aca="false">IFERROR(VLOOKUP($B42,TabJoueurs,2,0),"")</f>
        <v>5B</v>
      </c>
      <c r="D42" s="86" t="str">
        <f aca="false">IFERROR(VLOOKUP($B42,TabJoueurs,3,0),"")</f>
        <v>R</v>
      </c>
      <c r="E42" s="86" t="str">
        <f aca="false">IFERROR(VLOOKUP($B42,TabJoueurs,4,0),"")</f>
        <v>AYW</v>
      </c>
      <c r="F42" s="86" t="n">
        <f aca="false">IFERROR(VLOOKUP($B42,TabJoueurs,7,0),"")</f>
        <v>0</v>
      </c>
      <c r="G42" s="82" t="n">
        <v>797</v>
      </c>
      <c r="H42" s="82" t="n">
        <f aca="false">COUNTIF(E$4:E42,E42)</f>
        <v>2</v>
      </c>
      <c r="I42" s="82" t="n">
        <f aca="false">IFERROR(IF(H42&lt;6,I41+1,I41),0)</f>
        <v>35</v>
      </c>
      <c r="J42" s="82" t="n">
        <f aca="false">IF(G42&gt;0,IF(H42&lt;6,PtsMax4-I42+1,""),"")</f>
        <v>31</v>
      </c>
      <c r="K42" s="97" t="n">
        <f aca="false">MAX(M42:AB42)</f>
        <v>31</v>
      </c>
      <c r="L42" s="98" t="n">
        <f aca="false">IFERROR(G42/G$1,"")</f>
        <v>0.731864095500459</v>
      </c>
      <c r="M42" s="99"/>
      <c r="N42" s="86" t="n">
        <f aca="false">IF(N$2=$E42,$J42,"")</f>
        <v>31</v>
      </c>
      <c r="O42" s="99" t="str">
        <f aca="false">IF(O$2=$E42,$J42,"")</f>
        <v/>
      </c>
      <c r="P42" s="86" t="str">
        <f aca="false">IF(P$2=$E42,$J42,"")</f>
        <v/>
      </c>
      <c r="Q42" s="86" t="str">
        <f aca="false">IF(Q$2=$E42,$J42,"")</f>
        <v/>
      </c>
      <c r="R42" s="99" t="str">
        <f aca="false">IF(R$2=$E42,$J42,"")</f>
        <v/>
      </c>
      <c r="S42" s="86" t="str">
        <f aca="false">IF(S$2=$E42,$J42,"")</f>
        <v/>
      </c>
      <c r="T42" s="99" t="str">
        <f aca="false">IF(T$2=$E42,$J42,"")</f>
        <v/>
      </c>
      <c r="U42" s="86" t="str">
        <f aca="false">IF(U$2=$E42,$J42,"")</f>
        <v/>
      </c>
      <c r="V42" s="99" t="str">
        <f aca="false">IF(V$2=$E42,$J42,"")</f>
        <v/>
      </c>
      <c r="W42" s="86" t="str">
        <f aca="false">IF(W$2=$E42,$J42,"")</f>
        <v/>
      </c>
      <c r="X42" s="99" t="str">
        <f aca="false">IF(X$2=$E42,$J42,"")</f>
        <v/>
      </c>
      <c r="Y42" s="86" t="str">
        <f aca="false">IF(Y$2=$E42,$J42,"")</f>
        <v/>
      </c>
      <c r="Z42" s="99" t="str">
        <f aca="false">IF(Z$2=$E42,$J42,"")</f>
        <v/>
      </c>
      <c r="AA42" s="86" t="str">
        <f aca="false">IF(AA$2=$E42,$J42,"")</f>
        <v/>
      </c>
      <c r="AB42" s="99" t="str">
        <f aca="false">IF(AB$2=$E42,$J42,"")</f>
        <v/>
      </c>
      <c r="AC42" s="101" t="s">
        <v>10</v>
      </c>
      <c r="AD42" s="83"/>
      <c r="AE42" s="83" t="s">
        <v>10</v>
      </c>
      <c r="AF42" s="83" t="s">
        <v>10</v>
      </c>
    </row>
    <row r="43" customFormat="false" ht="14.25" hidden="false" customHeight="false" outlineLevel="0" collapsed="false">
      <c r="A43" s="82" t="str">
        <f aca="false">IF(G43&lt;&gt;0,IF(COUNTIF(G$4:G$199,G43)&lt;&gt;1,RANK(G43,G$4:G$199)&amp;"°",RANK(G43,G$4:G$199)),"")</f>
        <v>40°</v>
      </c>
      <c r="B43" s="100" t="s">
        <v>119</v>
      </c>
      <c r="C43" s="86" t="str">
        <f aca="false">IFERROR(VLOOKUP($B43,TabJoueurs,2,0),"")</f>
        <v>5A</v>
      </c>
      <c r="D43" s="86" t="str">
        <f aca="false">IFERROR(VLOOKUP($B43,TabJoueurs,3,0),"")</f>
        <v>R</v>
      </c>
      <c r="E43" s="86" t="str">
        <f aca="false">IFERROR(VLOOKUP($B43,TabJoueurs,4,0),"")</f>
        <v>AYW</v>
      </c>
      <c r="F43" s="86" t="n">
        <f aca="false">IFERROR(VLOOKUP($B43,TabJoueurs,7,0),"")</f>
        <v>0</v>
      </c>
      <c r="G43" s="82" t="n">
        <v>790</v>
      </c>
      <c r="H43" s="82" t="n">
        <f aca="false">COUNTIF(E$4:E43,E43)</f>
        <v>3</v>
      </c>
      <c r="I43" s="82" t="n">
        <f aca="false">IFERROR(IF(H43&lt;6,I42+1,I42),0)</f>
        <v>36</v>
      </c>
      <c r="J43" s="82" t="n">
        <f aca="false">IF(G43&gt;0,IF(H43&lt;6,PtsMax4-I43+1,""),"")</f>
        <v>30</v>
      </c>
      <c r="K43" s="97" t="n">
        <f aca="false">MAX(M43:AB43)</f>
        <v>29.5</v>
      </c>
      <c r="L43" s="98" t="n">
        <f aca="false">IFERROR(G43/G$1,"")</f>
        <v>0.725436179981635</v>
      </c>
      <c r="M43" s="99"/>
      <c r="N43" s="86" t="n">
        <v>29.5</v>
      </c>
      <c r="O43" s="99" t="str">
        <f aca="false">IF(O$2=$E43,$J43,"")</f>
        <v/>
      </c>
      <c r="P43" s="86" t="str">
        <f aca="false">IF(P$2=$E43,$J43,"")</f>
        <v/>
      </c>
      <c r="Q43" s="86" t="str">
        <f aca="false">IF(Q$2=$E43,$J43,"")</f>
        <v/>
      </c>
      <c r="R43" s="99" t="str">
        <f aca="false">IF(R$2=$E43,$J43,"")</f>
        <v/>
      </c>
      <c r="S43" s="86" t="str">
        <f aca="false">IF(S$2=$E43,$J43,"")</f>
        <v/>
      </c>
      <c r="T43" s="99" t="str">
        <f aca="false">IF(T$2=$E43,$J43,"")</f>
        <v/>
      </c>
      <c r="U43" s="86" t="str">
        <f aca="false">IF(U$2=$E43,$J43,"")</f>
        <v/>
      </c>
      <c r="V43" s="99" t="str">
        <f aca="false">IF(V$2=$E43,$J43,"")</f>
        <v/>
      </c>
      <c r="W43" s="86" t="str">
        <f aca="false">IF(W$2=$E43,$J43,"")</f>
        <v/>
      </c>
      <c r="X43" s="99" t="str">
        <f aca="false">IF(X$2=$E43,$J43,"")</f>
        <v/>
      </c>
      <c r="Y43" s="86" t="str">
        <f aca="false">IF(Y$2=$E43,$J43,"")</f>
        <v/>
      </c>
      <c r="Z43" s="99" t="str">
        <f aca="false">IF(Z$2=$E43,$J43,"")</f>
        <v/>
      </c>
      <c r="AA43" s="86" t="str">
        <f aca="false">IF(AA$2=$E43,$J43,"")</f>
        <v/>
      </c>
      <c r="AB43" s="99" t="str">
        <f aca="false">IF(AB$2=$E43,$J43,"")</f>
        <v/>
      </c>
      <c r="AC43" s="101" t="s">
        <v>10</v>
      </c>
      <c r="AD43" s="83"/>
      <c r="AE43" s="83" t="s">
        <v>10</v>
      </c>
      <c r="AF43" s="83" t="s">
        <v>10</v>
      </c>
    </row>
    <row r="44" customFormat="false" ht="14.25" hidden="false" customHeight="false" outlineLevel="0" collapsed="false">
      <c r="A44" s="82" t="str">
        <f aca="false">IF(G44&lt;&gt;0,IF(COUNTIF(G$4:G$199,G44)&lt;&gt;1,RANK(G44,G$4:G$199)&amp;"°",RANK(G44,G$4:G$199)),"")</f>
        <v>40°</v>
      </c>
      <c r="B44" s="100" t="s">
        <v>714</v>
      </c>
      <c r="C44" s="86" t="str">
        <f aca="false">IFERROR(VLOOKUP($B44,TabJoueurs,2,0),"")</f>
        <v>5D</v>
      </c>
      <c r="D44" s="86" t="str">
        <f aca="false">IFERROR(VLOOKUP($B44,TabJoueurs,3,0),"")</f>
        <v>S</v>
      </c>
      <c r="E44" s="86" t="str">
        <f aca="false">IFERROR(VLOOKUP($B44,TabJoueurs,4,0),"")</f>
        <v>DZY</v>
      </c>
      <c r="F44" s="86" t="n">
        <f aca="false">IFERROR(VLOOKUP($B44,TabJoueurs,7,0),"")</f>
        <v>0</v>
      </c>
      <c r="G44" s="82" t="n">
        <v>790</v>
      </c>
      <c r="H44" s="82" t="n">
        <f aca="false">COUNTIF(E$4:E44,E44)</f>
        <v>1</v>
      </c>
      <c r="I44" s="82" t="n">
        <f aca="false">IFERROR(IF(H44&lt;6,I43+1,I43),0)</f>
        <v>37</v>
      </c>
      <c r="J44" s="82" t="n">
        <f aca="false">IF(G44&gt;0,IF(H44&lt;6,PtsMax4-I44+1,""),"")</f>
        <v>29</v>
      </c>
      <c r="K44" s="97" t="n">
        <f aca="false">MAX(M44:AB44)</f>
        <v>29.5</v>
      </c>
      <c r="L44" s="98" t="n">
        <f aca="false">IFERROR(G44/G$1,"")</f>
        <v>0.725436179981635</v>
      </c>
      <c r="M44" s="99"/>
      <c r="N44" s="86" t="str">
        <f aca="false">IF(N$2=$E44,$J44,"")</f>
        <v/>
      </c>
      <c r="O44" s="99" t="str">
        <f aca="false">IF(O$2=$E44,$J44,"")</f>
        <v/>
      </c>
      <c r="P44" s="86" t="str">
        <f aca="false">IF(P$2=$E44,$J44,"")</f>
        <v/>
      </c>
      <c r="Q44" s="86" t="str">
        <f aca="false">IF(Q$2=$E44,$J44,"")</f>
        <v/>
      </c>
      <c r="R44" s="99" t="str">
        <f aca="false">IF(R$2=$E44,$J44,"")</f>
        <v/>
      </c>
      <c r="S44" s="86" t="str">
        <f aca="false">IF(S$2=$E44,$J44,"")</f>
        <v/>
      </c>
      <c r="T44" s="99" t="n">
        <v>29.5</v>
      </c>
      <c r="U44" s="86" t="str">
        <f aca="false">IF(U$2=$E44,$J44,"")</f>
        <v/>
      </c>
      <c r="V44" s="99" t="str">
        <f aca="false">IF(V$2=$E44,$J44,"")</f>
        <v/>
      </c>
      <c r="W44" s="86" t="str">
        <f aca="false">IF(W$2=$E44,$J44,"")</f>
        <v/>
      </c>
      <c r="X44" s="99" t="str">
        <f aca="false">IF(X$2=$E44,$J44,"")</f>
        <v/>
      </c>
      <c r="Y44" s="86" t="str">
        <f aca="false">IF(Y$2=$E44,$J44,"")</f>
        <v/>
      </c>
      <c r="Z44" s="99" t="str">
        <f aca="false">IF(Z$2=$E44,$J44,"")</f>
        <v/>
      </c>
      <c r="AA44" s="86" t="str">
        <f aca="false">IF(AA$2=$E44,$J44,"")</f>
        <v/>
      </c>
      <c r="AB44" s="99" t="str">
        <f aca="false">IF(AB$2=$E44,$J44,"")</f>
        <v/>
      </c>
      <c r="AC44" s="101" t="s">
        <v>10</v>
      </c>
      <c r="AD44" s="83"/>
      <c r="AE44" s="83" t="s">
        <v>10</v>
      </c>
      <c r="AF44" s="83" t="s">
        <v>10</v>
      </c>
    </row>
    <row r="45" customFormat="false" ht="14.25" hidden="false" customHeight="false" outlineLevel="0" collapsed="false">
      <c r="A45" s="82" t="str">
        <f aca="false">IF(G45&lt;&gt;0,IF(COUNTIF(G$4:G$199,G45)&lt;&gt;1,RANK(G45,G$4:G$199)&amp;"°",RANK(G45,G$4:G$199)),"")</f>
        <v>42°</v>
      </c>
      <c r="B45" s="100" t="s">
        <v>170</v>
      </c>
      <c r="C45" s="86" t="str">
        <f aca="false">IFERROR(VLOOKUP($B45,TabJoueurs,2,0),"")</f>
        <v>6B</v>
      </c>
      <c r="D45" s="86" t="str">
        <f aca="false">IFERROR(VLOOKUP($B45,TabJoueurs,3,0),"")</f>
        <v>V</v>
      </c>
      <c r="E45" s="86" t="str">
        <f aca="false">IFERROR(VLOOKUP($B45,TabJoueurs,4,0),"")</f>
        <v>DZY</v>
      </c>
      <c r="F45" s="86" t="n">
        <f aca="false">IFERROR(VLOOKUP($B45,TabJoueurs,7,0),"")</f>
        <v>0</v>
      </c>
      <c r="G45" s="82" t="n">
        <v>787</v>
      </c>
      <c r="H45" s="82" t="n">
        <f aca="false">COUNTIF(E$4:E45,E45)</f>
        <v>2</v>
      </c>
      <c r="I45" s="82" t="n">
        <f aca="false">IFERROR(IF(H45&lt;6,I44+1,I44),0)</f>
        <v>38</v>
      </c>
      <c r="J45" s="82" t="n">
        <f aca="false">IF(G45&gt;0,IF(H45&lt;6,PtsMax4-I45+1,""),"")</f>
        <v>28</v>
      </c>
      <c r="K45" s="97" t="n">
        <f aca="false">MAX(M45:AB45)</f>
        <v>28</v>
      </c>
      <c r="L45" s="98" t="n">
        <f aca="false">IFERROR(G45/G$1,"")</f>
        <v>0.722681359044995</v>
      </c>
      <c r="M45" s="99"/>
      <c r="N45" s="86" t="str">
        <f aca="false">IF(N$2=$E45,$J45,"")</f>
        <v/>
      </c>
      <c r="O45" s="99" t="str">
        <f aca="false">IF(O$2=$E45,$J45,"")</f>
        <v/>
      </c>
      <c r="P45" s="86" t="str">
        <f aca="false">IF(P$2=$E45,$J45,"")</f>
        <v/>
      </c>
      <c r="Q45" s="86" t="str">
        <f aca="false">IF(Q$2=$E45,$J45,"")</f>
        <v/>
      </c>
      <c r="R45" s="99" t="str">
        <f aca="false">IF(R$2=$E45,$J45,"")</f>
        <v/>
      </c>
      <c r="S45" s="86" t="str">
        <f aca="false">IF(S$2=$E45,$J45,"")</f>
        <v/>
      </c>
      <c r="T45" s="99" t="n">
        <f aca="false">IF(T$2=$E45,$J45,"")</f>
        <v>28</v>
      </c>
      <c r="U45" s="86" t="str">
        <f aca="false">IF(U$2=$E45,$J45,"")</f>
        <v/>
      </c>
      <c r="V45" s="99" t="str">
        <f aca="false">IF(V$2=$E45,$J45,"")</f>
        <v/>
      </c>
      <c r="W45" s="86" t="str">
        <f aca="false">IF(W$2=$E45,$J45,"")</f>
        <v/>
      </c>
      <c r="X45" s="99" t="str">
        <f aca="false">IF(X$2=$E45,$J45,"")</f>
        <v/>
      </c>
      <c r="Y45" s="86" t="str">
        <f aca="false">IF(Y$2=$E45,$J45,"")</f>
        <v/>
      </c>
      <c r="Z45" s="99" t="str">
        <f aca="false">IF(Z$2=$E45,$J45,"")</f>
        <v/>
      </c>
      <c r="AA45" s="86" t="str">
        <f aca="false">IF(AA$2=$E45,$J45,"")</f>
        <v/>
      </c>
      <c r="AB45" s="99" t="str">
        <f aca="false">IF(AB$2=$E45,$J45,"")</f>
        <v/>
      </c>
      <c r="AC45" s="101" t="s">
        <v>10</v>
      </c>
      <c r="AD45" s="83"/>
      <c r="AE45" s="83" t="s">
        <v>10</v>
      </c>
      <c r="AF45" s="83" t="s">
        <v>10</v>
      </c>
    </row>
    <row r="46" customFormat="false" ht="14.25" hidden="false" customHeight="false" outlineLevel="0" collapsed="false">
      <c r="A46" s="82" t="str">
        <f aca="false">IF(G46&lt;&gt;0,IF(COUNTIF(G$4:G$199,G46)&lt;&gt;1,RANK(G46,G$4:G$199)&amp;"°",RANK(G46,G$4:G$199)),"")</f>
        <v>42°</v>
      </c>
      <c r="B46" s="100" t="s">
        <v>105</v>
      </c>
      <c r="C46" s="86" t="str">
        <f aca="false">IFERROR(VLOOKUP($B46,TabJoueurs,2,0),"")</f>
        <v>6A</v>
      </c>
      <c r="D46" s="86" t="str">
        <f aca="false">IFERROR(VLOOKUP($B46,TabJoueurs,3,0),"")</f>
        <v>V</v>
      </c>
      <c r="E46" s="86" t="str">
        <f aca="false">IFERROR(VLOOKUP($B46,TabJoueurs,4,0),"")</f>
        <v>SLR</v>
      </c>
      <c r="F46" s="86" t="n">
        <f aca="false">IFERROR(VLOOKUP($B46,TabJoueurs,7,0),"")</f>
        <v>0</v>
      </c>
      <c r="G46" s="82" t="n">
        <v>787</v>
      </c>
      <c r="H46" s="82" t="n">
        <f aca="false">COUNTIF(E$4:E46,E46)</f>
        <v>8</v>
      </c>
      <c r="I46" s="82" t="n">
        <f aca="false">IFERROR(IF(H46&lt;6,I45+1,I45),0)</f>
        <v>38</v>
      </c>
      <c r="J46" s="82" t="str">
        <f aca="false">IF(G46&gt;0,IF(H46&lt;6,PtsMax4-I46+1,""),"")</f>
        <v/>
      </c>
      <c r="K46" s="97" t="n">
        <f aca="false">MAX(M46:AB46)</f>
        <v>0</v>
      </c>
      <c r="L46" s="98" t="n">
        <f aca="false">IFERROR(G46/G$1,"")</f>
        <v>0.722681359044995</v>
      </c>
      <c r="M46" s="99"/>
      <c r="N46" s="86" t="str">
        <f aca="false">IF(N$2=$E46,$J46,"")</f>
        <v/>
      </c>
      <c r="O46" s="99" t="str">
        <f aca="false">IF(O$2=$E46,$J46,"")</f>
        <v/>
      </c>
      <c r="P46" s="86" t="str">
        <f aca="false">IF(P$2=$E46,$J46,"")</f>
        <v/>
      </c>
      <c r="Q46" s="86" t="str">
        <f aca="false">IF(Q$2=$E46,$J46,"")</f>
        <v/>
      </c>
      <c r="R46" s="99" t="str">
        <f aca="false">IF(R$2=$E46,$J46,"")</f>
        <v/>
      </c>
      <c r="S46" s="86" t="str">
        <f aca="false">IF(S$2=$E46,$J46,"")</f>
        <v/>
      </c>
      <c r="T46" s="99" t="str">
        <f aca="false">IF(T$2=$E46,$J46,"")</f>
        <v/>
      </c>
      <c r="U46" s="86" t="str">
        <f aca="false">IF(U$2=$E46,$J46,"")</f>
        <v/>
      </c>
      <c r="V46" s="99" t="str">
        <f aca="false">IF(V$2=$E46,$J46,"")</f>
        <v/>
      </c>
      <c r="W46" s="86" t="str">
        <f aca="false">IF(W$2=$E46,$J46,"")</f>
        <v/>
      </c>
      <c r="X46" s="99" t="str">
        <f aca="false">IF(X$2=$E46,$J46,"")</f>
        <v/>
      </c>
      <c r="Y46" s="86" t="str">
        <f aca="false">IF(Y$2=$E46,$J46,"")</f>
        <v/>
      </c>
      <c r="Z46" s="99" t="str">
        <f aca="false">IF(Z$2=$E46,$J46,"")</f>
        <v/>
      </c>
      <c r="AA46" s="86" t="str">
        <f aca="false">IF(AA$2=$E46,$J46,"")</f>
        <v/>
      </c>
      <c r="AB46" s="99" t="str">
        <f aca="false">IF(AB$2=$E46,$J46,"")</f>
        <v/>
      </c>
      <c r="AC46" s="101" t="s">
        <v>10</v>
      </c>
      <c r="AD46" s="83"/>
      <c r="AE46" s="83" t="s">
        <v>10</v>
      </c>
      <c r="AF46" s="83" t="s">
        <v>10</v>
      </c>
    </row>
    <row r="47" customFormat="false" ht="14.25" hidden="false" customHeight="false" outlineLevel="0" collapsed="false">
      <c r="A47" s="82" t="n">
        <f aca="false">IF(G47&lt;&gt;0,IF(COUNTIF(G$4:G$199,G47)&lt;&gt;1,RANK(G47,G$4:G$199)&amp;"°",RANK(G47,G$4:G$199)),"")</f>
        <v>44</v>
      </c>
      <c r="B47" s="100" t="s">
        <v>71</v>
      </c>
      <c r="C47" s="86" t="str">
        <f aca="false">IFERROR(VLOOKUP($B47,TabJoueurs,2,0),"")</f>
        <v>5D</v>
      </c>
      <c r="D47" s="86" t="str">
        <f aca="false">IFERROR(VLOOKUP($B47,TabJoueurs,3,0),"")</f>
        <v>R</v>
      </c>
      <c r="E47" s="86" t="str">
        <f aca="false">IFERROR(VLOOKUP($B47,TabJoueurs,4,0),"")</f>
        <v>DZY</v>
      </c>
      <c r="F47" s="86" t="n">
        <f aca="false">IFERROR(VLOOKUP($B47,TabJoueurs,7,0),"")</f>
        <v>0</v>
      </c>
      <c r="G47" s="82" t="n">
        <v>783</v>
      </c>
      <c r="H47" s="82" t="n">
        <f aca="false">COUNTIF(E$4:E47,E47)</f>
        <v>3</v>
      </c>
      <c r="I47" s="82" t="n">
        <f aca="false">IFERROR(IF(H47&lt;6,I46+1,I46),0)</f>
        <v>39</v>
      </c>
      <c r="J47" s="82" t="n">
        <f aca="false">IF(G47&gt;0,IF(H47&lt;6,PtsMax4-I47+1,""),"")</f>
        <v>27</v>
      </c>
      <c r="K47" s="97" t="n">
        <f aca="false">MAX(M47:AB47)</f>
        <v>27</v>
      </c>
      <c r="L47" s="98" t="n">
        <f aca="false">IFERROR(G47/G$1,"")</f>
        <v>0.71900826446281</v>
      </c>
      <c r="M47" s="99"/>
      <c r="N47" s="86" t="str">
        <f aca="false">IF(N$2=$E47,$J47,"")</f>
        <v/>
      </c>
      <c r="O47" s="99" t="str">
        <f aca="false">IF(O$2=$E47,$J47,"")</f>
        <v/>
      </c>
      <c r="P47" s="86" t="str">
        <f aca="false">IF(P$2=$E47,$J47,"")</f>
        <v/>
      </c>
      <c r="Q47" s="86" t="str">
        <f aca="false">IF(Q$2=$E47,$J47,"")</f>
        <v/>
      </c>
      <c r="R47" s="99" t="str">
        <f aca="false">IF(R$2=$E47,$J47,"")</f>
        <v/>
      </c>
      <c r="S47" s="86" t="str">
        <f aca="false">IF(S$2=$E47,$J47,"")</f>
        <v/>
      </c>
      <c r="T47" s="99" t="n">
        <f aca="false">IF(T$2=$E47,$J47,"")</f>
        <v>27</v>
      </c>
      <c r="U47" s="86" t="str">
        <f aca="false">IF(U$2=$E47,$J47,"")</f>
        <v/>
      </c>
      <c r="V47" s="99" t="str">
        <f aca="false">IF(V$2=$E47,$J47,"")</f>
        <v/>
      </c>
      <c r="W47" s="86" t="str">
        <f aca="false">IF(W$2=$E47,$J47,"")</f>
        <v/>
      </c>
      <c r="X47" s="99" t="str">
        <f aca="false">IF(X$2=$E47,$J47,"")</f>
        <v/>
      </c>
      <c r="Y47" s="86" t="str">
        <f aca="false">IF(Y$2=$E47,$J47,"")</f>
        <v/>
      </c>
      <c r="Z47" s="99" t="str">
        <f aca="false">IF(Z$2=$E47,$J47,"")</f>
        <v/>
      </c>
      <c r="AA47" s="86" t="str">
        <f aca="false">IF(AA$2=$E47,$J47,"")</f>
        <v/>
      </c>
      <c r="AB47" s="99" t="str">
        <f aca="false">IF(AB$2=$E47,$J47,"")</f>
        <v/>
      </c>
      <c r="AC47" s="101" t="s">
        <v>10</v>
      </c>
      <c r="AD47" s="83"/>
      <c r="AE47" s="83" t="s">
        <v>10</v>
      </c>
      <c r="AF47" s="83" t="s">
        <v>10</v>
      </c>
    </row>
    <row r="48" customFormat="false" ht="14.25" hidden="false" customHeight="false" outlineLevel="0" collapsed="false">
      <c r="A48" s="82" t="n">
        <f aca="false">IF(G48&lt;&gt;0,IF(COUNTIF(G$4:G$199,G48)&lt;&gt;1,RANK(G48,G$4:G$199)&amp;"°",RANK(G48,G$4:G$199)),"")</f>
        <v>45</v>
      </c>
      <c r="B48" s="100" t="s">
        <v>165</v>
      </c>
      <c r="C48" s="86" t="str">
        <f aca="false">IFERROR(VLOOKUP($B48,TabJoueurs,2,0),"")</f>
        <v>6C</v>
      </c>
      <c r="D48" s="86" t="str">
        <f aca="false">IFERROR(VLOOKUP($B48,TabJoueurs,3,0),"")</f>
        <v>V</v>
      </c>
      <c r="E48" s="86" t="str">
        <f aca="false">IFERROR(VLOOKUP($B48,TabJoueurs,4,0),"")</f>
        <v>GER</v>
      </c>
      <c r="F48" s="86" t="n">
        <f aca="false">IFERROR(VLOOKUP($B48,TabJoueurs,7,0),"")</f>
        <v>0</v>
      </c>
      <c r="G48" s="82" t="n">
        <v>778</v>
      </c>
      <c r="H48" s="82" t="n">
        <f aca="false">COUNTIF(E$4:E48,E48)</f>
        <v>3</v>
      </c>
      <c r="I48" s="82" t="n">
        <f aca="false">IFERROR(IF(H48&lt;6,I47+1,I47),0)</f>
        <v>40</v>
      </c>
      <c r="J48" s="82" t="n">
        <f aca="false">IF(G48&gt;0,IF(H48&lt;6,PtsMax4-I48+1,""),"")</f>
        <v>26</v>
      </c>
      <c r="K48" s="97" t="n">
        <f aca="false">MAX(M48:AB48)</f>
        <v>26</v>
      </c>
      <c r="L48" s="98" t="n">
        <f aca="false">IFERROR(G48/G$1,"")</f>
        <v>0.714416896235078</v>
      </c>
      <c r="M48" s="99"/>
      <c r="N48" s="86" t="str">
        <f aca="false">IF(N$2=$E48,$J48,"")</f>
        <v/>
      </c>
      <c r="O48" s="99" t="str">
        <f aca="false">IF(O$2=$E48,$J48,"")</f>
        <v/>
      </c>
      <c r="P48" s="86" t="str">
        <f aca="false">IF(P$2=$E48,$J48,"")</f>
        <v/>
      </c>
      <c r="Q48" s="86" t="str">
        <f aca="false">IF(Q$2=$E48,$J48,"")</f>
        <v/>
      </c>
      <c r="R48" s="99" t="str">
        <f aca="false">IF(R$2=$E48,$J48,"")</f>
        <v/>
      </c>
      <c r="S48" s="86" t="str">
        <f aca="false">IF(S$2=$E48,$J48,"")</f>
        <v/>
      </c>
      <c r="T48" s="99" t="str">
        <f aca="false">IF(T$2=$E48,$J48,"")</f>
        <v/>
      </c>
      <c r="U48" s="86" t="str">
        <f aca="false">IF(U$2=$E48,$J48,"")</f>
        <v/>
      </c>
      <c r="V48" s="99" t="str">
        <f aca="false">IF(V$2=$E48,$J48,"")</f>
        <v/>
      </c>
      <c r="W48" s="86" t="n">
        <f aca="false">IF(W$2=$E48,$J48,"")</f>
        <v>26</v>
      </c>
      <c r="X48" s="99" t="str">
        <f aca="false">IF(X$2=$E48,$J48,"")</f>
        <v/>
      </c>
      <c r="Y48" s="86" t="str">
        <f aca="false">IF(Y$2=$E48,$J48,"")</f>
        <v/>
      </c>
      <c r="Z48" s="99" t="str">
        <f aca="false">IF(Z$2=$E48,$J48,"")</f>
        <v/>
      </c>
      <c r="AA48" s="86" t="str">
        <f aca="false">IF(AA$2=$E48,$J48,"")</f>
        <v/>
      </c>
      <c r="AB48" s="99" t="str">
        <f aca="false">IF(AB$2=$E48,$J48,"")</f>
        <v/>
      </c>
      <c r="AC48" s="101" t="s">
        <v>10</v>
      </c>
      <c r="AD48" s="83"/>
      <c r="AE48" s="83" t="s">
        <v>10</v>
      </c>
      <c r="AF48" s="83" t="s">
        <v>10</v>
      </c>
    </row>
    <row r="49" customFormat="false" ht="14.25" hidden="false" customHeight="false" outlineLevel="0" collapsed="false">
      <c r="A49" s="82" t="n">
        <f aca="false">IF(G49&lt;&gt;0,IF(COUNTIF(G$4:G$199,G49)&lt;&gt;1,RANK(G49,G$4:G$199)&amp;"°",RANK(G49,G$4:G$199)),"")</f>
        <v>46</v>
      </c>
      <c r="B49" s="100" t="s">
        <v>112</v>
      </c>
      <c r="C49" s="86" t="str">
        <f aca="false">IFERROR(VLOOKUP($B49,TabJoueurs,2,0),"")</f>
        <v>5C</v>
      </c>
      <c r="D49" s="86" t="str">
        <f aca="false">IFERROR(VLOOKUP($B49,TabJoueurs,3,0),"")</f>
        <v>V</v>
      </c>
      <c r="E49" s="86" t="str">
        <f aca="false">IFERROR(VLOOKUP($B49,TabJoueurs,4,0),"")</f>
        <v>DZY</v>
      </c>
      <c r="F49" s="86" t="n">
        <f aca="false">IFERROR(VLOOKUP($B49,TabJoueurs,7,0),"")</f>
        <v>0</v>
      </c>
      <c r="G49" s="82" t="n">
        <v>777</v>
      </c>
      <c r="H49" s="82" t="n">
        <f aca="false">COUNTIF(E$4:E49,E49)</f>
        <v>4</v>
      </c>
      <c r="I49" s="82" t="n">
        <f aca="false">IFERROR(IF(H49&lt;6,I48+1,I48),0)</f>
        <v>41</v>
      </c>
      <c r="J49" s="82" t="n">
        <f aca="false">IF(G49&gt;0,IF(H49&lt;6,PtsMax4-I49+1,""),"")</f>
        <v>25</v>
      </c>
      <c r="K49" s="97" t="n">
        <f aca="false">MAX(M49:AB49)</f>
        <v>25</v>
      </c>
      <c r="L49" s="98" t="n">
        <f aca="false">IFERROR(G49/G$1,"")</f>
        <v>0.713498622589532</v>
      </c>
      <c r="M49" s="99"/>
      <c r="N49" s="86" t="str">
        <f aca="false">IF(N$2=$E49,$J49,"")</f>
        <v/>
      </c>
      <c r="O49" s="99" t="str">
        <f aca="false">IF(O$2=$E49,$J49,"")</f>
        <v/>
      </c>
      <c r="P49" s="86" t="str">
        <f aca="false">IF(P$2=$E49,$J49,"")</f>
        <v/>
      </c>
      <c r="Q49" s="86" t="str">
        <f aca="false">IF(Q$2=$E49,$J49,"")</f>
        <v/>
      </c>
      <c r="R49" s="99" t="str">
        <f aca="false">IF(R$2=$E49,$J49,"")</f>
        <v/>
      </c>
      <c r="S49" s="86" t="str">
        <f aca="false">IF(S$2=$E49,$J49,"")</f>
        <v/>
      </c>
      <c r="T49" s="99" t="n">
        <f aca="false">IF(T$2=$E49,$J49,"")</f>
        <v>25</v>
      </c>
      <c r="U49" s="86" t="str">
        <f aca="false">IF(U$2=$E49,$J49,"")</f>
        <v/>
      </c>
      <c r="V49" s="99" t="str">
        <f aca="false">IF(V$2=$E49,$J49,"")</f>
        <v/>
      </c>
      <c r="W49" s="86" t="str">
        <f aca="false">IF(W$2=$E49,$J49,"")</f>
        <v/>
      </c>
      <c r="X49" s="99" t="str">
        <f aca="false">IF(X$2=$E49,$J49,"")</f>
        <v/>
      </c>
      <c r="Y49" s="86" t="str">
        <f aca="false">IF(Y$2=$E49,$J49,"")</f>
        <v/>
      </c>
      <c r="Z49" s="99" t="str">
        <f aca="false">IF(Z$2=$E49,$J49,"")</f>
        <v/>
      </c>
      <c r="AA49" s="86" t="str">
        <f aca="false">IF(AA$2=$E49,$J49,"")</f>
        <v/>
      </c>
      <c r="AB49" s="99" t="str">
        <f aca="false">IF(AB$2=$E49,$J49,"")</f>
        <v/>
      </c>
      <c r="AC49" s="101" t="s">
        <v>10</v>
      </c>
      <c r="AD49" s="83"/>
      <c r="AE49" s="83" t="s">
        <v>10</v>
      </c>
      <c r="AF49" s="83" t="s">
        <v>10</v>
      </c>
    </row>
    <row r="50" customFormat="false" ht="14.25" hidden="false" customHeight="false" outlineLevel="0" collapsed="false">
      <c r="A50" s="82" t="n">
        <f aca="false">IF(G50&lt;&gt;0,IF(COUNTIF(G$4:G$199,G50)&lt;&gt;1,RANK(G50,G$4:G$199)&amp;"°",RANK(G50,G$4:G$199)),"")</f>
        <v>47</v>
      </c>
      <c r="B50" s="100" t="s">
        <v>152</v>
      </c>
      <c r="C50" s="86" t="str">
        <f aca="false">IFERROR(VLOOKUP($B50,TabJoueurs,2,0),"")</f>
        <v>6D</v>
      </c>
      <c r="D50" s="86" t="str">
        <f aca="false">IFERROR(VLOOKUP($B50,TabJoueurs,3,0),"")</f>
        <v>D</v>
      </c>
      <c r="E50" s="86" t="str">
        <f aca="false">IFERROR(VLOOKUP($B50,TabJoueurs,4,0),"")</f>
        <v>FLO</v>
      </c>
      <c r="F50" s="86" t="n">
        <f aca="false">IFERROR(VLOOKUP($B50,TabJoueurs,7,0),"")</f>
        <v>0</v>
      </c>
      <c r="G50" s="82" t="n">
        <v>775</v>
      </c>
      <c r="H50" s="82" t="n">
        <f aca="false">COUNTIF(E$4:E50,E50)</f>
        <v>7</v>
      </c>
      <c r="I50" s="82" t="n">
        <f aca="false">IFERROR(IF(H50&lt;6,I49+1,I49),0)</f>
        <v>41</v>
      </c>
      <c r="J50" s="82" t="str">
        <f aca="false">IF(G50&gt;0,IF(H50&lt;6,PtsMax4-I50+1,""),"")</f>
        <v/>
      </c>
      <c r="K50" s="97" t="n">
        <f aca="false">MAX(M50:AB50)</f>
        <v>0</v>
      </c>
      <c r="L50" s="98" t="n">
        <f aca="false">IFERROR(G50/G$1,"")</f>
        <v>0.711662075298439</v>
      </c>
      <c r="M50" s="99"/>
      <c r="N50" s="86" t="str">
        <f aca="false">IF(N$2=$E50,$J50,"")</f>
        <v/>
      </c>
      <c r="O50" s="99" t="str">
        <f aca="false">IF(O$2=$E50,$J50,"")</f>
        <v/>
      </c>
      <c r="P50" s="86" t="str">
        <f aca="false">IF(P$2=$E50,$J50,"")</f>
        <v/>
      </c>
      <c r="Q50" s="86" t="str">
        <f aca="false">IF(Q$2=$E50,$J50,"")</f>
        <v/>
      </c>
      <c r="R50" s="99" t="str">
        <f aca="false">IF(R$2=$E50,$J50,"")</f>
        <v/>
      </c>
      <c r="S50" s="86" t="str">
        <f aca="false">IF(S$2=$E50,$J50,"")</f>
        <v/>
      </c>
      <c r="T50" s="99" t="str">
        <f aca="false">IF(T$2=$E50,$J50,"")</f>
        <v/>
      </c>
      <c r="U50" s="86" t="str">
        <f aca="false">IF(U$2=$E50,$J50,"")</f>
        <v/>
      </c>
      <c r="V50" s="99" t="str">
        <f aca="false">IF(V$2=$E50,$J50,"")</f>
        <v/>
      </c>
      <c r="W50" s="86" t="str">
        <f aca="false">IF(W$2=$E50,$J50,"")</f>
        <v/>
      </c>
      <c r="X50" s="99" t="str">
        <f aca="false">IF(X$2=$E50,$J50,"")</f>
        <v/>
      </c>
      <c r="Y50" s="86" t="str">
        <f aca="false">IF(Y$2=$E50,$J50,"")</f>
        <v/>
      </c>
      <c r="Z50" s="99" t="str">
        <f aca="false">IF(Z$2=$E50,$J50,"")</f>
        <v/>
      </c>
      <c r="AA50" s="86" t="str">
        <f aca="false">IF(AA$2=$E50,$J50,"")</f>
        <v/>
      </c>
      <c r="AB50" s="99" t="str">
        <f aca="false">IF(AB$2=$E50,$J50,"")</f>
        <v/>
      </c>
      <c r="AC50" s="101" t="s">
        <v>10</v>
      </c>
      <c r="AD50" s="83"/>
      <c r="AE50" s="83" t="s">
        <v>10</v>
      </c>
      <c r="AF50" s="83" t="s">
        <v>10</v>
      </c>
    </row>
    <row r="51" customFormat="false" ht="14.25" hidden="false" customHeight="false" outlineLevel="0" collapsed="false">
      <c r="A51" s="82" t="n">
        <f aca="false">IF(G51&lt;&gt;0,IF(COUNTIF(G$4:G$199,G51)&lt;&gt;1,RANK(G51,G$4:G$199)&amp;"°",RANK(G51,G$4:G$199)),"")</f>
        <v>48</v>
      </c>
      <c r="B51" s="83" t="s">
        <v>101</v>
      </c>
      <c r="C51" s="86" t="str">
        <f aca="false">IFERROR(VLOOKUP($B51,TabJoueurs,2,0),"")</f>
        <v>5D</v>
      </c>
      <c r="D51" s="86" t="str">
        <f aca="false">IFERROR(VLOOKUP($B51,TabJoueurs,3,0),"")</f>
        <v>V</v>
      </c>
      <c r="E51" s="86" t="str">
        <f aca="false">IFERROR(VLOOKUP($B51,TabJoueurs,4,0),"")</f>
        <v>BAH</v>
      </c>
      <c r="F51" s="86" t="n">
        <f aca="false">IFERROR(VLOOKUP($B51,TabJoueurs,7,0),"")</f>
        <v>0</v>
      </c>
      <c r="G51" s="82" t="n">
        <v>768</v>
      </c>
      <c r="H51" s="82" t="n">
        <f aca="false">COUNTIF(E$4:E51,E51)</f>
        <v>3</v>
      </c>
      <c r="I51" s="82" t="n">
        <f aca="false">IFERROR(IF(H51&lt;6,I50+1,I50),0)</f>
        <v>42</v>
      </c>
      <c r="J51" s="82" t="n">
        <f aca="false">IF(G51&gt;0,IF(H51&lt;6,PtsMax4-I51+1,""),"")</f>
        <v>24</v>
      </c>
      <c r="K51" s="97" t="n">
        <f aca="false">MAX(M51:AB51)</f>
        <v>24</v>
      </c>
      <c r="L51" s="98" t="n">
        <f aca="false">IFERROR(G51/G$1,"")</f>
        <v>0.705234159779614</v>
      </c>
      <c r="M51" s="99"/>
      <c r="N51" s="86" t="str">
        <f aca="false">IF(N$2=$E51,$J51,"")</f>
        <v/>
      </c>
      <c r="O51" s="99" t="n">
        <f aca="false">IF(O$2=$E51,$J51,"")</f>
        <v>24</v>
      </c>
      <c r="P51" s="86" t="str">
        <f aca="false">IF(P$2=$E51,$J51,"")</f>
        <v/>
      </c>
      <c r="Q51" s="86" t="str">
        <f aca="false">IF(Q$2=$E51,$J51,"")</f>
        <v/>
      </c>
      <c r="R51" s="99" t="str">
        <f aca="false">IF(R$2=$E51,$J51,"")</f>
        <v/>
      </c>
      <c r="S51" s="86" t="str">
        <f aca="false">IF(S$2=$E51,$J51,"")</f>
        <v/>
      </c>
      <c r="T51" s="99" t="str">
        <f aca="false">IF(T$2=$E51,$J51,"")</f>
        <v/>
      </c>
      <c r="U51" s="86" t="str">
        <f aca="false">IF(U$2=$E51,$J51,"")</f>
        <v/>
      </c>
      <c r="V51" s="99" t="str">
        <f aca="false">IF(V$2=$E51,$J51,"")</f>
        <v/>
      </c>
      <c r="W51" s="86" t="str">
        <f aca="false">IF(W$2=$E51,$J51,"")</f>
        <v/>
      </c>
      <c r="X51" s="99" t="str">
        <f aca="false">IF(X$2=$E51,$J51,"")</f>
        <v/>
      </c>
      <c r="Y51" s="86" t="str">
        <f aca="false">IF(Y$2=$E51,$J51,"")</f>
        <v/>
      </c>
      <c r="Z51" s="99" t="str">
        <f aca="false">IF(Z$2=$E51,$J51,"")</f>
        <v/>
      </c>
      <c r="AA51" s="86" t="str">
        <f aca="false">IF(AA$2=$E51,$J51,"")</f>
        <v/>
      </c>
      <c r="AB51" s="99" t="str">
        <f aca="false">IF(AB$2=$E51,$J51,"")</f>
        <v/>
      </c>
      <c r="AC51" s="101" t="s">
        <v>10</v>
      </c>
      <c r="AD51" s="83"/>
      <c r="AE51" s="83" t="s">
        <v>10</v>
      </c>
      <c r="AF51" s="83" t="s">
        <v>10</v>
      </c>
    </row>
    <row r="52" customFormat="false" ht="14.25" hidden="false" customHeight="false" outlineLevel="0" collapsed="false">
      <c r="A52" s="82" t="n">
        <f aca="false">IF(G52&lt;&gt;0,IF(COUNTIF(G$4:G$199,G52)&lt;&gt;1,RANK(G52,G$4:G$199)&amp;"°",RANK(G52,G$4:G$199)),"")</f>
        <v>49</v>
      </c>
      <c r="B52" s="100" t="s">
        <v>454</v>
      </c>
      <c r="C52" s="86" t="str">
        <f aca="false">IFERROR(VLOOKUP($B52,TabJoueurs,2,0),"")</f>
        <v>5C</v>
      </c>
      <c r="D52" s="86" t="str">
        <f aca="false">IFERROR(VLOOKUP($B52,TabJoueurs,3,0),"")</f>
        <v>R</v>
      </c>
      <c r="E52" s="86" t="str">
        <f aca="false">IFERROR(VLOOKUP($B52,TabJoueurs,4,0),"")</f>
        <v>CHY</v>
      </c>
      <c r="F52" s="86" t="n">
        <f aca="false">IFERROR(VLOOKUP($B52,TabJoueurs,7,0),"")</f>
        <v>0</v>
      </c>
      <c r="G52" s="82" t="n">
        <v>767</v>
      </c>
      <c r="H52" s="82" t="n">
        <f aca="false">COUNTIF(E$4:E52,E52)</f>
        <v>3</v>
      </c>
      <c r="I52" s="82" t="n">
        <f aca="false">IFERROR(IF(H52&lt;6,I51+1,I51),0)</f>
        <v>43</v>
      </c>
      <c r="J52" s="82" t="n">
        <f aca="false">IF(G52&gt;0,IF(H52&lt;6,PtsMax4-I52+1,""),"")</f>
        <v>23</v>
      </c>
      <c r="K52" s="97" t="n">
        <f aca="false">MAX(M52:AB52)</f>
        <v>23</v>
      </c>
      <c r="L52" s="98" t="n">
        <f aca="false">IFERROR(G52/G$1,"")</f>
        <v>0.704315886134068</v>
      </c>
      <c r="M52" s="99"/>
      <c r="N52" s="86" t="str">
        <f aca="false">IF(N$2=$E52,$J52,"")</f>
        <v/>
      </c>
      <c r="O52" s="99" t="str">
        <f aca="false">IF(O$2=$E52,$J52,"")</f>
        <v/>
      </c>
      <c r="P52" s="86" t="str">
        <f aca="false">IF(P$2=$E52,$J52,"")</f>
        <v/>
      </c>
      <c r="Q52" s="86" t="n">
        <f aca="false">IF(Q$2=$E52,$J52,"")</f>
        <v>23</v>
      </c>
      <c r="R52" s="99" t="str">
        <f aca="false">IF(R$2=$E52,$J52,"")</f>
        <v/>
      </c>
      <c r="S52" s="86" t="str">
        <f aca="false">IF(S$2=$E52,$J52,"")</f>
        <v/>
      </c>
      <c r="T52" s="99" t="str">
        <f aca="false">IF(T$2=$E52,$J52,"")</f>
        <v/>
      </c>
      <c r="U52" s="86" t="str">
        <f aca="false">IF(U$2=$E52,$J52,"")</f>
        <v/>
      </c>
      <c r="V52" s="99" t="str">
        <f aca="false">IF(V$2=$E52,$J52,"")</f>
        <v/>
      </c>
      <c r="W52" s="86" t="str">
        <f aca="false">IF(W$2=$E52,$J52,"")</f>
        <v/>
      </c>
      <c r="X52" s="99" t="str">
        <f aca="false">IF(X$2=$E52,$J52,"")</f>
        <v/>
      </c>
      <c r="Y52" s="86" t="str">
        <f aca="false">IF(Y$2=$E52,$J52,"")</f>
        <v/>
      </c>
      <c r="Z52" s="99" t="str">
        <f aca="false">IF(Z$2=$E52,$J52,"")</f>
        <v/>
      </c>
      <c r="AA52" s="86" t="str">
        <f aca="false">IF(AA$2=$E52,$J52,"")</f>
        <v/>
      </c>
      <c r="AB52" s="99" t="str">
        <f aca="false">IF(AB$2=$E52,$J52,"")</f>
        <v/>
      </c>
      <c r="AC52" s="101" t="s">
        <v>10</v>
      </c>
      <c r="AD52" s="83"/>
      <c r="AE52" s="83" t="s">
        <v>10</v>
      </c>
      <c r="AF52" s="83" t="s">
        <v>10</v>
      </c>
    </row>
    <row r="53" customFormat="false" ht="14.25" hidden="false" customHeight="false" outlineLevel="0" collapsed="false">
      <c r="A53" s="82" t="n">
        <f aca="false">IF(G53&lt;&gt;0,IF(COUNTIF(G$4:G$199,G53)&lt;&gt;1,RANK(G53,G$4:G$199)&amp;"°",RANK(G53,G$4:G$199)),"")</f>
        <v>50</v>
      </c>
      <c r="B53" s="100" t="s">
        <v>127</v>
      </c>
      <c r="C53" s="86" t="str">
        <f aca="false">IFERROR(VLOOKUP($B53,TabJoueurs,2,0),"")</f>
        <v>5C</v>
      </c>
      <c r="D53" s="86" t="str">
        <f aca="false">IFERROR(VLOOKUP($B53,TabJoueurs,3,0),"")</f>
        <v>V</v>
      </c>
      <c r="E53" s="86" t="str">
        <f aca="false">IFERROR(VLOOKUP($B53,TabJoueurs,4,0),"")</f>
        <v>CHY</v>
      </c>
      <c r="F53" s="86" t="n">
        <f aca="false">IFERROR(VLOOKUP($B53,TabJoueurs,7,0),"")</f>
        <v>0</v>
      </c>
      <c r="G53" s="82" t="n">
        <v>761</v>
      </c>
      <c r="H53" s="82" t="n">
        <f aca="false">COUNTIF(E$4:E53,E53)</f>
        <v>4</v>
      </c>
      <c r="I53" s="82" t="n">
        <f aca="false">IFERROR(IF(H53&lt;6,I52+1,I52),0)</f>
        <v>44</v>
      </c>
      <c r="J53" s="82" t="n">
        <f aca="false">IF(G53&gt;0,IF(H53&lt;6,PtsMax4-I53+1,""),"")</f>
        <v>22</v>
      </c>
      <c r="K53" s="97" t="n">
        <f aca="false">MAX(M53:AB53)</f>
        <v>22</v>
      </c>
      <c r="L53" s="98" t="n">
        <f aca="false">IFERROR(G53/G$1,"")</f>
        <v>0.69880624426079</v>
      </c>
      <c r="M53" s="99"/>
      <c r="N53" s="86" t="str">
        <f aca="false">IF(N$2=$E53,$J53,"")</f>
        <v/>
      </c>
      <c r="O53" s="99" t="str">
        <f aca="false">IF(O$2=$E53,$J53,"")</f>
        <v/>
      </c>
      <c r="P53" s="86" t="str">
        <f aca="false">IF(P$2=$E53,$J53,"")</f>
        <v/>
      </c>
      <c r="Q53" s="86" t="n">
        <f aca="false">IF(Q$2=$E53,$J53,"")</f>
        <v>22</v>
      </c>
      <c r="R53" s="99" t="str">
        <f aca="false">IF(R$2=$E53,$J53,"")</f>
        <v/>
      </c>
      <c r="S53" s="86" t="str">
        <f aca="false">IF(S$2=$E53,$J53,"")</f>
        <v/>
      </c>
      <c r="T53" s="99" t="str">
        <f aca="false">IF(T$2=$E53,$J53,"")</f>
        <v/>
      </c>
      <c r="U53" s="86" t="str">
        <f aca="false">IF(U$2=$E53,$J53,"")</f>
        <v/>
      </c>
      <c r="V53" s="99" t="str">
        <f aca="false">IF(V$2=$E53,$J53,"")</f>
        <v/>
      </c>
      <c r="W53" s="86" t="str">
        <f aca="false">IF(W$2=$E53,$J53,"")</f>
        <v/>
      </c>
      <c r="X53" s="99" t="str">
        <f aca="false">IF(X$2=$E53,$J53,"")</f>
        <v/>
      </c>
      <c r="Y53" s="86" t="str">
        <f aca="false">IF(Y$2=$E53,$J53,"")</f>
        <v/>
      </c>
      <c r="Z53" s="99" t="str">
        <f aca="false">IF(Z$2=$E53,$J53,"")</f>
        <v/>
      </c>
      <c r="AA53" s="86" t="str">
        <f aca="false">IF(AA$2=$E53,$J53,"")</f>
        <v/>
      </c>
      <c r="AB53" s="99" t="str">
        <f aca="false">IF(AB$2=$E53,$J53,"")</f>
        <v/>
      </c>
      <c r="AC53" s="101" t="s">
        <v>10</v>
      </c>
      <c r="AD53" s="83"/>
      <c r="AE53" s="83" t="s">
        <v>10</v>
      </c>
      <c r="AF53" s="83" t="s">
        <v>10</v>
      </c>
    </row>
    <row r="54" customFormat="false" ht="14.25" hidden="false" customHeight="false" outlineLevel="0" collapsed="false">
      <c r="A54" s="82" t="n">
        <f aca="false">IF(G54&lt;&gt;0,IF(COUNTIF(G$4:G$199,G54)&lt;&gt;1,RANK(G54,G$4:G$199)&amp;"°",RANK(G54,G$4:G$199)),"")</f>
        <v>51</v>
      </c>
      <c r="B54" s="100" t="s">
        <v>79</v>
      </c>
      <c r="C54" s="86" t="str">
        <f aca="false">IFERROR(VLOOKUP($B54,TabJoueurs,2,0),"")</f>
        <v>6A</v>
      </c>
      <c r="D54" s="86" t="str">
        <f aca="false">IFERROR(VLOOKUP($B54,TabJoueurs,3,0),"")</f>
        <v>S</v>
      </c>
      <c r="E54" s="86" t="str">
        <f aca="false">IFERROR(VLOOKUP($B54,TabJoueurs,4,0),"")</f>
        <v>WAA</v>
      </c>
      <c r="F54" s="86" t="n">
        <f aca="false">IFERROR(VLOOKUP($B54,TabJoueurs,7,0),"")</f>
        <v>0</v>
      </c>
      <c r="G54" s="82" t="n">
        <v>760</v>
      </c>
      <c r="H54" s="82" t="n">
        <f aca="false">COUNTIF(E$4:E54,E54)</f>
        <v>4</v>
      </c>
      <c r="I54" s="82" t="n">
        <f aca="false">IFERROR(IF(H54&lt;6,I53+1,I53),0)</f>
        <v>45</v>
      </c>
      <c r="J54" s="82" t="n">
        <f aca="false">IF(G54&gt;0,IF(H54&lt;6,PtsMax4-I54+1,""),"")</f>
        <v>21</v>
      </c>
      <c r="K54" s="97" t="n">
        <f aca="false">MAX(M54:AB54)</f>
        <v>21</v>
      </c>
      <c r="L54" s="98" t="n">
        <f aca="false">IFERROR(G54/G$1,"")</f>
        <v>0.697887970615243</v>
      </c>
      <c r="M54" s="99"/>
      <c r="N54" s="86" t="str">
        <f aca="false">IF(N$2=$E54,$J54,"")</f>
        <v/>
      </c>
      <c r="O54" s="99" t="str">
        <f aca="false">IF(O$2=$E54,$J54,"")</f>
        <v/>
      </c>
      <c r="P54" s="86" t="str">
        <f aca="false">IF(P$2=$E54,$J54,"")</f>
        <v/>
      </c>
      <c r="Q54" s="86" t="str">
        <f aca="false">IF(Q$2=$E54,$J54,"")</f>
        <v/>
      </c>
      <c r="R54" s="99" t="str">
        <f aca="false">IF(R$2=$E54,$J54,"")</f>
        <v/>
      </c>
      <c r="S54" s="86" t="str">
        <f aca="false">IF(S$2=$E54,$J54,"")</f>
        <v/>
      </c>
      <c r="T54" s="99" t="str">
        <f aca="false">IF(T$2=$E54,$J54,"")</f>
        <v/>
      </c>
      <c r="U54" s="86" t="str">
        <f aca="false">IF(U$2=$E54,$J54,"")</f>
        <v/>
      </c>
      <c r="V54" s="99" t="str">
        <f aca="false">IF(V$2=$E54,$J54,"")</f>
        <v/>
      </c>
      <c r="W54" s="86" t="str">
        <f aca="false">IF(W$2=$E54,$J54,"")</f>
        <v/>
      </c>
      <c r="X54" s="99" t="str">
        <f aca="false">IF(X$2=$E54,$J54,"")</f>
        <v/>
      </c>
      <c r="Y54" s="86" t="str">
        <f aca="false">IF(Y$2=$E54,$J54,"")</f>
        <v/>
      </c>
      <c r="Z54" s="99" t="str">
        <f aca="false">IF(Z$2=$E54,$J54,"")</f>
        <v/>
      </c>
      <c r="AA54" s="86" t="n">
        <f aca="false">IF(AA$2=$E54,$J54,"")</f>
        <v>21</v>
      </c>
      <c r="AB54" s="99" t="str">
        <f aca="false">IF(AB$2=$E54,$J54,"")</f>
        <v/>
      </c>
      <c r="AC54" s="101" t="s">
        <v>10</v>
      </c>
      <c r="AD54" s="83"/>
      <c r="AE54" s="83" t="s">
        <v>10</v>
      </c>
      <c r="AF54" s="83" t="s">
        <v>10</v>
      </c>
    </row>
    <row r="55" customFormat="false" ht="14.25" hidden="false" customHeight="false" outlineLevel="0" collapsed="false">
      <c r="A55" s="82" t="n">
        <f aca="false">IF(G55&lt;&gt;0,IF(COUNTIF(G$4:G$199,G55)&lt;&gt;1,RANK(G55,G$4:G$199)&amp;"°",RANK(G55,G$4:G$199)),"")</f>
        <v>52</v>
      </c>
      <c r="B55" s="100" t="s">
        <v>74</v>
      </c>
      <c r="C55" s="86" t="str">
        <f aca="false">IFERROR(VLOOKUP($B55,TabJoueurs,2,0),"")</f>
        <v>4C</v>
      </c>
      <c r="D55" s="86" t="str">
        <f aca="false">IFERROR(VLOOKUP($B55,TabJoueurs,3,0),"")</f>
        <v>V</v>
      </c>
      <c r="E55" s="86" t="str">
        <f aca="false">IFERROR(VLOOKUP($B55,TabJoueurs,4,0),"")</f>
        <v>LIB</v>
      </c>
      <c r="F55" s="86" t="n">
        <f aca="false">IFERROR(VLOOKUP($B55,TabJoueurs,7,0),"")</f>
        <v>0</v>
      </c>
      <c r="G55" s="82" t="n">
        <v>757</v>
      </c>
      <c r="H55" s="82" t="n">
        <f aca="false">COUNTIF(E$4:E55,E55)</f>
        <v>5</v>
      </c>
      <c r="I55" s="82" t="n">
        <f aca="false">IFERROR(IF(H55&lt;6,I54+1,I54),0)</f>
        <v>46</v>
      </c>
      <c r="J55" s="82" t="n">
        <f aca="false">IF(G55&gt;0,IF(H55&lt;6,PtsMax4-I55+1,""),"")</f>
        <v>20</v>
      </c>
      <c r="K55" s="97" t="n">
        <f aca="false">MAX(M55:AB55)</f>
        <v>20</v>
      </c>
      <c r="L55" s="98" t="n">
        <f aca="false">IFERROR(G55/G$1,"")</f>
        <v>0.695133149678604</v>
      </c>
      <c r="M55" s="99"/>
      <c r="N55" s="86" t="str">
        <f aca="false">IF(N$2=$E55,$J55,"")</f>
        <v/>
      </c>
      <c r="O55" s="99" t="str">
        <f aca="false">IF(O$2=$E55,$J55,"")</f>
        <v/>
      </c>
      <c r="P55" s="86" t="str">
        <f aca="false">IF(P$2=$E55,$J55,"")</f>
        <v/>
      </c>
      <c r="Q55" s="86" t="str">
        <f aca="false">IF(Q$2=$E55,$J55,"")</f>
        <v/>
      </c>
      <c r="R55" s="99" t="str">
        <f aca="false">IF(R$2=$E55,$J55,"")</f>
        <v/>
      </c>
      <c r="S55" s="86" t="str">
        <f aca="false">IF(S$2=$E55,$J55,"")</f>
        <v/>
      </c>
      <c r="T55" s="99" t="str">
        <f aca="false">IF(T$2=$E55,$J55,"")</f>
        <v/>
      </c>
      <c r="U55" s="86" t="str">
        <f aca="false">IF(U$2=$E55,$J55,"")</f>
        <v/>
      </c>
      <c r="V55" s="99" t="str">
        <f aca="false">IF(V$2=$E55,$J55,"")</f>
        <v/>
      </c>
      <c r="W55" s="86" t="str">
        <f aca="false">IF(W$2=$E55,$J55,"")</f>
        <v/>
      </c>
      <c r="X55" s="99" t="n">
        <f aca="false">IF(X$2=$E55,$J55,"")</f>
        <v>20</v>
      </c>
      <c r="Y55" s="86" t="str">
        <f aca="false">IF(Y$2=$E55,$J55,"")</f>
        <v/>
      </c>
      <c r="Z55" s="99" t="str">
        <f aca="false">IF(Z$2=$E55,$J55,"")</f>
        <v/>
      </c>
      <c r="AA55" s="86" t="str">
        <f aca="false">IF(AA$2=$E55,$J55,"")</f>
        <v/>
      </c>
      <c r="AB55" s="99" t="str">
        <f aca="false">IF(AB$2=$E55,$J55,"")</f>
        <v/>
      </c>
      <c r="AC55" s="101" t="s">
        <v>10</v>
      </c>
      <c r="AD55" s="83"/>
      <c r="AE55" s="83" t="s">
        <v>10</v>
      </c>
      <c r="AF55" s="83" t="s">
        <v>10</v>
      </c>
    </row>
    <row r="56" customFormat="false" ht="14.25" hidden="false" customHeight="false" outlineLevel="0" collapsed="false">
      <c r="A56" s="82" t="n">
        <f aca="false">IF(G56&lt;&gt;0,IF(COUNTIF(G$4:G$199,G56)&lt;&gt;1,RANK(G56,G$4:G$199)&amp;"°",RANK(G56,G$4:G$199)),"")</f>
        <v>53</v>
      </c>
      <c r="B56" s="100" t="s">
        <v>82</v>
      </c>
      <c r="C56" s="86" t="str">
        <f aca="false">IFERROR(VLOOKUP($B56,TabJoueurs,2,0),"")</f>
        <v>5A</v>
      </c>
      <c r="D56" s="86" t="str">
        <f aca="false">IFERROR(VLOOKUP($B56,TabJoueurs,3,0),"")</f>
        <v>V</v>
      </c>
      <c r="E56" s="86" t="str">
        <f aca="false">IFERROR(VLOOKUP($B56,TabJoueurs,4,0),"")</f>
        <v>LIB</v>
      </c>
      <c r="F56" s="86" t="n">
        <f aca="false">IFERROR(VLOOKUP($B56,TabJoueurs,7,0),"")</f>
        <v>0</v>
      </c>
      <c r="G56" s="82" t="n">
        <v>756</v>
      </c>
      <c r="H56" s="82" t="n">
        <f aca="false">COUNTIF(E$4:E56,E56)</f>
        <v>6</v>
      </c>
      <c r="I56" s="82" t="n">
        <f aca="false">IFERROR(IF(H56&lt;6,I55+1,I55),0)</f>
        <v>46</v>
      </c>
      <c r="J56" s="82" t="str">
        <f aca="false">IF(G56&gt;0,IF(H56&lt;6,PtsMax4-I56+1,""),"")</f>
        <v/>
      </c>
      <c r="K56" s="97" t="n">
        <f aca="false">MAX(M56:AB56)</f>
        <v>0</v>
      </c>
      <c r="L56" s="98" t="n">
        <f aca="false">IFERROR(G56/G$1,"")</f>
        <v>0.694214876033058</v>
      </c>
      <c r="M56" s="99"/>
      <c r="N56" s="86" t="str">
        <f aca="false">IF(N$2=$E56,$J56,"")</f>
        <v/>
      </c>
      <c r="O56" s="99" t="str">
        <f aca="false">IF(O$2=$E56,$J56,"")</f>
        <v/>
      </c>
      <c r="P56" s="86" t="str">
        <f aca="false">IF(P$2=$E56,$J56,"")</f>
        <v/>
      </c>
      <c r="Q56" s="86" t="str">
        <f aca="false">IF(Q$2=$E56,$J56,"")</f>
        <v/>
      </c>
      <c r="R56" s="99" t="str">
        <f aca="false">IF(R$2=$E56,$J56,"")</f>
        <v/>
      </c>
      <c r="S56" s="86" t="str">
        <f aca="false">IF(S$2=$E56,$J56,"")</f>
        <v/>
      </c>
      <c r="T56" s="99" t="str">
        <f aca="false">IF(T$2=$E56,$J56,"")</f>
        <v/>
      </c>
      <c r="U56" s="86" t="str">
        <f aca="false">IF(U$2=$E56,$J56,"")</f>
        <v/>
      </c>
      <c r="V56" s="99" t="str">
        <f aca="false">IF(V$2=$E56,$J56,"")</f>
        <v/>
      </c>
      <c r="W56" s="86" t="str">
        <f aca="false">IF(W$2=$E56,$J56,"")</f>
        <v/>
      </c>
      <c r="X56" s="99" t="str">
        <f aca="false">IF(X$2=$E56,$J56,"")</f>
        <v/>
      </c>
      <c r="Y56" s="86" t="str">
        <f aca="false">IF(Y$2=$E56,$J56,"")</f>
        <v/>
      </c>
      <c r="Z56" s="99" t="str">
        <f aca="false">IF(Z$2=$E56,$J56,"")</f>
        <v/>
      </c>
      <c r="AA56" s="86" t="str">
        <f aca="false">IF(AA$2=$E56,$J56,"")</f>
        <v/>
      </c>
      <c r="AB56" s="99" t="str">
        <f aca="false">IF(AB$2=$E56,$J56,"")</f>
        <v/>
      </c>
      <c r="AC56" s="101" t="s">
        <v>10</v>
      </c>
      <c r="AD56" s="83"/>
      <c r="AE56" s="83" t="s">
        <v>10</v>
      </c>
      <c r="AF56" s="83" t="s">
        <v>10</v>
      </c>
    </row>
    <row r="57" customFormat="false" ht="14.25" hidden="false" customHeight="false" outlineLevel="0" collapsed="false">
      <c r="A57" s="82" t="n">
        <f aca="false">IF(G57&lt;&gt;0,IF(COUNTIF(G$4:G$199,G57)&lt;&gt;1,RANK(G57,G$4:G$199)&amp;"°",RANK(G57,G$4:G$199)),"")</f>
        <v>54</v>
      </c>
      <c r="B57" s="100" t="s">
        <v>80</v>
      </c>
      <c r="C57" s="86" t="str">
        <f aca="false">IFERROR(VLOOKUP($B57,TabJoueurs,2,0),"")</f>
        <v>5A</v>
      </c>
      <c r="D57" s="86" t="str">
        <f aca="false">IFERROR(VLOOKUP($B57,TabJoueurs,3,0),"")</f>
        <v>V</v>
      </c>
      <c r="E57" s="86" t="str">
        <f aca="false">IFERROR(VLOOKUP($B57,TabJoueurs,4,0),"")</f>
        <v>CNA</v>
      </c>
      <c r="F57" s="86" t="n">
        <f aca="false">IFERROR(VLOOKUP($B57,TabJoueurs,7,0),"")</f>
        <v>0</v>
      </c>
      <c r="G57" s="82" t="n">
        <v>754</v>
      </c>
      <c r="H57" s="82" t="n">
        <f aca="false">COUNTIF(E$4:E57,E57)</f>
        <v>5</v>
      </c>
      <c r="I57" s="82" t="n">
        <f aca="false">IFERROR(IF(H57&lt;6,I56+1,I56),0)</f>
        <v>47</v>
      </c>
      <c r="J57" s="82" t="n">
        <f aca="false">IF(G57&gt;0,IF(H57&lt;6,PtsMax4-I57+1,""),"")</f>
        <v>19</v>
      </c>
      <c r="K57" s="97" t="n">
        <f aca="false">MAX(M57:AB57)</f>
        <v>19</v>
      </c>
      <c r="L57" s="98" t="n">
        <f aca="false">IFERROR(G57/G$1,"")</f>
        <v>0.692378328741965</v>
      </c>
      <c r="M57" s="99"/>
      <c r="N57" s="86" t="str">
        <f aca="false">IF(N$2=$E57,$J57,"")</f>
        <v/>
      </c>
      <c r="O57" s="99" t="str">
        <f aca="false">IF(O$2=$E57,$J57,"")</f>
        <v/>
      </c>
      <c r="P57" s="86" t="str">
        <f aca="false">IF(P$2=$E57,$J57,"")</f>
        <v/>
      </c>
      <c r="Q57" s="86" t="str">
        <f aca="false">IF(Q$2=$E57,$J57,"")</f>
        <v/>
      </c>
      <c r="R57" s="99" t="n">
        <f aca="false">IF(R$2=$E57,$J57,"")</f>
        <v>19</v>
      </c>
      <c r="S57" s="86" t="str">
        <f aca="false">IF(S$2=$E57,$J57,"")</f>
        <v/>
      </c>
      <c r="T57" s="99" t="str">
        <f aca="false">IF(T$2=$E57,$J57,"")</f>
        <v/>
      </c>
      <c r="U57" s="86" t="str">
        <f aca="false">IF(U$2=$E57,$J57,"")</f>
        <v/>
      </c>
      <c r="V57" s="99" t="str">
        <f aca="false">IF(V$2=$E57,$J57,"")</f>
        <v/>
      </c>
      <c r="W57" s="86" t="str">
        <f aca="false">IF(W$2=$E57,$J57,"")</f>
        <v/>
      </c>
      <c r="X57" s="99" t="str">
        <f aca="false">IF(X$2=$E57,$J57,"")</f>
        <v/>
      </c>
      <c r="Y57" s="86" t="str">
        <f aca="false">IF(Y$2=$E57,$J57,"")</f>
        <v/>
      </c>
      <c r="Z57" s="99" t="str">
        <f aca="false">IF(Z$2=$E57,$J57,"")</f>
        <v/>
      </c>
      <c r="AA57" s="86" t="str">
        <f aca="false">IF(AA$2=$E57,$J57,"")</f>
        <v/>
      </c>
      <c r="AB57" s="99" t="str">
        <f aca="false">IF(AB$2=$E57,$J57,"")</f>
        <v/>
      </c>
      <c r="AC57" s="101" t="s">
        <v>10</v>
      </c>
      <c r="AD57" s="83"/>
      <c r="AE57" s="83" t="s">
        <v>10</v>
      </c>
      <c r="AF57" s="83" t="s">
        <v>10</v>
      </c>
    </row>
    <row r="58" customFormat="false" ht="14.25" hidden="false" customHeight="false" outlineLevel="0" collapsed="false">
      <c r="A58" s="82" t="n">
        <f aca="false">IF(G58&lt;&gt;0,IF(COUNTIF(G$4:G$199,G58)&lt;&gt;1,RANK(G58,G$4:G$199)&amp;"°",RANK(G58,G$4:G$199)),"")</f>
        <v>55</v>
      </c>
      <c r="B58" s="100" t="s">
        <v>715</v>
      </c>
      <c r="C58" s="86" t="str">
        <f aca="false">IFERROR(VLOOKUP($B58,TabJoueurs,2,0),"")</f>
        <v>5D</v>
      </c>
      <c r="D58" s="86" t="str">
        <f aca="false">IFERROR(VLOOKUP($B58,TabJoueurs,3,0),"")</f>
        <v>V</v>
      </c>
      <c r="E58" s="86" t="str">
        <f aca="false">IFERROR(VLOOKUP($B58,TabJoueurs,4,0),"")</f>
        <v>SLR</v>
      </c>
      <c r="F58" s="86" t="n">
        <f aca="false">IFERROR(VLOOKUP($B58,TabJoueurs,7,0),"")</f>
        <v>0</v>
      </c>
      <c r="G58" s="82" t="n">
        <v>752</v>
      </c>
      <c r="H58" s="82" t="n">
        <f aca="false">COUNTIF(E$4:E58,E58)</f>
        <v>9</v>
      </c>
      <c r="I58" s="82" t="n">
        <f aca="false">IFERROR(IF(H58&lt;6,I57+1,I57),0)</f>
        <v>47</v>
      </c>
      <c r="J58" s="82" t="str">
        <f aca="false">IF(G58&gt;0,IF(H58&lt;6,PtsMax4-I58+1,""),"")</f>
        <v/>
      </c>
      <c r="K58" s="97" t="n">
        <f aca="false">MAX(M58:AB58)</f>
        <v>0</v>
      </c>
      <c r="L58" s="98" t="n">
        <f aca="false">IFERROR(G58/G$1,"")</f>
        <v>0.690541781450872</v>
      </c>
      <c r="M58" s="99"/>
      <c r="N58" s="86" t="str">
        <f aca="false">IF(N$2=$E58,$J58,"")</f>
        <v/>
      </c>
      <c r="O58" s="99" t="str">
        <f aca="false">IF(O$2=$E58,$J58,"")</f>
        <v/>
      </c>
      <c r="P58" s="86" t="str">
        <f aca="false">IF(P$2=$E58,$J58,"")</f>
        <v/>
      </c>
      <c r="Q58" s="86" t="str">
        <f aca="false">IF(Q$2=$E58,$J58,"")</f>
        <v/>
      </c>
      <c r="R58" s="99" t="str">
        <f aca="false">IF(R$2=$E58,$J58,"")</f>
        <v/>
      </c>
      <c r="S58" s="86" t="str">
        <f aca="false">IF(S$2=$E58,$J58,"")</f>
        <v/>
      </c>
      <c r="T58" s="99" t="str">
        <f aca="false">IF(T$2=$E58,$J58,"")</f>
        <v/>
      </c>
      <c r="U58" s="86" t="str">
        <f aca="false">IF(U$2=$E58,$J58,"")</f>
        <v/>
      </c>
      <c r="V58" s="99" t="str">
        <f aca="false">IF(V$2=$E58,$J58,"")</f>
        <v/>
      </c>
      <c r="W58" s="86" t="str">
        <f aca="false">IF(W$2=$E58,$J58,"")</f>
        <v/>
      </c>
      <c r="X58" s="99" t="str">
        <f aca="false">IF(X$2=$E58,$J58,"")</f>
        <v/>
      </c>
      <c r="Y58" s="86" t="str">
        <f aca="false">IF(Y$2=$E58,$J58,"")</f>
        <v/>
      </c>
      <c r="Z58" s="99" t="str">
        <f aca="false">IF(Z$2=$E58,$J58,"")</f>
        <v/>
      </c>
      <c r="AA58" s="86" t="str">
        <f aca="false">IF(AA$2=$E58,$J58,"")</f>
        <v/>
      </c>
      <c r="AB58" s="99" t="str">
        <f aca="false">IF(AB$2=$E58,$J58,"")</f>
        <v/>
      </c>
      <c r="AC58" s="101" t="s">
        <v>10</v>
      </c>
      <c r="AD58" s="83"/>
      <c r="AE58" s="83" t="s">
        <v>10</v>
      </c>
      <c r="AF58" s="83" t="s">
        <v>10</v>
      </c>
    </row>
    <row r="59" customFormat="false" ht="14.25" hidden="false" customHeight="false" outlineLevel="0" collapsed="false">
      <c r="A59" s="82" t="n">
        <f aca="false">IF(G59&lt;&gt;0,IF(COUNTIF(G$4:G$199,G59)&lt;&gt;1,RANK(G59,G$4:G$199)&amp;"°",RANK(G59,G$4:G$199)),"")</f>
        <v>56</v>
      </c>
      <c r="B59" s="100" t="s">
        <v>143</v>
      </c>
      <c r="C59" s="86" t="n">
        <f aca="false">IFERROR(VLOOKUP($B59,TabJoueurs,2,0),"")</f>
        <v>7</v>
      </c>
      <c r="D59" s="86" t="str">
        <f aca="false">IFERROR(VLOOKUP($B59,TabJoueurs,3,0),"")</f>
        <v>V</v>
      </c>
      <c r="E59" s="86" t="str">
        <f aca="false">IFERROR(VLOOKUP($B59,TabJoueurs,4,0),"")</f>
        <v>SLR</v>
      </c>
      <c r="F59" s="86" t="n">
        <f aca="false">IFERROR(VLOOKUP($B59,TabJoueurs,7,0),"")</f>
        <v>0</v>
      </c>
      <c r="G59" s="82" t="n">
        <v>751</v>
      </c>
      <c r="H59" s="82" t="n">
        <f aca="false">COUNTIF(E$4:E59,E59)</f>
        <v>10</v>
      </c>
      <c r="I59" s="82" t="n">
        <f aca="false">IFERROR(IF(H59&lt;6,I58+1,I58),0)</f>
        <v>47</v>
      </c>
      <c r="J59" s="82" t="str">
        <f aca="false">IF(G59&gt;0,IF(H59&lt;6,PtsMax4-I59+1,""),"")</f>
        <v/>
      </c>
      <c r="K59" s="97" t="n">
        <f aca="false">MAX(M59:AB59)</f>
        <v>0</v>
      </c>
      <c r="L59" s="98" t="n">
        <f aca="false">IFERROR(G59/G$1,"")</f>
        <v>0.689623507805326</v>
      </c>
      <c r="M59" s="99"/>
      <c r="N59" s="86" t="str">
        <f aca="false">IF(N$2=$E59,$J59,"")</f>
        <v/>
      </c>
      <c r="O59" s="99" t="str">
        <f aca="false">IF(O$2=$E59,$J59,"")</f>
        <v/>
      </c>
      <c r="P59" s="86" t="str">
        <f aca="false">IF(P$2=$E59,$J59,"")</f>
        <v/>
      </c>
      <c r="Q59" s="86" t="str">
        <f aca="false">IF(Q$2=$E59,$J59,"")</f>
        <v/>
      </c>
      <c r="R59" s="99" t="str">
        <f aca="false">IF(R$2=$E59,$J59,"")</f>
        <v/>
      </c>
      <c r="S59" s="86" t="str">
        <f aca="false">IF(S$2=$E59,$J59,"")</f>
        <v/>
      </c>
      <c r="T59" s="99" t="str">
        <f aca="false">IF(T$2=$E59,$J59,"")</f>
        <v/>
      </c>
      <c r="U59" s="86" t="str">
        <f aca="false">IF(U$2=$E59,$J59,"")</f>
        <v/>
      </c>
      <c r="V59" s="99" t="str">
        <f aca="false">IF(V$2=$E59,$J59,"")</f>
        <v/>
      </c>
      <c r="W59" s="86" t="str">
        <f aca="false">IF(W$2=$E59,$J59,"")</f>
        <v/>
      </c>
      <c r="X59" s="99" t="str">
        <f aca="false">IF(X$2=$E59,$J59,"")</f>
        <v/>
      </c>
      <c r="Y59" s="86" t="str">
        <f aca="false">IF(Y$2=$E59,$J59,"")</f>
        <v/>
      </c>
      <c r="Z59" s="99" t="str">
        <f aca="false">IF(Z$2=$E59,$J59,"")</f>
        <v/>
      </c>
      <c r="AA59" s="86" t="str">
        <f aca="false">IF(AA$2=$E59,$J59,"")</f>
        <v/>
      </c>
      <c r="AB59" s="99" t="str">
        <f aca="false">IF(AB$2=$E59,$J59,"")</f>
        <v/>
      </c>
      <c r="AC59" s="101" t="s">
        <v>10</v>
      </c>
      <c r="AD59" s="83"/>
      <c r="AE59" s="83" t="s">
        <v>10</v>
      </c>
      <c r="AF59" s="83" t="s">
        <v>10</v>
      </c>
    </row>
    <row r="60" customFormat="false" ht="14.25" hidden="false" customHeight="false" outlineLevel="0" collapsed="false">
      <c r="A60" s="82" t="n">
        <f aca="false">IF(G60&lt;&gt;0,IF(COUNTIF(G$4:G$199,G60)&lt;&gt;1,RANK(G60,G$4:G$199)&amp;"°",RANK(G60,G$4:G$199)),"")</f>
        <v>57</v>
      </c>
      <c r="B60" s="100" t="s">
        <v>122</v>
      </c>
      <c r="C60" s="86" t="str">
        <f aca="false">IFERROR(VLOOKUP($B60,TabJoueurs,2,0),"")</f>
        <v>6B</v>
      </c>
      <c r="D60" s="86" t="str">
        <f aca="false">IFERROR(VLOOKUP($B60,TabJoueurs,3,0),"")</f>
        <v>D</v>
      </c>
      <c r="E60" s="86" t="str">
        <f aca="false">IFERROR(VLOOKUP($B60,TabJoueurs,4,0),"")</f>
        <v>GED</v>
      </c>
      <c r="F60" s="86" t="n">
        <f aca="false">IFERROR(VLOOKUP($B60,TabJoueurs,7,0),"")</f>
        <v>0</v>
      </c>
      <c r="G60" s="82" t="n">
        <v>750</v>
      </c>
      <c r="H60" s="82" t="n">
        <f aca="false">COUNTIF(E$4:E60,E60)</f>
        <v>2</v>
      </c>
      <c r="I60" s="82" t="n">
        <f aca="false">IFERROR(IF(H60&lt;6,I59+1,I59),0)</f>
        <v>48</v>
      </c>
      <c r="J60" s="82" t="n">
        <f aca="false">IF(G60&gt;0,IF(H60&lt;6,PtsMax4-I60+1,""),"")</f>
        <v>18</v>
      </c>
      <c r="K60" s="97" t="n">
        <f aca="false">MAX(M60:AB60)</f>
        <v>18</v>
      </c>
      <c r="L60" s="98" t="n">
        <f aca="false">IFERROR(G60/G$1,"")</f>
        <v>0.68870523415978</v>
      </c>
      <c r="M60" s="99"/>
      <c r="N60" s="86" t="str">
        <f aca="false">IF(N$2=$E60,$J60,"")</f>
        <v/>
      </c>
      <c r="O60" s="99" t="str">
        <f aca="false">IF(O$2=$E60,$J60,"")</f>
        <v/>
      </c>
      <c r="P60" s="86" t="str">
        <f aca="false">IF(P$2=$E60,$J60,"")</f>
        <v/>
      </c>
      <c r="Q60" s="86" t="str">
        <f aca="false">IF(Q$2=$E60,$J60,"")</f>
        <v/>
      </c>
      <c r="R60" s="99" t="str">
        <f aca="false">IF(R$2=$E60,$J60,"")</f>
        <v/>
      </c>
      <c r="S60" s="86" t="str">
        <f aca="false">IF(S$2=$E60,$J60,"")</f>
        <v/>
      </c>
      <c r="T60" s="99" t="str">
        <f aca="false">IF(T$2=$E60,$J60,"")</f>
        <v/>
      </c>
      <c r="U60" s="86" t="str">
        <f aca="false">IF(U$2=$E60,$J60,"")</f>
        <v/>
      </c>
      <c r="V60" s="99" t="n">
        <f aca="false">IF(V$2=$E60,$J60,"")</f>
        <v>18</v>
      </c>
      <c r="W60" s="86" t="str">
        <f aca="false">IF(W$2=$E60,$J60,"")</f>
        <v/>
      </c>
      <c r="X60" s="99" t="str">
        <f aca="false">IF(X$2=$E60,$J60,"")</f>
        <v/>
      </c>
      <c r="Y60" s="86" t="str">
        <f aca="false">IF(Y$2=$E60,$J60,"")</f>
        <v/>
      </c>
      <c r="Z60" s="99" t="str">
        <f aca="false">IF(Z$2=$E60,$J60,"")</f>
        <v/>
      </c>
      <c r="AA60" s="86" t="str">
        <f aca="false">IF(AA$2=$E60,$J60,"")</f>
        <v/>
      </c>
      <c r="AB60" s="99" t="str">
        <f aca="false">IF(AB$2=$E60,$J60,"")</f>
        <v/>
      </c>
      <c r="AC60" s="101" t="s">
        <v>10</v>
      </c>
      <c r="AD60" s="83"/>
      <c r="AE60" s="83" t="s">
        <v>10</v>
      </c>
      <c r="AF60" s="83" t="s">
        <v>10</v>
      </c>
    </row>
    <row r="61" customFormat="false" ht="14.25" hidden="false" customHeight="false" outlineLevel="0" collapsed="false">
      <c r="A61" s="82" t="n">
        <f aca="false">IF(G61&lt;&gt;0,IF(COUNTIF(G$4:G$199,G61)&lt;&gt;1,RANK(G61,G$4:G$199)&amp;"°",RANK(G61,G$4:G$199)),"")</f>
        <v>58</v>
      </c>
      <c r="B61" s="100" t="s">
        <v>579</v>
      </c>
      <c r="C61" s="86" t="n">
        <f aca="false">IFERROR(VLOOKUP($B61,TabJoueurs,2,0),"")</f>
        <v>7</v>
      </c>
      <c r="D61" s="86" t="str">
        <f aca="false">IFERROR(VLOOKUP($B61,TabJoueurs,3,0),"")</f>
        <v>V</v>
      </c>
      <c r="E61" s="86" t="str">
        <f aca="false">IFERROR(VLOOKUP($B61,TabJoueurs,4,0),"")</f>
        <v>FLO</v>
      </c>
      <c r="F61" s="86" t="n">
        <f aca="false">IFERROR(VLOOKUP($B61,TabJoueurs,7,0),"")</f>
        <v>0</v>
      </c>
      <c r="G61" s="82" t="n">
        <v>747</v>
      </c>
      <c r="H61" s="82" t="n">
        <f aca="false">COUNTIF(E$4:E61,E61)</f>
        <v>8</v>
      </c>
      <c r="I61" s="82" t="n">
        <f aca="false">IFERROR(IF(H61&lt;6,I60+1,I60),0)</f>
        <v>48</v>
      </c>
      <c r="J61" s="82" t="str">
        <f aca="false">IF(G61&gt;0,IF(H61&lt;6,PtsMax4-I61+1,""),"")</f>
        <v/>
      </c>
      <c r="K61" s="97" t="n">
        <f aca="false">MAX(M61:AB61)</f>
        <v>0</v>
      </c>
      <c r="L61" s="98" t="n">
        <f aca="false">IFERROR(G61/G$1,"")</f>
        <v>0.685950413223141</v>
      </c>
      <c r="M61" s="99"/>
      <c r="N61" s="86" t="str">
        <f aca="false">IF(N$2=$E61,$J61,"")</f>
        <v/>
      </c>
      <c r="O61" s="99" t="str">
        <f aca="false">IF(O$2=$E61,$J61,"")</f>
        <v/>
      </c>
      <c r="P61" s="86" t="str">
        <f aca="false">IF(P$2=$E61,$J61,"")</f>
        <v/>
      </c>
      <c r="Q61" s="86" t="str">
        <f aca="false">IF(Q$2=$E61,$J61,"")</f>
        <v/>
      </c>
      <c r="R61" s="99" t="str">
        <f aca="false">IF(R$2=$E61,$J61,"")</f>
        <v/>
      </c>
      <c r="S61" s="86" t="str">
        <f aca="false">IF(S$2=$E61,$J61,"")</f>
        <v/>
      </c>
      <c r="T61" s="99" t="str">
        <f aca="false">IF(T$2=$E61,$J61,"")</f>
        <v/>
      </c>
      <c r="U61" s="86" t="str">
        <f aca="false">IF(U$2=$E61,$J61,"")</f>
        <v/>
      </c>
      <c r="V61" s="99" t="str">
        <f aca="false">IF(V$2=$E61,$J61,"")</f>
        <v/>
      </c>
      <c r="W61" s="86" t="str">
        <f aca="false">IF(W$2=$E61,$J61,"")</f>
        <v/>
      </c>
      <c r="X61" s="99" t="str">
        <f aca="false">IF(X$2=$E61,$J61,"")</f>
        <v/>
      </c>
      <c r="Y61" s="86" t="str">
        <f aca="false">IF(Y$2=$E61,$J61,"")</f>
        <v/>
      </c>
      <c r="Z61" s="99" t="str">
        <f aca="false">IF(Z$2=$E61,$J61,"")</f>
        <v/>
      </c>
      <c r="AA61" s="86" t="str">
        <f aca="false">IF(AA$2=$E61,$J61,"")</f>
        <v/>
      </c>
      <c r="AB61" s="99" t="str">
        <f aca="false">IF(AB$2=$E61,$J61,"")</f>
        <v/>
      </c>
      <c r="AC61" s="101" t="s">
        <v>10</v>
      </c>
      <c r="AD61" s="83"/>
      <c r="AE61" s="83" t="s">
        <v>10</v>
      </c>
      <c r="AF61" s="83" t="s">
        <v>10</v>
      </c>
    </row>
    <row r="62" customFormat="false" ht="14.25" hidden="false" customHeight="false" outlineLevel="0" collapsed="false">
      <c r="A62" s="82" t="n">
        <f aca="false">IF(G62&lt;&gt;0,IF(COUNTIF(G$4:G$199,G62)&lt;&gt;1,RANK(G62,G$4:G$199)&amp;"°",RANK(G62,G$4:G$199)),"")</f>
        <v>59</v>
      </c>
      <c r="B62" s="100" t="s">
        <v>139</v>
      </c>
      <c r="C62" s="86" t="str">
        <f aca="false">IFERROR(VLOOKUP($B62,TabJoueurs,2,0),"")</f>
        <v>NC</v>
      </c>
      <c r="D62" s="86" t="str">
        <f aca="false">IFERROR(VLOOKUP($B62,TabJoueurs,3,0),"")</f>
        <v>S</v>
      </c>
      <c r="E62" s="86" t="str">
        <f aca="false">IFERROR(VLOOKUP($B62,TabJoueurs,4,0),"")</f>
        <v>WAA</v>
      </c>
      <c r="F62" s="86" t="n">
        <f aca="false">IFERROR(VLOOKUP($B62,TabJoueurs,7,0),"")</f>
        <v>0</v>
      </c>
      <c r="G62" s="82" t="n">
        <v>741</v>
      </c>
      <c r="H62" s="82" t="n">
        <f aca="false">COUNTIF(E$4:E62,E62)</f>
        <v>5</v>
      </c>
      <c r="I62" s="82" t="n">
        <f aca="false">IFERROR(IF(H62&lt;6,I61+1,I61),0)</f>
        <v>49</v>
      </c>
      <c r="J62" s="82" t="n">
        <f aca="false">IF(G62&gt;0,IF(H62&lt;6,PtsMax4-I62+1,""),"")</f>
        <v>17</v>
      </c>
      <c r="K62" s="97" t="n">
        <f aca="false">MAX(M62:AB62)</f>
        <v>17</v>
      </c>
      <c r="L62" s="98" t="n">
        <f aca="false">IFERROR(G62/G$1,"")</f>
        <v>0.680440771349862</v>
      </c>
      <c r="M62" s="99"/>
      <c r="N62" s="86" t="str">
        <f aca="false">IF(N$2=$E62,$J62,"")</f>
        <v/>
      </c>
      <c r="O62" s="99" t="str">
        <f aca="false">IF(O$2=$E62,$J62,"")</f>
        <v/>
      </c>
      <c r="P62" s="86" t="str">
        <f aca="false">IF(P$2=$E62,$J62,"")</f>
        <v/>
      </c>
      <c r="Q62" s="86" t="str">
        <f aca="false">IF(Q$2=$E62,$J62,"")</f>
        <v/>
      </c>
      <c r="R62" s="99" t="str">
        <f aca="false">IF(R$2=$E62,$J62,"")</f>
        <v/>
      </c>
      <c r="S62" s="86" t="str">
        <f aca="false">IF(S$2=$E62,$J62,"")</f>
        <v/>
      </c>
      <c r="T62" s="99" t="str">
        <f aca="false">IF(T$2=$E62,$J62,"")</f>
        <v/>
      </c>
      <c r="U62" s="86" t="str">
        <f aca="false">IF(U$2=$E62,$J62,"")</f>
        <v/>
      </c>
      <c r="V62" s="99" t="str">
        <f aca="false">IF(V$2=$E62,$J62,"")</f>
        <v/>
      </c>
      <c r="W62" s="86" t="str">
        <f aca="false">IF(W$2=$E62,$J62,"")</f>
        <v/>
      </c>
      <c r="X62" s="99" t="str">
        <f aca="false">IF(X$2=$E62,$J62,"")</f>
        <v/>
      </c>
      <c r="Y62" s="86" t="str">
        <f aca="false">IF(Y$2=$E62,$J62,"")</f>
        <v/>
      </c>
      <c r="Z62" s="99" t="str">
        <f aca="false">IF(Z$2=$E62,$J62,"")</f>
        <v/>
      </c>
      <c r="AA62" s="86" t="n">
        <f aca="false">IF(AA$2=$E62,$J62,"")</f>
        <v>17</v>
      </c>
      <c r="AB62" s="99" t="str">
        <f aca="false">IF(AB$2=$E62,$J62,"")</f>
        <v/>
      </c>
      <c r="AC62" s="101" t="s">
        <v>10</v>
      </c>
      <c r="AD62" s="83"/>
      <c r="AE62" s="83" t="s">
        <v>10</v>
      </c>
      <c r="AF62" s="83" t="s">
        <v>10</v>
      </c>
    </row>
    <row r="63" customFormat="false" ht="14.25" hidden="false" customHeight="false" outlineLevel="0" collapsed="false">
      <c r="A63" s="82" t="n">
        <f aca="false">IF(G63&lt;&gt;0,IF(COUNTIF(G$4:G$199,G63)&lt;&gt;1,RANK(G63,G$4:G$199)&amp;"°",RANK(G63,G$4:G$199)),"")</f>
        <v>60</v>
      </c>
      <c r="B63" s="100" t="s">
        <v>116</v>
      </c>
      <c r="C63" s="86" t="str">
        <f aca="false">IFERROR(VLOOKUP($B63,TabJoueurs,2,0),"")</f>
        <v>6B</v>
      </c>
      <c r="D63" s="86" t="str">
        <f aca="false">IFERROR(VLOOKUP($B63,TabJoueurs,3,0),"")</f>
        <v>V</v>
      </c>
      <c r="E63" s="86" t="str">
        <f aca="false">IFERROR(VLOOKUP($B63,TabJoueurs,4,0),"")</f>
        <v>SLR</v>
      </c>
      <c r="F63" s="86" t="n">
        <f aca="false">IFERROR(VLOOKUP($B63,TabJoueurs,7,0),"")</f>
        <v>0</v>
      </c>
      <c r="G63" s="82" t="n">
        <v>738</v>
      </c>
      <c r="H63" s="82" t="n">
        <f aca="false">COUNTIF(E$4:E63,E63)</f>
        <v>11</v>
      </c>
      <c r="I63" s="82" t="n">
        <f aca="false">IFERROR(IF(H63&lt;6,I62+1,I62),0)</f>
        <v>49</v>
      </c>
      <c r="J63" s="82" t="str">
        <f aca="false">IF(G63&gt;0,IF(H63&lt;6,PtsMax4-I63+1,""),"")</f>
        <v/>
      </c>
      <c r="K63" s="97" t="n">
        <f aca="false">MAX(M63:AB63)</f>
        <v>0</v>
      </c>
      <c r="L63" s="98" t="n">
        <f aca="false">IFERROR(G63/G$1,"")</f>
        <v>0.677685950413223</v>
      </c>
      <c r="M63" s="99"/>
      <c r="N63" s="86" t="str">
        <f aca="false">IF(N$2=$E63,$J63,"")</f>
        <v/>
      </c>
      <c r="O63" s="99" t="str">
        <f aca="false">IF(O$2=$E63,$J63,"")</f>
        <v/>
      </c>
      <c r="P63" s="86" t="str">
        <f aca="false">IF(P$2=$E63,$J63,"")</f>
        <v/>
      </c>
      <c r="Q63" s="86" t="str">
        <f aca="false">IF(Q$2=$E63,$J63,"")</f>
        <v/>
      </c>
      <c r="R63" s="99" t="str">
        <f aca="false">IF(R$2=$E63,$J63,"")</f>
        <v/>
      </c>
      <c r="S63" s="86" t="str">
        <f aca="false">IF(S$2=$E63,$J63,"")</f>
        <v/>
      </c>
      <c r="T63" s="99" t="str">
        <f aca="false">IF(T$2=$E63,$J63,"")</f>
        <v/>
      </c>
      <c r="U63" s="86" t="str">
        <f aca="false">IF(U$2=$E63,$J63,"")</f>
        <v/>
      </c>
      <c r="V63" s="99" t="str">
        <f aca="false">IF(V$2=$E63,$J63,"")</f>
        <v/>
      </c>
      <c r="W63" s="86" t="str">
        <f aca="false">IF(W$2=$E63,$J63,"")</f>
        <v/>
      </c>
      <c r="X63" s="99" t="str">
        <f aca="false">IF(X$2=$E63,$J63,"")</f>
        <v/>
      </c>
      <c r="Y63" s="86" t="str">
        <f aca="false">IF(Y$2=$E63,$J63,"")</f>
        <v/>
      </c>
      <c r="Z63" s="99" t="str">
        <f aca="false">IF(Z$2=$E63,$J63,"")</f>
        <v/>
      </c>
      <c r="AA63" s="86" t="str">
        <f aca="false">IF(AA$2=$E63,$J63,"")</f>
        <v/>
      </c>
      <c r="AB63" s="99" t="str">
        <f aca="false">IF(AB$2=$E63,$J63,"")</f>
        <v/>
      </c>
      <c r="AC63" s="101" t="s">
        <v>10</v>
      </c>
      <c r="AD63" s="83"/>
      <c r="AE63" s="83" t="s">
        <v>10</v>
      </c>
      <c r="AF63" s="83" t="s">
        <v>10</v>
      </c>
    </row>
    <row r="64" customFormat="false" ht="14.25" hidden="false" customHeight="false" outlineLevel="0" collapsed="false">
      <c r="A64" s="82" t="n">
        <f aca="false">IF(G64&lt;&gt;0,IF(COUNTIF(G$4:G$199,G64)&lt;&gt;1,RANK(G64,G$4:G$199)&amp;"°",RANK(G64,G$4:G$199)),"")</f>
        <v>61</v>
      </c>
      <c r="B64" s="100" t="s">
        <v>716</v>
      </c>
      <c r="C64" s="86" t="str">
        <f aca="false">IFERROR(VLOOKUP($B64,TabJoueurs,2,0),"")</f>
        <v>6C</v>
      </c>
      <c r="D64" s="86" t="str">
        <f aca="false">IFERROR(VLOOKUP($B64,TabJoueurs,3,0),"")</f>
        <v>V</v>
      </c>
      <c r="E64" s="86" t="str">
        <f aca="false">IFERROR(VLOOKUP($B64,TabJoueurs,4,0),"")</f>
        <v>SLR</v>
      </c>
      <c r="F64" s="86" t="n">
        <f aca="false">IFERROR(VLOOKUP($B64,TabJoueurs,7,0),"")</f>
        <v>0</v>
      </c>
      <c r="G64" s="82" t="n">
        <v>734</v>
      </c>
      <c r="H64" s="82" t="n">
        <f aca="false">COUNTIF(E$4:E64,E64)</f>
        <v>12</v>
      </c>
      <c r="I64" s="82" t="n">
        <f aca="false">IFERROR(IF(H64&lt;6,I63+1,I63),0)</f>
        <v>49</v>
      </c>
      <c r="J64" s="82" t="str">
        <f aca="false">IF(G64&gt;0,IF(H64&lt;6,PtsMax4-I64+1,""),"")</f>
        <v/>
      </c>
      <c r="K64" s="97" t="n">
        <f aca="false">MAX(M64:AB64)</f>
        <v>0</v>
      </c>
      <c r="L64" s="98" t="n">
        <f aca="false">IFERROR(G64/G$1,"")</f>
        <v>0.674012855831038</v>
      </c>
      <c r="M64" s="99"/>
      <c r="N64" s="86" t="str">
        <f aca="false">IF(N$2=$E64,$J64,"")</f>
        <v/>
      </c>
      <c r="O64" s="99" t="str">
        <f aca="false">IF(O$2=$E64,$J64,"")</f>
        <v/>
      </c>
      <c r="P64" s="86" t="str">
        <f aca="false">IF(P$2=$E64,$J64,"")</f>
        <v/>
      </c>
      <c r="Q64" s="86" t="str">
        <f aca="false">IF(Q$2=$E64,$J64,"")</f>
        <v/>
      </c>
      <c r="R64" s="99" t="str">
        <f aca="false">IF(R$2=$E64,$J64,"")</f>
        <v/>
      </c>
      <c r="S64" s="86" t="str">
        <f aca="false">IF(S$2=$E64,$J64,"")</f>
        <v/>
      </c>
      <c r="T64" s="99" t="str">
        <f aca="false">IF(T$2=$E64,$J64,"")</f>
        <v/>
      </c>
      <c r="U64" s="86" t="str">
        <f aca="false">IF(U$2=$E64,$J64,"")</f>
        <v/>
      </c>
      <c r="V64" s="99" t="str">
        <f aca="false">IF(V$2=$E64,$J64,"")</f>
        <v/>
      </c>
      <c r="W64" s="86" t="str">
        <f aca="false">IF(W$2=$E64,$J64,"")</f>
        <v/>
      </c>
      <c r="X64" s="99" t="str">
        <f aca="false">IF(X$2=$E64,$J64,"")</f>
        <v/>
      </c>
      <c r="Y64" s="86" t="str">
        <f aca="false">IF(Y$2=$E64,$J64,"")</f>
        <v/>
      </c>
      <c r="Z64" s="99" t="str">
        <f aca="false">IF(Z$2=$E64,$J64,"")</f>
        <v/>
      </c>
      <c r="AA64" s="86" t="str">
        <f aca="false">IF(AA$2=$E64,$J64,"")</f>
        <v/>
      </c>
      <c r="AB64" s="99" t="str">
        <f aca="false">IF(AB$2=$E64,$J64,"")</f>
        <v/>
      </c>
      <c r="AC64" s="101" t="s">
        <v>10</v>
      </c>
      <c r="AD64" s="83"/>
      <c r="AE64" s="83" t="s">
        <v>10</v>
      </c>
      <c r="AF64" s="83" t="s">
        <v>10</v>
      </c>
    </row>
    <row r="65" customFormat="false" ht="14.25" hidden="false" customHeight="false" outlineLevel="0" collapsed="false">
      <c r="A65" s="82" t="n">
        <f aca="false">IF(G65&lt;&gt;0,IF(COUNTIF(G$4:G$199,G65)&lt;&gt;1,RANK(G65,G$4:G$199)&amp;"°",RANK(G65,G$4:G$199)),"")</f>
        <v>62</v>
      </c>
      <c r="B65" s="100" t="s">
        <v>86</v>
      </c>
      <c r="C65" s="86" t="str">
        <f aca="false">IFERROR(VLOOKUP($B65,TabJoueurs,2,0),"")</f>
        <v>5A</v>
      </c>
      <c r="D65" s="86" t="str">
        <f aca="false">IFERROR(VLOOKUP($B65,TabJoueurs,3,0),"")</f>
        <v>D</v>
      </c>
      <c r="E65" s="86" t="str">
        <f aca="false">IFERROR(VLOOKUP($B65,TabJoueurs,4,0),"")</f>
        <v>DZY</v>
      </c>
      <c r="F65" s="86" t="n">
        <f aca="false">IFERROR(VLOOKUP($B65,TabJoueurs,7,0),"")</f>
        <v>0</v>
      </c>
      <c r="G65" s="82" t="n">
        <v>729</v>
      </c>
      <c r="H65" s="82" t="n">
        <f aca="false">COUNTIF(E$4:E65,E65)</f>
        <v>5</v>
      </c>
      <c r="I65" s="82" t="n">
        <f aca="false">IFERROR(IF(H65&lt;6,I64+1,I64),0)</f>
        <v>50</v>
      </c>
      <c r="J65" s="82" t="n">
        <f aca="false">IF(G65&gt;0,IF(H65&lt;6,PtsMax4-I65+1,""),"")</f>
        <v>16</v>
      </c>
      <c r="K65" s="97" t="n">
        <f aca="false">MAX(M65:AB65)</f>
        <v>16</v>
      </c>
      <c r="L65" s="98" t="n">
        <f aca="false">IFERROR(G65/G$1,"")</f>
        <v>0.669421487603306</v>
      </c>
      <c r="M65" s="99"/>
      <c r="N65" s="86" t="str">
        <f aca="false">IF(N$2=$E65,$J65,"")</f>
        <v/>
      </c>
      <c r="O65" s="99" t="str">
        <f aca="false">IF(O$2=$E65,$J65,"")</f>
        <v/>
      </c>
      <c r="P65" s="86" t="str">
        <f aca="false">IF(P$2=$E65,$J65,"")</f>
        <v/>
      </c>
      <c r="Q65" s="86" t="str">
        <f aca="false">IF(Q$2=$E65,$J65,"")</f>
        <v/>
      </c>
      <c r="R65" s="99" t="str">
        <f aca="false">IF(R$2=$E65,$J65,"")</f>
        <v/>
      </c>
      <c r="S65" s="86" t="str">
        <f aca="false">IF(S$2=$E65,$J65,"")</f>
        <v/>
      </c>
      <c r="T65" s="99" t="n">
        <f aca="false">IF(T$2=$E65,$J65,"")</f>
        <v>16</v>
      </c>
      <c r="U65" s="86" t="str">
        <f aca="false">IF(U$2=$E65,$J65,"")</f>
        <v/>
      </c>
      <c r="V65" s="99" t="str">
        <f aca="false">IF(V$2=$E65,$J65,"")</f>
        <v/>
      </c>
      <c r="W65" s="86" t="str">
        <f aca="false">IF(W$2=$E65,$J65,"")</f>
        <v/>
      </c>
      <c r="X65" s="99" t="str">
        <f aca="false">IF(X$2=$E65,$J65,"")</f>
        <v/>
      </c>
      <c r="Y65" s="86" t="str">
        <f aca="false">IF(Y$2=$E65,$J65,"")</f>
        <v/>
      </c>
      <c r="Z65" s="99" t="str">
        <f aca="false">IF(Z$2=$E65,$J65,"")</f>
        <v/>
      </c>
      <c r="AA65" s="86" t="str">
        <f aca="false">IF(AA$2=$E65,$J65,"")</f>
        <v/>
      </c>
      <c r="AB65" s="99" t="str">
        <f aca="false">IF(AB$2=$E65,$J65,"")</f>
        <v/>
      </c>
      <c r="AC65" s="101" t="s">
        <v>10</v>
      </c>
      <c r="AD65" s="83"/>
      <c r="AE65" s="83" t="s">
        <v>10</v>
      </c>
      <c r="AF65" s="83" t="s">
        <v>10</v>
      </c>
    </row>
    <row r="66" customFormat="false" ht="14.25" hidden="false" customHeight="false" outlineLevel="0" collapsed="false">
      <c r="A66" s="82" t="n">
        <f aca="false">IF(G66&lt;&gt;0,IF(COUNTIF(G$4:G$199,G66)&lt;&gt;1,RANK(G66,G$4:G$199)&amp;"°",RANK(G66,G$4:G$199)),"")</f>
        <v>63</v>
      </c>
      <c r="B66" s="100" t="s">
        <v>95</v>
      </c>
      <c r="C66" s="86" t="str">
        <f aca="false">IFERROR(VLOOKUP($B66,TabJoueurs,2,0),"")</f>
        <v>6B</v>
      </c>
      <c r="D66" s="86" t="str">
        <f aca="false">IFERROR(VLOOKUP($B66,TabJoueurs,3,0),"")</f>
        <v>V</v>
      </c>
      <c r="E66" s="86" t="str">
        <f aca="false">IFERROR(VLOOKUP($B66,TabJoueurs,4,0),"")</f>
        <v>LUX</v>
      </c>
      <c r="F66" s="86" t="n">
        <f aca="false">IFERROR(VLOOKUP($B66,TabJoueurs,7,0),"")</f>
        <v>0</v>
      </c>
      <c r="G66" s="82" t="n">
        <v>724</v>
      </c>
      <c r="H66" s="82" t="n">
        <f aca="false">COUNTIF(E$4:E66,E66)</f>
        <v>7</v>
      </c>
      <c r="I66" s="82" t="n">
        <f aca="false">IFERROR(IF(H66&lt;6,I65+1,I65),0)</f>
        <v>50</v>
      </c>
      <c r="J66" s="82" t="str">
        <f aca="false">IF(G66&gt;0,IF(H66&lt;6,PtsMax4-I66+1,""),"")</f>
        <v/>
      </c>
      <c r="K66" s="97" t="n">
        <f aca="false">MAX(M66:AB66)</f>
        <v>0</v>
      </c>
      <c r="L66" s="98" t="n">
        <f aca="false">IFERROR(G66/G$1,"")</f>
        <v>0.664830119375574</v>
      </c>
      <c r="M66" s="99"/>
      <c r="N66" s="86" t="str">
        <f aca="false">IF(N$2=$E66,$J66,"")</f>
        <v/>
      </c>
      <c r="O66" s="99" t="str">
        <f aca="false">IF(O$2=$E66,$J66,"")</f>
        <v/>
      </c>
      <c r="P66" s="86" t="str">
        <f aca="false">IF(P$2=$E66,$J66,"")</f>
        <v/>
      </c>
      <c r="Q66" s="86" t="str">
        <f aca="false">IF(Q$2=$E66,$J66,"")</f>
        <v/>
      </c>
      <c r="R66" s="99" t="str">
        <f aca="false">IF(R$2=$E66,$J66,"")</f>
        <v/>
      </c>
      <c r="S66" s="86" t="str">
        <f aca="false">IF(S$2=$E66,$J66,"")</f>
        <v/>
      </c>
      <c r="T66" s="99" t="str">
        <f aca="false">IF(T$2=$E66,$J66,"")</f>
        <v/>
      </c>
      <c r="U66" s="86" t="str">
        <f aca="false">IF(U$2=$E66,$J66,"")</f>
        <v/>
      </c>
      <c r="V66" s="99" t="str">
        <f aca="false">IF(V$2=$E66,$J66,"")</f>
        <v/>
      </c>
      <c r="W66" s="86" t="str">
        <f aca="false">IF(W$2=$E66,$J66,"")</f>
        <v/>
      </c>
      <c r="X66" s="99" t="str">
        <f aca="false">IF(X$2=$E66,$J66,"")</f>
        <v/>
      </c>
      <c r="Y66" s="86" t="str">
        <f aca="false">IF(Y$2=$E66,$J66,"")</f>
        <v/>
      </c>
      <c r="Z66" s="99" t="str">
        <f aca="false">IF(Z$2=$E66,$J66,"")</f>
        <v/>
      </c>
      <c r="AA66" s="86" t="str">
        <f aca="false">IF(AA$2=$E66,$J66,"")</f>
        <v/>
      </c>
      <c r="AB66" s="99" t="str">
        <f aca="false">IF(AB$2=$E66,$J66,"")</f>
        <v/>
      </c>
      <c r="AC66" s="101" t="s">
        <v>10</v>
      </c>
      <c r="AD66" s="83"/>
      <c r="AE66" s="83" t="s">
        <v>10</v>
      </c>
      <c r="AF66" s="83" t="s">
        <v>10</v>
      </c>
    </row>
    <row r="67" customFormat="false" ht="14.25" hidden="false" customHeight="false" outlineLevel="0" collapsed="false">
      <c r="A67" s="82" t="n">
        <f aca="false">IF(G67&lt;&gt;0,IF(COUNTIF(G$4:G$199,G67)&lt;&gt;1,RANK(G67,G$4:G$199)&amp;"°",RANK(G67,G$4:G$199)),"")</f>
        <v>64</v>
      </c>
      <c r="B67" s="100" t="s">
        <v>104</v>
      </c>
      <c r="C67" s="86" t="str">
        <f aca="false">IFERROR(VLOOKUP($B67,TabJoueurs,2,0),"")</f>
        <v>6D</v>
      </c>
      <c r="D67" s="86" t="str">
        <f aca="false">IFERROR(VLOOKUP($B67,TabJoueurs,3,0),"")</f>
        <v>D</v>
      </c>
      <c r="E67" s="86" t="str">
        <f aca="false">IFERROR(VLOOKUP($B67,TabJoueurs,4,0),"")</f>
        <v>GER</v>
      </c>
      <c r="F67" s="86" t="n">
        <f aca="false">IFERROR(VLOOKUP($B67,TabJoueurs,7,0),"")</f>
        <v>0</v>
      </c>
      <c r="G67" s="82" t="n">
        <v>720</v>
      </c>
      <c r="H67" s="82" t="n">
        <f aca="false">COUNTIF(E$4:E67,E67)</f>
        <v>4</v>
      </c>
      <c r="I67" s="82" t="n">
        <f aca="false">IFERROR(IF(H67&lt;6,I66+1,I66),0)</f>
        <v>51</v>
      </c>
      <c r="J67" s="82" t="n">
        <f aca="false">IF(G67&gt;0,IF(H67&lt;6,PtsMax4-I67+1,""),"")</f>
        <v>15</v>
      </c>
      <c r="K67" s="97" t="n">
        <f aca="false">MAX(M67:AB67)</f>
        <v>15</v>
      </c>
      <c r="L67" s="98" t="n">
        <f aca="false">IFERROR(G67/G$1,"")</f>
        <v>0.661157024793388</v>
      </c>
      <c r="M67" s="99"/>
      <c r="N67" s="86" t="str">
        <f aca="false">IF(N$2=$E67,$J67,"")</f>
        <v/>
      </c>
      <c r="O67" s="99" t="str">
        <f aca="false">IF(O$2=$E67,$J67,"")</f>
        <v/>
      </c>
      <c r="P67" s="86" t="str">
        <f aca="false">IF(P$2=$E67,$J67,"")</f>
        <v/>
      </c>
      <c r="Q67" s="86" t="str">
        <f aca="false">IF(Q$2=$E67,$J67,"")</f>
        <v/>
      </c>
      <c r="R67" s="99" t="str">
        <f aca="false">IF(R$2=$E67,$J67,"")</f>
        <v/>
      </c>
      <c r="S67" s="86" t="str">
        <f aca="false">IF(S$2=$E67,$J67,"")</f>
        <v/>
      </c>
      <c r="T67" s="99" t="str">
        <f aca="false">IF(T$2=$E67,$J67,"")</f>
        <v/>
      </c>
      <c r="U67" s="86" t="str">
        <f aca="false">IF(U$2=$E67,$J67,"")</f>
        <v/>
      </c>
      <c r="V67" s="99" t="str">
        <f aca="false">IF(V$2=$E67,$J67,"")</f>
        <v/>
      </c>
      <c r="W67" s="86" t="n">
        <f aca="false">IF(W$2=$E67,$J67,"")</f>
        <v>15</v>
      </c>
      <c r="X67" s="99" t="str">
        <f aca="false">IF(X$2=$E67,$J67,"")</f>
        <v/>
      </c>
      <c r="Y67" s="86" t="str">
        <f aca="false">IF(Y$2=$E67,$J67,"")</f>
        <v/>
      </c>
      <c r="Z67" s="99" t="str">
        <f aca="false">IF(Z$2=$E67,$J67,"")</f>
        <v/>
      </c>
      <c r="AA67" s="86" t="str">
        <f aca="false">IF(AA$2=$E67,$J67,"")</f>
        <v/>
      </c>
      <c r="AB67" s="99" t="str">
        <f aca="false">IF(AB$2=$E67,$J67,"")</f>
        <v/>
      </c>
      <c r="AC67" s="101" t="s">
        <v>10</v>
      </c>
      <c r="AD67" s="83"/>
      <c r="AE67" s="83" t="s">
        <v>10</v>
      </c>
      <c r="AF67" s="83" t="s">
        <v>10</v>
      </c>
    </row>
    <row r="68" customFormat="false" ht="14.25" hidden="false" customHeight="false" outlineLevel="0" collapsed="false">
      <c r="A68" s="82" t="n">
        <f aca="false">IF(G68&lt;&gt;0,IF(COUNTIF(G$4:G$199,G68)&lt;&gt;1,RANK(G68,G$4:G$199)&amp;"°",RANK(G68,G$4:G$199)),"")</f>
        <v>65</v>
      </c>
      <c r="B68" s="83" t="s">
        <v>462</v>
      </c>
      <c r="C68" s="86" t="str">
        <f aca="false">IFERROR(VLOOKUP($B68,TabJoueurs,2,0),"")</f>
        <v>NC</v>
      </c>
      <c r="D68" s="86" t="str">
        <f aca="false">IFERROR(VLOOKUP($B68,TabJoueurs,3,0),"")</f>
        <v>S</v>
      </c>
      <c r="E68" s="86" t="str">
        <f aca="false">IFERROR(VLOOKUP($B68,TabJoueurs,4,0),"")</f>
        <v>BAH</v>
      </c>
      <c r="F68" s="86" t="n">
        <f aca="false">IFERROR(VLOOKUP($B68,TabJoueurs,7,0),"")</f>
        <v>0</v>
      </c>
      <c r="G68" s="82" t="n">
        <v>717</v>
      </c>
      <c r="H68" s="82" t="n">
        <f aca="false">COUNTIF(E$4:E68,E68)</f>
        <v>4</v>
      </c>
      <c r="I68" s="82" t="n">
        <f aca="false">IFERROR(IF(H68&lt;6,I67+1,I67),0)</f>
        <v>52</v>
      </c>
      <c r="J68" s="82" t="n">
        <f aca="false">IF(G68&gt;0,IF(H68&lt;6,PtsMax4-I68+1,""),"")</f>
        <v>14</v>
      </c>
      <c r="K68" s="97" t="n">
        <f aca="false">MAX(M68:AB68)</f>
        <v>14</v>
      </c>
      <c r="L68" s="98" t="n">
        <f aca="false">IFERROR(G68/G$1,"")</f>
        <v>0.658402203856749</v>
      </c>
      <c r="M68" s="99"/>
      <c r="N68" s="86" t="str">
        <f aca="false">IF(N$2=$E68,$J68,"")</f>
        <v/>
      </c>
      <c r="O68" s="99" t="n">
        <f aca="false">IF(O$2=$E68,$J68,"")</f>
        <v>14</v>
      </c>
      <c r="P68" s="86" t="str">
        <f aca="false">IF(P$2=$E68,$J68,"")</f>
        <v/>
      </c>
      <c r="Q68" s="86" t="str">
        <f aca="false">IF(Q$2=$E68,$J68,"")</f>
        <v/>
      </c>
      <c r="R68" s="99" t="str">
        <f aca="false">IF(R$2=$E68,$J68,"")</f>
        <v/>
      </c>
      <c r="S68" s="86" t="str">
        <f aca="false">IF(S$2=$E68,$J68,"")</f>
        <v/>
      </c>
      <c r="T68" s="99" t="str">
        <f aca="false">IF(T$2=$E68,$J68,"")</f>
        <v/>
      </c>
      <c r="U68" s="86" t="str">
        <f aca="false">IF(U$2=$E68,$J68,"")</f>
        <v/>
      </c>
      <c r="V68" s="99" t="str">
        <f aca="false">IF(V$2=$E68,$J68,"")</f>
        <v/>
      </c>
      <c r="W68" s="86" t="str">
        <f aca="false">IF(W$2=$E68,$J68,"")</f>
        <v/>
      </c>
      <c r="X68" s="99" t="str">
        <f aca="false">IF(X$2=$E68,$J68,"")</f>
        <v/>
      </c>
      <c r="Y68" s="86" t="str">
        <f aca="false">IF(Y$2=$E68,$J68,"")</f>
        <v/>
      </c>
      <c r="Z68" s="99" t="str">
        <f aca="false">IF(Z$2=$E68,$J68,"")</f>
        <v/>
      </c>
      <c r="AA68" s="86" t="str">
        <f aca="false">IF(AA$2=$E68,$J68,"")</f>
        <v/>
      </c>
      <c r="AB68" s="99" t="str">
        <f aca="false">IF(AB$2=$E68,$J68,"")</f>
        <v/>
      </c>
      <c r="AC68" s="101" t="s">
        <v>10</v>
      </c>
      <c r="AD68" s="83"/>
      <c r="AE68" s="83" t="s">
        <v>10</v>
      </c>
      <c r="AF68" s="83" t="s">
        <v>10</v>
      </c>
    </row>
    <row r="69" customFormat="false" ht="14.25" hidden="false" customHeight="false" outlineLevel="0" collapsed="false">
      <c r="A69" s="82" t="n">
        <f aca="false">IF(G69&lt;&gt;0,IF(COUNTIF(G$4:G$199,G69)&lt;&gt;1,RANK(G69,G$4:G$199)&amp;"°",RANK(G69,G$4:G$199)),"")</f>
        <v>66</v>
      </c>
      <c r="B69" s="100" t="s">
        <v>125</v>
      </c>
      <c r="C69" s="86" t="str">
        <f aca="false">IFERROR(VLOOKUP($B69,TabJoueurs,2,0),"")</f>
        <v>6A</v>
      </c>
      <c r="D69" s="86" t="str">
        <f aca="false">IFERROR(VLOOKUP($B69,TabJoueurs,3,0),"")</f>
        <v>D</v>
      </c>
      <c r="E69" s="86" t="str">
        <f aca="false">IFERROR(VLOOKUP($B69,TabJoueurs,4,0),"")</f>
        <v>WAA</v>
      </c>
      <c r="F69" s="86" t="n">
        <f aca="false">IFERROR(VLOOKUP($B69,TabJoueurs,7,0),"")</f>
        <v>0</v>
      </c>
      <c r="G69" s="82" t="n">
        <v>716</v>
      </c>
      <c r="H69" s="82" t="n">
        <f aca="false">COUNTIF(E$4:E69,E69)</f>
        <v>6</v>
      </c>
      <c r="I69" s="82" t="n">
        <f aca="false">IFERROR(IF(H69&lt;6,I68+1,I68),0)</f>
        <v>52</v>
      </c>
      <c r="J69" s="82" t="str">
        <f aca="false">IF(G69&gt;0,IF(H69&lt;6,PtsMax4-I69+1,""),"")</f>
        <v/>
      </c>
      <c r="K69" s="97" t="n">
        <f aca="false">MAX(M69:AB69)</f>
        <v>0</v>
      </c>
      <c r="L69" s="98" t="n">
        <f aca="false">IFERROR(G69/G$1,"")</f>
        <v>0.657483930211203</v>
      </c>
      <c r="M69" s="99"/>
      <c r="N69" s="86" t="str">
        <f aca="false">IF(N$2=$E69,$J69,"")</f>
        <v/>
      </c>
      <c r="O69" s="99" t="str">
        <f aca="false">IF(O$2=$E69,$J69,"")</f>
        <v/>
      </c>
      <c r="P69" s="86" t="str">
        <f aca="false">IF(P$2=$E69,$J69,"")</f>
        <v/>
      </c>
      <c r="Q69" s="86" t="str">
        <f aca="false">IF(Q$2=$E69,$J69,"")</f>
        <v/>
      </c>
      <c r="R69" s="99" t="str">
        <f aca="false">IF(R$2=$E69,$J69,"")</f>
        <v/>
      </c>
      <c r="S69" s="86" t="str">
        <f aca="false">IF(S$2=$E69,$J69,"")</f>
        <v/>
      </c>
      <c r="T69" s="99" t="str">
        <f aca="false">IF(T$2=$E69,$J69,"")</f>
        <v/>
      </c>
      <c r="U69" s="86" t="str">
        <f aca="false">IF(U$2=$E69,$J69,"")</f>
        <v/>
      </c>
      <c r="V69" s="99" t="str">
        <f aca="false">IF(V$2=$E69,$J69,"")</f>
        <v/>
      </c>
      <c r="W69" s="86" t="str">
        <f aca="false">IF(W$2=$E69,$J69,"")</f>
        <v/>
      </c>
      <c r="X69" s="99" t="str">
        <f aca="false">IF(X$2=$E69,$J69,"")</f>
        <v/>
      </c>
      <c r="Y69" s="86" t="str">
        <f aca="false">IF(Y$2=$E69,$J69,"")</f>
        <v/>
      </c>
      <c r="Z69" s="99" t="str">
        <f aca="false">IF(Z$2=$E69,$J69,"")</f>
        <v/>
      </c>
      <c r="AA69" s="86" t="str">
        <f aca="false">IF(AA$2=$E69,$J69,"")</f>
        <v/>
      </c>
      <c r="AB69" s="99" t="str">
        <f aca="false">IF(AB$2=$E69,$J69,"")</f>
        <v/>
      </c>
      <c r="AC69" s="101" t="s">
        <v>10</v>
      </c>
      <c r="AD69" s="83"/>
      <c r="AE69" s="83" t="s">
        <v>10</v>
      </c>
      <c r="AF69" s="83" t="s">
        <v>10</v>
      </c>
    </row>
    <row r="70" customFormat="false" ht="14.25" hidden="false" customHeight="false" outlineLevel="0" collapsed="false">
      <c r="A70" s="82" t="n">
        <f aca="false">IF(G70&lt;&gt;0,IF(COUNTIF(G$4:G$199,G70)&lt;&gt;1,RANK(G70,G$4:G$199)&amp;"°",RANK(G70,G$4:G$199)),"")</f>
        <v>67</v>
      </c>
      <c r="B70" s="100" t="s">
        <v>717</v>
      </c>
      <c r="C70" s="86" t="str">
        <f aca="false">IFERROR(VLOOKUP($B70,TabJoueurs,2,0),"")</f>
        <v>NC</v>
      </c>
      <c r="D70" s="86" t="n">
        <f aca="false">IFERROR(VLOOKUP($B70,TabJoueurs,3,0),"")</f>
        <v>0</v>
      </c>
      <c r="E70" s="86" t="str">
        <f aca="false">IFERROR(VLOOKUP($B70,TabJoueurs,4,0),"")</f>
        <v>SLR</v>
      </c>
      <c r="F70" s="86" t="n">
        <f aca="false">IFERROR(VLOOKUP($B70,TabJoueurs,7,0),"")</f>
        <v>0</v>
      </c>
      <c r="G70" s="82" t="n">
        <v>712</v>
      </c>
      <c r="H70" s="82" t="n">
        <f aca="false">COUNTIF(E$4:E70,E70)</f>
        <v>13</v>
      </c>
      <c r="I70" s="82" t="n">
        <f aca="false">IFERROR(IF(H70&lt;6,I69+1,I69),0)</f>
        <v>52</v>
      </c>
      <c r="J70" s="82" t="str">
        <f aca="false">IF(G70&gt;0,IF(H70&lt;6,PtsMax4-I70+1,""),"")</f>
        <v/>
      </c>
      <c r="K70" s="97" t="n">
        <f aca="false">MAX(M70:AB70)</f>
        <v>0</v>
      </c>
      <c r="L70" s="98" t="n">
        <f aca="false">IFERROR(G70/G$1,"")</f>
        <v>0.653810835629017</v>
      </c>
      <c r="M70" s="99"/>
      <c r="N70" s="86" t="str">
        <f aca="false">IF(N$2=$E70,$J70,"")</f>
        <v/>
      </c>
      <c r="O70" s="99" t="str">
        <f aca="false">IF(O$2=$E70,$J70,"")</f>
        <v/>
      </c>
      <c r="P70" s="86" t="str">
        <f aca="false">IF(P$2=$E70,$J70,"")</f>
        <v/>
      </c>
      <c r="Q70" s="86" t="str">
        <f aca="false">IF(Q$2=$E70,$J70,"")</f>
        <v/>
      </c>
      <c r="R70" s="99" t="str">
        <f aca="false">IF(R$2=$E70,$J70,"")</f>
        <v/>
      </c>
      <c r="S70" s="86" t="str">
        <f aca="false">IF(S$2=$E70,$J70,"")</f>
        <v/>
      </c>
      <c r="T70" s="99" t="str">
        <f aca="false">IF(T$2=$E70,$J70,"")</f>
        <v/>
      </c>
      <c r="U70" s="86" t="str">
        <f aca="false">IF(U$2=$E70,$J70,"")</f>
        <v/>
      </c>
      <c r="V70" s="99" t="str">
        <f aca="false">IF(V$2=$E70,$J70,"")</f>
        <v/>
      </c>
      <c r="W70" s="86" t="str">
        <f aca="false">IF(W$2=$E70,$J70,"")</f>
        <v/>
      </c>
      <c r="X70" s="99" t="str">
        <f aca="false">IF(X$2=$E70,$J70,"")</f>
        <v/>
      </c>
      <c r="Y70" s="86" t="str">
        <f aca="false">IF(Y$2=$E70,$J70,"")</f>
        <v/>
      </c>
      <c r="Z70" s="99" t="str">
        <f aca="false">IF(Z$2=$E70,$J70,"")</f>
        <v/>
      </c>
      <c r="AA70" s="86" t="str">
        <f aca="false">IF(AA$2=$E70,$J70,"")</f>
        <v/>
      </c>
      <c r="AB70" s="99" t="str">
        <f aca="false">IF(AB$2=$E70,$J70,"")</f>
        <v/>
      </c>
      <c r="AC70" s="101" t="s">
        <v>10</v>
      </c>
      <c r="AD70" s="83"/>
      <c r="AE70" s="83" t="s">
        <v>10</v>
      </c>
      <c r="AF70" s="83" t="s">
        <v>10</v>
      </c>
    </row>
    <row r="71" customFormat="false" ht="14.25" hidden="false" customHeight="false" outlineLevel="0" collapsed="false">
      <c r="A71" s="82" t="n">
        <f aca="false">IF(G71&lt;&gt;0,IF(COUNTIF(G$4:G$199,G71)&lt;&gt;1,RANK(G71,G$4:G$199)&amp;"°",RANK(G71,G$4:G$199)),"")</f>
        <v>68</v>
      </c>
      <c r="B71" s="100" t="s">
        <v>718</v>
      </c>
      <c r="C71" s="86" t="str">
        <f aca="false">IFERROR(VLOOKUP($B71,TabJoueurs,2,0),"")</f>
        <v>6C</v>
      </c>
      <c r="D71" s="86" t="str">
        <f aca="false">IFERROR(VLOOKUP($B71,TabJoueurs,3,0),"")</f>
        <v>D</v>
      </c>
      <c r="E71" s="86" t="str">
        <f aca="false">IFERROR(VLOOKUP($B71,TabJoueurs,4,0),"")</f>
        <v>GED</v>
      </c>
      <c r="F71" s="86" t="n">
        <f aca="false">IFERROR(VLOOKUP($B71,TabJoueurs,7,0),"")</f>
        <v>0</v>
      </c>
      <c r="G71" s="82" t="n">
        <v>702</v>
      </c>
      <c r="H71" s="82" t="n">
        <f aca="false">COUNTIF(E$4:E71,E71)</f>
        <v>3</v>
      </c>
      <c r="I71" s="82" t="n">
        <f aca="false">IFERROR(IF(H71&lt;6,I70+1,I70),0)</f>
        <v>53</v>
      </c>
      <c r="J71" s="82" t="n">
        <f aca="false">IF(G71&gt;0,IF(H71&lt;6,PtsMax4-I71+1,""),"")</f>
        <v>13</v>
      </c>
      <c r="K71" s="97" t="n">
        <f aca="false">MAX(M71:AB71)</f>
        <v>13</v>
      </c>
      <c r="L71" s="98" t="n">
        <f aca="false">IFERROR(G71/G$1,"")</f>
        <v>0.644628099173554</v>
      </c>
      <c r="M71" s="99"/>
      <c r="N71" s="86" t="str">
        <f aca="false">IF(N$2=$E71,$J71,"")</f>
        <v/>
      </c>
      <c r="O71" s="99" t="str">
        <f aca="false">IF(O$2=$E71,$J71,"")</f>
        <v/>
      </c>
      <c r="P71" s="86" t="str">
        <f aca="false">IF(P$2=$E71,$J71,"")</f>
        <v/>
      </c>
      <c r="Q71" s="86" t="str">
        <f aca="false">IF(Q$2=$E71,$J71,"")</f>
        <v/>
      </c>
      <c r="R71" s="99" t="str">
        <f aca="false">IF(R$2=$E71,$J71,"")</f>
        <v/>
      </c>
      <c r="S71" s="86" t="str">
        <f aca="false">IF(S$2=$E71,$J71,"")</f>
        <v/>
      </c>
      <c r="T71" s="99" t="str">
        <f aca="false">IF(T$2=$E71,$J71,"")</f>
        <v/>
      </c>
      <c r="U71" s="86" t="str">
        <f aca="false">IF(U$2=$E71,$J71,"")</f>
        <v/>
      </c>
      <c r="V71" s="99" t="n">
        <f aca="false">IF(V$2=$E71,$J71,"")</f>
        <v>13</v>
      </c>
      <c r="W71" s="86" t="str">
        <f aca="false">IF(W$2=$E71,$J71,"")</f>
        <v/>
      </c>
      <c r="X71" s="99" t="str">
        <f aca="false">IF(X$2=$E71,$J71,"")</f>
        <v/>
      </c>
      <c r="Y71" s="86" t="str">
        <f aca="false">IF(Y$2=$E71,$J71,"")</f>
        <v/>
      </c>
      <c r="Z71" s="99" t="str">
        <f aca="false">IF(Z$2=$E71,$J71,"")</f>
        <v/>
      </c>
      <c r="AA71" s="86" t="str">
        <f aca="false">IF(AA$2=$E71,$J71,"")</f>
        <v/>
      </c>
      <c r="AB71" s="99" t="str">
        <f aca="false">IF(AB$2=$E71,$J71,"")</f>
        <v/>
      </c>
      <c r="AC71" s="101" t="s">
        <v>10</v>
      </c>
      <c r="AD71" s="83"/>
      <c r="AE71" s="83" t="s">
        <v>10</v>
      </c>
      <c r="AF71" s="83" t="s">
        <v>10</v>
      </c>
    </row>
    <row r="72" customFormat="false" ht="14.25" hidden="false" customHeight="false" outlineLevel="0" collapsed="false">
      <c r="A72" s="82" t="n">
        <f aca="false">IF(G72&lt;&gt;0,IF(COUNTIF(G$4:G$199,G72)&lt;&gt;1,RANK(G72,G$4:G$199)&amp;"°",RANK(G72,G$4:G$199)),"")</f>
        <v>69</v>
      </c>
      <c r="B72" s="100" t="s">
        <v>137</v>
      </c>
      <c r="C72" s="86" t="str">
        <f aca="false">IFERROR(VLOOKUP($B72,TabJoueurs,2,0),"")</f>
        <v>NC</v>
      </c>
      <c r="D72" s="86" t="str">
        <f aca="false">IFERROR(VLOOKUP($B72,TabJoueurs,3,0),"")</f>
        <v>S</v>
      </c>
      <c r="E72" s="86" t="str">
        <f aca="false">IFERROR(VLOOKUP($B72,TabJoueurs,4,0),"")</f>
        <v>AYW</v>
      </c>
      <c r="F72" s="86" t="n">
        <f aca="false">IFERROR(VLOOKUP($B72,TabJoueurs,7,0),"")</f>
        <v>0</v>
      </c>
      <c r="G72" s="82" t="n">
        <v>695</v>
      </c>
      <c r="H72" s="82" t="n">
        <f aca="false">COUNTIF(E$4:E72,E72)</f>
        <v>4</v>
      </c>
      <c r="I72" s="82" t="n">
        <f aca="false">IFERROR(IF(H72&lt;6,I71+1,I71),0)</f>
        <v>54</v>
      </c>
      <c r="J72" s="82" t="n">
        <f aca="false">IF(G72&gt;0,IF(H72&lt;6,PtsMax4-I72+1,""),"")</f>
        <v>12</v>
      </c>
      <c r="K72" s="97" t="n">
        <f aca="false">MAX(M72:AB72)</f>
        <v>12</v>
      </c>
      <c r="L72" s="98" t="n">
        <f aca="false">IFERROR(G72/G$1,"")</f>
        <v>0.638200183654729</v>
      </c>
      <c r="M72" s="99"/>
      <c r="N72" s="86" t="n">
        <f aca="false">IF(N$2=$E72,$J72,"")</f>
        <v>12</v>
      </c>
      <c r="O72" s="99" t="str">
        <f aca="false">IF(O$2=$E72,$J72,"")</f>
        <v/>
      </c>
      <c r="P72" s="86" t="str">
        <f aca="false">IF(P$2=$E72,$J72,"")</f>
        <v/>
      </c>
      <c r="Q72" s="86" t="str">
        <f aca="false">IF(Q$2=$E72,$J72,"")</f>
        <v/>
      </c>
      <c r="R72" s="99" t="str">
        <f aca="false">IF(R$2=$E72,$J72,"")</f>
        <v/>
      </c>
      <c r="S72" s="86" t="str">
        <f aca="false">IF(S$2=$E72,$J72,"")</f>
        <v/>
      </c>
      <c r="T72" s="99" t="str">
        <f aca="false">IF(T$2=$E72,$J72,"")</f>
        <v/>
      </c>
      <c r="U72" s="86" t="str">
        <f aca="false">IF(U$2=$E72,$J72,"")</f>
        <v/>
      </c>
      <c r="V72" s="99" t="str">
        <f aca="false">IF(V$2=$E72,$J72,"")</f>
        <v/>
      </c>
      <c r="W72" s="86" t="str">
        <f aca="false">IF(W$2=$E72,$J72,"")</f>
        <v/>
      </c>
      <c r="X72" s="99" t="str">
        <f aca="false">IF(X$2=$E72,$J72,"")</f>
        <v/>
      </c>
      <c r="Y72" s="86" t="str">
        <f aca="false">IF(Y$2=$E72,$J72,"")</f>
        <v/>
      </c>
      <c r="Z72" s="99" t="str">
        <f aca="false">IF(Z$2=$E72,$J72,"")</f>
        <v/>
      </c>
      <c r="AA72" s="86" t="str">
        <f aca="false">IF(AA$2=$E72,$J72,"")</f>
        <v/>
      </c>
      <c r="AB72" s="99" t="str">
        <f aca="false">IF(AB$2=$E72,$J72,"")</f>
        <v/>
      </c>
      <c r="AC72" s="101" t="s">
        <v>10</v>
      </c>
      <c r="AD72" s="83"/>
      <c r="AE72" s="83" t="s">
        <v>10</v>
      </c>
      <c r="AF72" s="83" t="s">
        <v>10</v>
      </c>
    </row>
    <row r="73" customFormat="false" ht="14.25" hidden="false" customHeight="false" outlineLevel="0" collapsed="false">
      <c r="A73" s="82" t="n">
        <f aca="false">IF(G73&lt;&gt;0,IF(COUNTIF(G$4:G$199,G73)&lt;&gt;1,RANK(G73,G$4:G$199)&amp;"°",RANK(G73,G$4:G$199)),"")</f>
        <v>70</v>
      </c>
      <c r="B73" s="100" t="s">
        <v>588</v>
      </c>
      <c r="C73" s="86" t="n">
        <f aca="false">IFERROR(VLOOKUP($B73,TabJoueurs,2,0),"")</f>
        <v>7</v>
      </c>
      <c r="D73" s="86" t="str">
        <f aca="false">IFERROR(VLOOKUP($B73,TabJoueurs,3,0),"")</f>
        <v>S</v>
      </c>
      <c r="E73" s="86" t="str">
        <f aca="false">IFERROR(VLOOKUP($B73,TabJoueurs,4,0),"")</f>
        <v>CNB</v>
      </c>
      <c r="F73" s="86" t="n">
        <f aca="false">IFERROR(VLOOKUP($B73,TabJoueurs,7,0),"")</f>
        <v>0</v>
      </c>
      <c r="G73" s="82" t="n">
        <v>685</v>
      </c>
      <c r="H73" s="82" t="n">
        <f aca="false">COUNTIF(E$4:E73,E73)</f>
        <v>1</v>
      </c>
      <c r="I73" s="82" t="n">
        <f aca="false">IFERROR(IF(H73&lt;6,I72+1,I72),0)</f>
        <v>55</v>
      </c>
      <c r="J73" s="82" t="n">
        <f aca="false">IF(G73&gt;0,IF(H73&lt;6,PtsMax4-I73+1,""),"")</f>
        <v>11</v>
      </c>
      <c r="K73" s="97" t="n">
        <f aca="false">MAX(M73:AB73)</f>
        <v>11</v>
      </c>
      <c r="L73" s="98" t="n">
        <f aca="false">IFERROR(G73/G$1,"")</f>
        <v>0.629017447199265</v>
      </c>
      <c r="M73" s="99"/>
      <c r="N73" s="86" t="str">
        <f aca="false">IF(N$2=$E73,$J73,"")</f>
        <v/>
      </c>
      <c r="O73" s="99" t="str">
        <f aca="false">IF(O$2=$E73,$J73,"")</f>
        <v/>
      </c>
      <c r="P73" s="86" t="str">
        <f aca="false">IF(P$2=$E73,$J73,"")</f>
        <v/>
      </c>
      <c r="Q73" s="86" t="str">
        <f aca="false">IF(Q$2=$E73,$J73,"")</f>
        <v/>
      </c>
      <c r="R73" s="99" t="str">
        <f aca="false">IF(R$2=$E73,$J73,"")</f>
        <v/>
      </c>
      <c r="S73" s="86" t="n">
        <f aca="false">IF(S$2=$E73,$J73,"")</f>
        <v>11</v>
      </c>
      <c r="T73" s="99" t="str">
        <f aca="false">IF(T$2=$E73,$J73,"")</f>
        <v/>
      </c>
      <c r="U73" s="86" t="str">
        <f aca="false">IF(U$2=$E73,$J73,"")</f>
        <v/>
      </c>
      <c r="V73" s="99" t="str">
        <f aca="false">IF(V$2=$E73,$J73,"")</f>
        <v/>
      </c>
      <c r="W73" s="86" t="str">
        <f aca="false">IF(W$2=$E73,$J73,"")</f>
        <v/>
      </c>
      <c r="X73" s="99" t="str">
        <f aca="false">IF(X$2=$E73,$J73,"")</f>
        <v/>
      </c>
      <c r="Y73" s="86" t="str">
        <f aca="false">IF(Y$2=$E73,$J73,"")</f>
        <v/>
      </c>
      <c r="Z73" s="99" t="str">
        <f aca="false">IF(Z$2=$E73,$J73,"")</f>
        <v/>
      </c>
      <c r="AA73" s="86" t="str">
        <f aca="false">IF(AA$2=$E73,$J73,"")</f>
        <v/>
      </c>
      <c r="AB73" s="99" t="str">
        <f aca="false">IF(AB$2=$E73,$J73,"")</f>
        <v/>
      </c>
      <c r="AC73" s="101" t="s">
        <v>10</v>
      </c>
      <c r="AD73" s="83"/>
      <c r="AE73" s="83" t="s">
        <v>10</v>
      </c>
      <c r="AF73" s="83" t="s">
        <v>10</v>
      </c>
    </row>
    <row r="74" customFormat="false" ht="14.25" hidden="false" customHeight="false" outlineLevel="0" collapsed="false">
      <c r="A74" s="82" t="str">
        <f aca="false">IF(G74&lt;&gt;0,IF(COUNTIF(G$4:G$199,G74)&lt;&gt;1,RANK(G74,G$4:G$199)&amp;"°",RANK(G74,G$4:G$199)),"")</f>
        <v>71°</v>
      </c>
      <c r="B74" s="100" t="s">
        <v>160</v>
      </c>
      <c r="C74" s="86" t="str">
        <f aca="false">IFERROR(VLOOKUP($B74,TabJoueurs,2,0),"")</f>
        <v>6C</v>
      </c>
      <c r="D74" s="86" t="str">
        <f aca="false">IFERROR(VLOOKUP($B74,TabJoueurs,3,0),"")</f>
        <v>D</v>
      </c>
      <c r="E74" s="86" t="str">
        <f aca="false">IFERROR(VLOOKUP($B74,TabJoueurs,4,0),"")</f>
        <v>WAA</v>
      </c>
      <c r="F74" s="86" t="n">
        <f aca="false">IFERROR(VLOOKUP($B74,TabJoueurs,7,0),"")</f>
        <v>0</v>
      </c>
      <c r="G74" s="82" t="n">
        <v>684</v>
      </c>
      <c r="H74" s="82" t="n">
        <f aca="false">COUNTIF(E$4:E74,E74)</f>
        <v>7</v>
      </c>
      <c r="I74" s="82" t="n">
        <f aca="false">IFERROR(IF(H74&lt;6,I73+1,I73),0)</f>
        <v>55</v>
      </c>
      <c r="J74" s="82" t="str">
        <f aca="false">IF(G74&gt;0,IF(H74&lt;6,PtsMax4-I74+1,""),"")</f>
        <v/>
      </c>
      <c r="K74" s="97" t="n">
        <f aca="false">MAX(M74:AB74)</f>
        <v>0</v>
      </c>
      <c r="L74" s="98" t="n">
        <f aca="false">IFERROR(G74/G$1,"")</f>
        <v>0.628099173553719</v>
      </c>
      <c r="M74" s="99"/>
      <c r="N74" s="86" t="str">
        <f aca="false">IF(N$2=$E74,$J74,"")</f>
        <v/>
      </c>
      <c r="O74" s="99" t="str">
        <f aca="false">IF(O$2=$E74,$J74,"")</f>
        <v/>
      </c>
      <c r="P74" s="86" t="str">
        <f aca="false">IF(P$2=$E74,$J74,"")</f>
        <v/>
      </c>
      <c r="Q74" s="86" t="str">
        <f aca="false">IF(Q$2=$E74,$J74,"")</f>
        <v/>
      </c>
      <c r="R74" s="99" t="str">
        <f aca="false">IF(R$2=$E74,$J74,"")</f>
        <v/>
      </c>
      <c r="S74" s="86" t="str">
        <f aca="false">IF(S$2=$E74,$J74,"")</f>
        <v/>
      </c>
      <c r="T74" s="99" t="str">
        <f aca="false">IF(T$2=$E74,$J74,"")</f>
        <v/>
      </c>
      <c r="U74" s="86" t="str">
        <f aca="false">IF(U$2=$E74,$J74,"")</f>
        <v/>
      </c>
      <c r="V74" s="99" t="str">
        <f aca="false">IF(V$2=$E74,$J74,"")</f>
        <v/>
      </c>
      <c r="W74" s="86" t="str">
        <f aca="false">IF(W$2=$E74,$J74,"")</f>
        <v/>
      </c>
      <c r="X74" s="99" t="str">
        <f aca="false">IF(X$2=$E74,$J74,"")</f>
        <v/>
      </c>
      <c r="Y74" s="86" t="str">
        <f aca="false">IF(Y$2=$E74,$J74,"")</f>
        <v/>
      </c>
      <c r="Z74" s="99" t="str">
        <f aca="false">IF(Z$2=$E74,$J74,"")</f>
        <v/>
      </c>
      <c r="AA74" s="86" t="str">
        <f aca="false">IF(AA$2=$E74,$J74,"")</f>
        <v/>
      </c>
      <c r="AB74" s="99" t="str">
        <f aca="false">IF(AB$2=$E74,$J74,"")</f>
        <v/>
      </c>
      <c r="AC74" s="101" t="s">
        <v>10</v>
      </c>
      <c r="AD74" s="83"/>
      <c r="AE74" s="83" t="s">
        <v>10</v>
      </c>
      <c r="AF74" s="83" t="s">
        <v>10</v>
      </c>
    </row>
    <row r="75" customFormat="false" ht="14.25" hidden="false" customHeight="false" outlineLevel="0" collapsed="false">
      <c r="A75" s="82" t="str">
        <f aca="false">IF(G75&lt;&gt;0,IF(COUNTIF(G$4:G$199,G75)&lt;&gt;1,RANK(G75,G$4:G$199)&amp;"°",RANK(G75,G$4:G$199)),"")</f>
        <v>71°</v>
      </c>
      <c r="B75" s="100" t="s">
        <v>150</v>
      </c>
      <c r="C75" s="86" t="str">
        <f aca="false">IFERROR(VLOOKUP($B75,TabJoueurs,2,0),"")</f>
        <v>5B</v>
      </c>
      <c r="D75" s="86" t="str">
        <f aca="false">IFERROR(VLOOKUP($B75,TabJoueurs,3,0),"")</f>
        <v>V</v>
      </c>
      <c r="E75" s="86" t="str">
        <f aca="false">IFERROR(VLOOKUP($B75,TabJoueurs,4,0),"")</f>
        <v>WAA</v>
      </c>
      <c r="F75" s="86" t="n">
        <f aca="false">IFERROR(VLOOKUP($B75,TabJoueurs,7,0),"")</f>
        <v>0</v>
      </c>
      <c r="G75" s="82" t="n">
        <v>684</v>
      </c>
      <c r="H75" s="82" t="n">
        <f aca="false">COUNTIF(E$4:E75,E75)</f>
        <v>8</v>
      </c>
      <c r="I75" s="82" t="n">
        <f aca="false">IFERROR(IF(H75&lt;6,I74+1,I74),0)</f>
        <v>55</v>
      </c>
      <c r="J75" s="82" t="str">
        <f aca="false">IF(G75&gt;0,IF(H75&lt;6,PtsMax4-I75+1,""),"")</f>
        <v/>
      </c>
      <c r="K75" s="97" t="n">
        <f aca="false">MAX(M75:AB75)</f>
        <v>0</v>
      </c>
      <c r="L75" s="98" t="n">
        <f aca="false">IFERROR(G75/G$1,"")</f>
        <v>0.628099173553719</v>
      </c>
      <c r="M75" s="99"/>
      <c r="N75" s="86" t="str">
        <f aca="false">IF(N$2=$E75,$J75,"")</f>
        <v/>
      </c>
      <c r="O75" s="99" t="str">
        <f aca="false">IF(O$2=$E75,$J75,"")</f>
        <v/>
      </c>
      <c r="P75" s="86" t="str">
        <f aca="false">IF(P$2=$E75,$J75,"")</f>
        <v/>
      </c>
      <c r="Q75" s="86" t="str">
        <f aca="false">IF(Q$2=$E75,$J75,"")</f>
        <v/>
      </c>
      <c r="R75" s="99" t="str">
        <f aca="false">IF(R$2=$E75,$J75,"")</f>
        <v/>
      </c>
      <c r="S75" s="86" t="str">
        <f aca="false">IF(S$2=$E75,$J75,"")</f>
        <v/>
      </c>
      <c r="T75" s="99" t="str">
        <f aca="false">IF(T$2=$E75,$J75,"")</f>
        <v/>
      </c>
      <c r="U75" s="86" t="str">
        <f aca="false">IF(U$2=$E75,$J75,"")</f>
        <v/>
      </c>
      <c r="V75" s="99" t="str">
        <f aca="false">IF(V$2=$E75,$J75,"")</f>
        <v/>
      </c>
      <c r="W75" s="86" t="str">
        <f aca="false">IF(W$2=$E75,$J75,"")</f>
        <v/>
      </c>
      <c r="X75" s="99" t="str">
        <f aca="false">IF(X$2=$E75,$J75,"")</f>
        <v/>
      </c>
      <c r="Y75" s="86" t="str">
        <f aca="false">IF(Y$2=$E75,$J75,"")</f>
        <v/>
      </c>
      <c r="Z75" s="99" t="str">
        <f aca="false">IF(Z$2=$E75,$J75,"")</f>
        <v/>
      </c>
      <c r="AA75" s="86" t="str">
        <f aca="false">IF(AA$2=$E75,$J75,"")</f>
        <v/>
      </c>
      <c r="AB75" s="99" t="str">
        <f aca="false">IF(AB$2=$E75,$J75,"")</f>
        <v/>
      </c>
      <c r="AC75" s="101" t="s">
        <v>10</v>
      </c>
      <c r="AD75" s="83"/>
      <c r="AE75" s="83" t="s">
        <v>10</v>
      </c>
      <c r="AF75" s="83" t="s">
        <v>10</v>
      </c>
    </row>
    <row r="76" customFormat="false" ht="14.25" hidden="false" customHeight="false" outlineLevel="0" collapsed="false">
      <c r="A76" s="82" t="n">
        <f aca="false">IF(G76&lt;&gt;0,IF(COUNTIF(G$4:G$199,G76)&lt;&gt;1,RANK(G76,G$4:G$199)&amp;"°",RANK(G76,G$4:G$199)),"")</f>
        <v>73</v>
      </c>
      <c r="B76" s="100" t="s">
        <v>469</v>
      </c>
      <c r="C76" s="86" t="str">
        <f aca="false">IFERROR(VLOOKUP($B76,TabJoueurs,2,0),"")</f>
        <v>6B</v>
      </c>
      <c r="D76" s="86" t="str">
        <f aca="false">IFERROR(VLOOKUP($B76,TabJoueurs,3,0),"")</f>
        <v>S</v>
      </c>
      <c r="E76" s="86" t="str">
        <f aca="false">IFERROR(VLOOKUP($B76,TabJoueurs,4,0),"")</f>
        <v>BAH</v>
      </c>
      <c r="F76" s="86" t="n">
        <f aca="false">IFERROR(VLOOKUP($B76,TabJoueurs,7,0),"")</f>
        <v>0</v>
      </c>
      <c r="G76" s="82" t="n">
        <v>683</v>
      </c>
      <c r="H76" s="82" t="n">
        <f aca="false">COUNTIF(E$4:E76,E76)</f>
        <v>5</v>
      </c>
      <c r="I76" s="82" t="n">
        <f aca="false">IFERROR(IF(H76&lt;6,I75+1,I75),0)</f>
        <v>56</v>
      </c>
      <c r="J76" s="82" t="n">
        <f aca="false">IF(G76&gt;0,IF(H76&lt;6,PtsMax4-I76+1,""),"")</f>
        <v>10</v>
      </c>
      <c r="K76" s="97" t="n">
        <f aca="false">MAX(M76:AB76)</f>
        <v>10</v>
      </c>
      <c r="L76" s="98" t="n">
        <f aca="false">IFERROR(G76/G$1,"")</f>
        <v>0.627180899908173</v>
      </c>
      <c r="M76" s="99"/>
      <c r="N76" s="86" t="str">
        <f aca="false">IF(N$2=$E76,$J76,"")</f>
        <v/>
      </c>
      <c r="O76" s="99" t="n">
        <f aca="false">IF(O$2=$E76,$J76,"")</f>
        <v>10</v>
      </c>
      <c r="P76" s="86" t="str">
        <f aca="false">IF(P$2=$E76,$J76,"")</f>
        <v/>
      </c>
      <c r="Q76" s="86" t="str">
        <f aca="false">IF(Q$2=$E76,$J76,"")</f>
        <v/>
      </c>
      <c r="R76" s="99" t="str">
        <f aca="false">IF(R$2=$E76,$J76,"")</f>
        <v/>
      </c>
      <c r="S76" s="86" t="str">
        <f aca="false">IF(S$2=$E76,$J76,"")</f>
        <v/>
      </c>
      <c r="T76" s="99" t="str">
        <f aca="false">IF(T$2=$E76,$J76,"")</f>
        <v/>
      </c>
      <c r="U76" s="86" t="str">
        <f aca="false">IF(U$2=$E76,$J76,"")</f>
        <v/>
      </c>
      <c r="V76" s="99" t="str">
        <f aca="false">IF(V$2=$E76,$J76,"")</f>
        <v/>
      </c>
      <c r="W76" s="86" t="str">
        <f aca="false">IF(W$2=$E76,$J76,"")</f>
        <v/>
      </c>
      <c r="X76" s="99" t="str">
        <f aca="false">IF(X$2=$E76,$J76,"")</f>
        <v/>
      </c>
      <c r="Y76" s="86" t="str">
        <f aca="false">IF(Y$2=$E76,$J76,"")</f>
        <v/>
      </c>
      <c r="Z76" s="99" t="str">
        <f aca="false">IF(Z$2=$E76,$J76,"")</f>
        <v/>
      </c>
      <c r="AA76" s="86" t="str">
        <f aca="false">IF(AA$2=$E76,$J76,"")</f>
        <v/>
      </c>
      <c r="AB76" s="99" t="str">
        <f aca="false">IF(AB$2=$E76,$J76,"")</f>
        <v/>
      </c>
      <c r="AC76" s="101" t="s">
        <v>10</v>
      </c>
      <c r="AD76" s="83"/>
      <c r="AE76" s="83" t="s">
        <v>10</v>
      </c>
      <c r="AF76" s="83" t="s">
        <v>10</v>
      </c>
    </row>
    <row r="77" customFormat="false" ht="14.25" hidden="false" customHeight="false" outlineLevel="0" collapsed="false">
      <c r="A77" s="82" t="str">
        <f aca="false">IF(G77&lt;&gt;0,IF(COUNTIF(G$4:G$199,G77)&lt;&gt;1,RANK(G77,G$4:G$199)&amp;"°",RANK(G77,G$4:G$199)),"")</f>
        <v>74°</v>
      </c>
      <c r="B77" s="100" t="s">
        <v>146</v>
      </c>
      <c r="C77" s="86" t="n">
        <f aca="false">IFERROR(VLOOKUP($B77,TabJoueurs,2,0),"")</f>
        <v>7</v>
      </c>
      <c r="D77" s="86" t="str">
        <f aca="false">IFERROR(VLOOKUP($B77,TabJoueurs,3,0),"")</f>
        <v>V</v>
      </c>
      <c r="E77" s="86" t="str">
        <f aca="false">IFERROR(VLOOKUP($B77,TabJoueurs,4,0),"")</f>
        <v>CNB</v>
      </c>
      <c r="F77" s="86" t="n">
        <f aca="false">IFERROR(VLOOKUP($B77,TabJoueurs,7,0),"")</f>
        <v>0</v>
      </c>
      <c r="G77" s="82" t="n">
        <v>680</v>
      </c>
      <c r="H77" s="82" t="n">
        <f aca="false">COUNTIF(E$4:E77,E77)</f>
        <v>2</v>
      </c>
      <c r="I77" s="82" t="n">
        <f aca="false">IFERROR(IF(H77&lt;6,I76+1,I76),0)</f>
        <v>57</v>
      </c>
      <c r="J77" s="82" t="n">
        <f aca="false">IF(G77&gt;0,IF(H77&lt;6,PtsMax4-I77+1,""),"")</f>
        <v>9</v>
      </c>
      <c r="K77" s="97" t="n">
        <f aca="false">MAX(M77:AB77)</f>
        <v>9</v>
      </c>
      <c r="L77" s="98" t="n">
        <f aca="false">IFERROR(G77/G$1,"")</f>
        <v>0.624426078971534</v>
      </c>
      <c r="M77" s="99"/>
      <c r="N77" s="86" t="str">
        <f aca="false">IF(N$2=$E77,$J77,"")</f>
        <v/>
      </c>
      <c r="O77" s="99" t="str">
        <f aca="false">IF(O$2=$E77,$J77,"")</f>
        <v/>
      </c>
      <c r="P77" s="86" t="str">
        <f aca="false">IF(P$2=$E77,$J77,"")</f>
        <v/>
      </c>
      <c r="Q77" s="86" t="str">
        <f aca="false">IF(Q$2=$E77,$J77,"")</f>
        <v/>
      </c>
      <c r="R77" s="99" t="str">
        <f aca="false">IF(R$2=$E77,$J77,"")</f>
        <v/>
      </c>
      <c r="S77" s="86" t="n">
        <f aca="false">IF(S$2=$E77,$J77,"")</f>
        <v>9</v>
      </c>
      <c r="T77" s="99" t="str">
        <f aca="false">IF(T$2=$E77,$J77,"")</f>
        <v/>
      </c>
      <c r="U77" s="86" t="str">
        <f aca="false">IF(U$2=$E77,$J77,"")</f>
        <v/>
      </c>
      <c r="V77" s="99" t="str">
        <f aca="false">IF(V$2=$E77,$J77,"")</f>
        <v/>
      </c>
      <c r="W77" s="86" t="str">
        <f aca="false">IF(W$2=$E77,$J77,"")</f>
        <v/>
      </c>
      <c r="X77" s="99" t="str">
        <f aca="false">IF(X$2=$E77,$J77,"")</f>
        <v/>
      </c>
      <c r="Y77" s="86" t="str">
        <f aca="false">IF(Y$2=$E77,$J77,"")</f>
        <v/>
      </c>
      <c r="Z77" s="99" t="str">
        <f aca="false">IF(Z$2=$E77,$J77,"")</f>
        <v/>
      </c>
      <c r="AA77" s="86" t="str">
        <f aca="false">IF(AA$2=$E77,$J77,"")</f>
        <v/>
      </c>
      <c r="AB77" s="99" t="str">
        <f aca="false">IF(AB$2=$E77,$J77,"")</f>
        <v/>
      </c>
      <c r="AC77" s="101" t="s">
        <v>10</v>
      </c>
      <c r="AD77" s="83"/>
      <c r="AE77" s="83" t="s">
        <v>10</v>
      </c>
      <c r="AF77" s="83" t="s">
        <v>10</v>
      </c>
    </row>
    <row r="78" customFormat="false" ht="14.25" hidden="false" customHeight="false" outlineLevel="0" collapsed="false">
      <c r="A78" s="82" t="str">
        <f aca="false">IF(G78&lt;&gt;0,IF(COUNTIF(G$4:G$199,G78)&lt;&gt;1,RANK(G78,G$4:G$199)&amp;"°",RANK(G78,G$4:G$199)),"")</f>
        <v>74°</v>
      </c>
      <c r="B78" s="83" t="s">
        <v>719</v>
      </c>
      <c r="C78" s="86" t="str">
        <f aca="false">IFERROR(VLOOKUP($B78,TabJoueurs,2,0),"")</f>
        <v>6D</v>
      </c>
      <c r="D78" s="86" t="str">
        <f aca="false">IFERROR(VLOOKUP($B78,TabJoueurs,3,0),"")</f>
        <v>S</v>
      </c>
      <c r="E78" s="86" t="str">
        <f aca="false">IFERROR(VLOOKUP($B78,TabJoueurs,4,0),"")</f>
        <v>BAH</v>
      </c>
      <c r="F78" s="86" t="n">
        <f aca="false">IFERROR(VLOOKUP($B78,TabJoueurs,7,0),"")</f>
        <v>0</v>
      </c>
      <c r="G78" s="82" t="n">
        <v>680</v>
      </c>
      <c r="H78" s="82" t="n">
        <f aca="false">COUNTIF(E$4:E78,E78)</f>
        <v>6</v>
      </c>
      <c r="I78" s="82" t="n">
        <f aca="false">IFERROR(IF(H78&lt;6,I77+1,I77),0)</f>
        <v>57</v>
      </c>
      <c r="J78" s="82" t="str">
        <f aca="false">IF(G78&gt;0,IF(H78&lt;6,PtsMax4-I78+1,""),"")</f>
        <v/>
      </c>
      <c r="K78" s="97" t="n">
        <f aca="false">MAX(M78:AB78)</f>
        <v>0</v>
      </c>
      <c r="L78" s="98" t="n">
        <f aca="false">IFERROR(G78/G$1,"")</f>
        <v>0.624426078971534</v>
      </c>
      <c r="M78" s="99"/>
      <c r="N78" s="86" t="str">
        <f aca="false">IF(N$2=$E78,$J78,"")</f>
        <v/>
      </c>
      <c r="O78" s="99" t="str">
        <f aca="false">IF(O$2=$E78,$J78,"")</f>
        <v/>
      </c>
      <c r="P78" s="86" t="str">
        <f aca="false">IF(P$2=$E78,$J78,"")</f>
        <v/>
      </c>
      <c r="Q78" s="86" t="str">
        <f aca="false">IF(Q$2=$E78,$J78,"")</f>
        <v/>
      </c>
      <c r="R78" s="99" t="str">
        <f aca="false">IF(R$2=$E78,$J78,"")</f>
        <v/>
      </c>
      <c r="S78" s="86" t="str">
        <f aca="false">IF(S$2=$E78,$J78,"")</f>
        <v/>
      </c>
      <c r="T78" s="99" t="str">
        <f aca="false">IF(T$2=$E78,$J78,"")</f>
        <v/>
      </c>
      <c r="U78" s="86" t="str">
        <f aca="false">IF(U$2=$E78,$J78,"")</f>
        <v/>
      </c>
      <c r="V78" s="99" t="str">
        <f aca="false">IF(V$2=$E78,$J78,"")</f>
        <v/>
      </c>
      <c r="W78" s="86" t="str">
        <f aca="false">IF(W$2=$E78,$J78,"")</f>
        <v/>
      </c>
      <c r="X78" s="99" t="str">
        <f aca="false">IF(X$2=$E78,$J78,"")</f>
        <v/>
      </c>
      <c r="Y78" s="86" t="str">
        <f aca="false">IF(Y$2=$E78,$J78,"")</f>
        <v/>
      </c>
      <c r="Z78" s="99" t="str">
        <f aca="false">IF(Z$2=$E78,$J78,"")</f>
        <v/>
      </c>
      <c r="AA78" s="86" t="str">
        <f aca="false">IF(AA$2=$E78,$J78,"")</f>
        <v/>
      </c>
      <c r="AB78" s="99" t="str">
        <f aca="false">IF(AB$2=$E78,$J78,"")</f>
        <v/>
      </c>
      <c r="AC78" s="101" t="s">
        <v>10</v>
      </c>
      <c r="AD78" s="83"/>
      <c r="AE78" s="83" t="s">
        <v>10</v>
      </c>
      <c r="AF78" s="83" t="s">
        <v>10</v>
      </c>
    </row>
    <row r="79" customFormat="false" ht="14.25" hidden="false" customHeight="false" outlineLevel="0" collapsed="false">
      <c r="A79" s="82" t="n">
        <f aca="false">IF(G79&lt;&gt;0,IF(COUNTIF(G$4:G$199,G79)&lt;&gt;1,RANK(G79,G$4:G$199)&amp;"°",RANK(G79,G$4:G$199)),"")</f>
        <v>76</v>
      </c>
      <c r="B79" s="100" t="s">
        <v>99</v>
      </c>
      <c r="C79" s="86" t="str">
        <f aca="false">IFERROR(VLOOKUP($B79,TabJoueurs,2,0),"")</f>
        <v>5A</v>
      </c>
      <c r="D79" s="86" t="str">
        <f aca="false">IFERROR(VLOOKUP($B79,TabJoueurs,3,0),"")</f>
        <v>R</v>
      </c>
      <c r="E79" s="86" t="str">
        <f aca="false">IFERROR(VLOOKUP($B79,TabJoueurs,4,0),"")</f>
        <v>CHY</v>
      </c>
      <c r="F79" s="86" t="n">
        <f aca="false">IFERROR(VLOOKUP($B79,TabJoueurs,7,0),"")</f>
        <v>0</v>
      </c>
      <c r="G79" s="82" t="n">
        <v>677</v>
      </c>
      <c r="H79" s="82" t="n">
        <f aca="false">COUNTIF(E$4:E79,E79)</f>
        <v>5</v>
      </c>
      <c r="I79" s="82" t="n">
        <f aca="false">IFERROR(IF(H79&lt;6,I78+1,I78),0)</f>
        <v>58</v>
      </c>
      <c r="J79" s="82" t="n">
        <f aca="false">IF(G79&gt;0,IF(H79&lt;6,PtsMax4-I79+1,""),"")</f>
        <v>8</v>
      </c>
      <c r="K79" s="97" t="n">
        <f aca="false">MAX(M79:AB79)</f>
        <v>8</v>
      </c>
      <c r="L79" s="98" t="n">
        <f aca="false">IFERROR(G79/G$1,"")</f>
        <v>0.621671258034894</v>
      </c>
      <c r="M79" s="99"/>
      <c r="N79" s="86" t="str">
        <f aca="false">IF(N$2=$E79,$J79,"")</f>
        <v/>
      </c>
      <c r="O79" s="99" t="str">
        <f aca="false">IF(O$2=$E79,$J79,"")</f>
        <v/>
      </c>
      <c r="P79" s="86" t="str">
        <f aca="false">IF(P$2=$E79,$J79,"")</f>
        <v/>
      </c>
      <c r="Q79" s="86" t="n">
        <f aca="false">IF(Q$2=$E79,$J79,"")</f>
        <v>8</v>
      </c>
      <c r="R79" s="99" t="str">
        <f aca="false">IF(R$2=$E79,$J79,"")</f>
        <v/>
      </c>
      <c r="S79" s="86" t="str">
        <f aca="false">IF(S$2=$E79,$J79,"")</f>
        <v/>
      </c>
      <c r="T79" s="99" t="str">
        <f aca="false">IF(T$2=$E79,$J79,"")</f>
        <v/>
      </c>
      <c r="U79" s="86" t="str">
        <f aca="false">IF(U$2=$E79,$J79,"")</f>
        <v/>
      </c>
      <c r="V79" s="99" t="str">
        <f aca="false">IF(V$2=$E79,$J79,"")</f>
        <v/>
      </c>
      <c r="W79" s="86" t="str">
        <f aca="false">IF(W$2=$E79,$J79,"")</f>
        <v/>
      </c>
      <c r="X79" s="99" t="str">
        <f aca="false">IF(X$2=$E79,$J79,"")</f>
        <v/>
      </c>
      <c r="Y79" s="86" t="str">
        <f aca="false">IF(Y$2=$E79,$J79,"")</f>
        <v/>
      </c>
      <c r="Z79" s="99" t="str">
        <f aca="false">IF(Z$2=$E79,$J79,"")</f>
        <v/>
      </c>
      <c r="AA79" s="86" t="str">
        <f aca="false">IF(AA$2=$E79,$J79,"")</f>
        <v/>
      </c>
      <c r="AB79" s="99" t="str">
        <f aca="false">IF(AB$2=$E79,$J79,"")</f>
        <v/>
      </c>
      <c r="AC79" s="101" t="s">
        <v>10</v>
      </c>
      <c r="AD79" s="83"/>
      <c r="AE79" s="83" t="s">
        <v>10</v>
      </c>
      <c r="AF79" s="83" t="s">
        <v>10</v>
      </c>
    </row>
    <row r="80" customFormat="false" ht="14.25" hidden="false" customHeight="false" outlineLevel="0" collapsed="false">
      <c r="A80" s="82" t="n">
        <f aca="false">IF(G80&lt;&gt;0,IF(COUNTIF(G$4:G$199,G80)&lt;&gt;1,RANK(G80,G$4:G$199)&amp;"°",RANK(G80,G$4:G$199)),"")</f>
        <v>77</v>
      </c>
      <c r="B80" s="100" t="s">
        <v>464</v>
      </c>
      <c r="C80" s="86" t="str">
        <f aca="false">IFERROR(VLOOKUP($B80,TabJoueurs,2,0),"")</f>
        <v>6D</v>
      </c>
      <c r="D80" s="86" t="str">
        <f aca="false">IFERROR(VLOOKUP($B80,TabJoueurs,3,0),"")</f>
        <v>S</v>
      </c>
      <c r="E80" s="86" t="str">
        <f aca="false">IFERROR(VLOOKUP($B80,TabJoueurs,4,0),"")</f>
        <v>CNB</v>
      </c>
      <c r="F80" s="86" t="n">
        <f aca="false">IFERROR(VLOOKUP($B80,TabJoueurs,7,0),"")</f>
        <v>0</v>
      </c>
      <c r="G80" s="82" t="n">
        <v>675</v>
      </c>
      <c r="H80" s="82" t="n">
        <f aca="false">COUNTIF(E$4:E80,E80)</f>
        <v>3</v>
      </c>
      <c r="I80" s="82" t="n">
        <f aca="false">IFERROR(IF(H80&lt;6,I79+1,I79),0)</f>
        <v>59</v>
      </c>
      <c r="J80" s="82" t="n">
        <f aca="false">IF(G80&gt;0,IF(H80&lt;6,PtsMax4-I80+1,""),"")</f>
        <v>7</v>
      </c>
      <c r="K80" s="97" t="n">
        <f aca="false">MAX(M80:AB80)</f>
        <v>7</v>
      </c>
      <c r="L80" s="98" t="n">
        <f aca="false">IFERROR(G80/G$1,"")</f>
        <v>0.619834710743802</v>
      </c>
      <c r="M80" s="99"/>
      <c r="N80" s="86" t="str">
        <f aca="false">IF(N$2=$E80,$J80,"")</f>
        <v/>
      </c>
      <c r="O80" s="99" t="str">
        <f aca="false">IF(O$2=$E80,$J80,"")</f>
        <v/>
      </c>
      <c r="P80" s="86" t="str">
        <f aca="false">IF(P$2=$E80,$J80,"")</f>
        <v/>
      </c>
      <c r="Q80" s="86" t="str">
        <f aca="false">IF(Q$2=$E80,$J80,"")</f>
        <v/>
      </c>
      <c r="R80" s="99" t="str">
        <f aca="false">IF(R$2=$E80,$J80,"")</f>
        <v/>
      </c>
      <c r="S80" s="86" t="n">
        <f aca="false">IF(S$2=$E80,$J80,"")</f>
        <v>7</v>
      </c>
      <c r="T80" s="99" t="str">
        <f aca="false">IF(T$2=$E80,$J80,"")</f>
        <v/>
      </c>
      <c r="U80" s="86" t="str">
        <f aca="false">IF(U$2=$E80,$J80,"")</f>
        <v/>
      </c>
      <c r="V80" s="99" t="str">
        <f aca="false">IF(V$2=$E80,$J80,"")</f>
        <v/>
      </c>
      <c r="W80" s="86" t="str">
        <f aca="false">IF(W$2=$E80,$J80,"")</f>
        <v/>
      </c>
      <c r="X80" s="99" t="str">
        <f aca="false">IF(X$2=$E80,$J80,"")</f>
        <v/>
      </c>
      <c r="Y80" s="86" t="str">
        <f aca="false">IF(Y$2=$E80,$J80,"")</f>
        <v/>
      </c>
      <c r="Z80" s="99" t="str">
        <f aca="false">IF(Z$2=$E80,$J80,"")</f>
        <v/>
      </c>
      <c r="AA80" s="86" t="str">
        <f aca="false">IF(AA$2=$E80,$J80,"")</f>
        <v/>
      </c>
      <c r="AB80" s="99" t="str">
        <f aca="false">IF(AB$2=$E80,$J80,"")</f>
        <v/>
      </c>
      <c r="AC80" s="101" t="s">
        <v>10</v>
      </c>
      <c r="AD80" s="83"/>
      <c r="AE80" s="83" t="s">
        <v>10</v>
      </c>
      <c r="AF80" s="83" t="s">
        <v>10</v>
      </c>
    </row>
    <row r="81" customFormat="false" ht="14.25" hidden="false" customHeight="false" outlineLevel="0" collapsed="false">
      <c r="A81" s="82" t="n">
        <f aca="false">IF(G81&lt;&gt;0,IF(COUNTIF(G$4:G$199,G81)&lt;&gt;1,RANK(G81,G$4:G$199)&amp;"°",RANK(G81,G$4:G$199)),"")</f>
        <v>78</v>
      </c>
      <c r="B81" s="100" t="s">
        <v>468</v>
      </c>
      <c r="C81" s="86" t="str">
        <f aca="false">IFERROR(VLOOKUP($B81,TabJoueurs,2,0),"")</f>
        <v>6D</v>
      </c>
      <c r="D81" s="86" t="str">
        <f aca="false">IFERROR(VLOOKUP($B81,TabJoueurs,3,0),"")</f>
        <v>V</v>
      </c>
      <c r="E81" s="86" t="str">
        <f aca="false">IFERROR(VLOOKUP($B81,TabJoueurs,4,0),"")</f>
        <v>GER</v>
      </c>
      <c r="F81" s="86" t="n">
        <f aca="false">IFERROR(VLOOKUP($B81,TabJoueurs,7,0),"")</f>
        <v>0</v>
      </c>
      <c r="G81" s="82" t="n">
        <v>671</v>
      </c>
      <c r="H81" s="82" t="n">
        <f aca="false">COUNTIF(E$4:E81,E81)</f>
        <v>5</v>
      </c>
      <c r="I81" s="82" t="n">
        <f aca="false">IFERROR(IF(H81&lt;6,I80+1,I80),0)</f>
        <v>60</v>
      </c>
      <c r="J81" s="82" t="n">
        <f aca="false">IF(G81&gt;0,IF(H81&lt;6,PtsMax4-I81+1,""),"")</f>
        <v>6</v>
      </c>
      <c r="K81" s="97" t="n">
        <f aca="false">MAX(M81:AB81)</f>
        <v>6</v>
      </c>
      <c r="L81" s="98" t="n">
        <f aca="false">IFERROR(G81/G$1,"")</f>
        <v>0.616161616161616</v>
      </c>
      <c r="M81" s="99"/>
      <c r="N81" s="86" t="str">
        <f aca="false">IF(N$2=$E81,$J81,"")</f>
        <v/>
      </c>
      <c r="O81" s="99" t="str">
        <f aca="false">IF(O$2=$E81,$J81,"")</f>
        <v/>
      </c>
      <c r="P81" s="86" t="str">
        <f aca="false">IF(P$2=$E81,$J81,"")</f>
        <v/>
      </c>
      <c r="Q81" s="86" t="str">
        <f aca="false">IF(Q$2=$E81,$J81,"")</f>
        <v/>
      </c>
      <c r="R81" s="99" t="str">
        <f aca="false">IF(R$2=$E81,$J81,"")</f>
        <v/>
      </c>
      <c r="S81" s="86" t="str">
        <f aca="false">IF(S$2=$E81,$J81,"")</f>
        <v/>
      </c>
      <c r="T81" s="99" t="str">
        <f aca="false">IF(T$2=$E81,$J81,"")</f>
        <v/>
      </c>
      <c r="U81" s="86" t="str">
        <f aca="false">IF(U$2=$E81,$J81,"")</f>
        <v/>
      </c>
      <c r="V81" s="99" t="str">
        <f aca="false">IF(V$2=$E81,$J81,"")</f>
        <v/>
      </c>
      <c r="W81" s="86" t="n">
        <f aca="false">IF(W$2=$E81,$J81,"")</f>
        <v>6</v>
      </c>
      <c r="X81" s="99" t="str">
        <f aca="false">IF(X$2=$E81,$J81,"")</f>
        <v/>
      </c>
      <c r="Y81" s="86" t="str">
        <f aca="false">IF(Y$2=$E81,$J81,"")</f>
        <v/>
      </c>
      <c r="Z81" s="99" t="str">
        <f aca="false">IF(Z$2=$E81,$J81,"")</f>
        <v/>
      </c>
      <c r="AA81" s="86" t="str">
        <f aca="false">IF(AA$2=$E81,$J81,"")</f>
        <v/>
      </c>
      <c r="AB81" s="99" t="str">
        <f aca="false">IF(AB$2=$E81,$J81,"")</f>
        <v/>
      </c>
      <c r="AC81" s="101" t="s">
        <v>10</v>
      </c>
      <c r="AD81" s="83"/>
      <c r="AE81" s="83" t="s">
        <v>10</v>
      </c>
      <c r="AF81" s="83" t="s">
        <v>10</v>
      </c>
    </row>
    <row r="82" customFormat="false" ht="14.25" hidden="false" customHeight="false" outlineLevel="0" collapsed="false">
      <c r="A82" s="82" t="n">
        <f aca="false">IF(G82&lt;&gt;0,IF(COUNTIF(G$4:G$199,G82)&lt;&gt;1,RANK(G82,G$4:G$199)&amp;"°",RANK(G82,G$4:G$199)),"")</f>
        <v>79</v>
      </c>
      <c r="B82" s="100" t="s">
        <v>120</v>
      </c>
      <c r="C82" s="86" t="str">
        <f aca="false">IFERROR(VLOOKUP($B82,TabJoueurs,2,0),"")</f>
        <v>NC</v>
      </c>
      <c r="D82" s="86" t="str">
        <f aca="false">IFERROR(VLOOKUP($B82,TabJoueurs,3,0),"")</f>
        <v>S</v>
      </c>
      <c r="E82" s="86" t="str">
        <f aca="false">IFERROR(VLOOKUP($B82,TabJoueurs,4,0),"")</f>
        <v>FLO</v>
      </c>
      <c r="F82" s="86" t="n">
        <f aca="false">IFERROR(VLOOKUP($B82,TabJoueurs,7,0),"")</f>
        <v>0</v>
      </c>
      <c r="G82" s="82" t="n">
        <v>658</v>
      </c>
      <c r="H82" s="82" t="n">
        <f aca="false">COUNTIF(E$4:E82,E82)</f>
        <v>9</v>
      </c>
      <c r="I82" s="82" t="n">
        <f aca="false">IFERROR(IF(H82&lt;6,I81+1,I81),0)</f>
        <v>60</v>
      </c>
      <c r="J82" s="82" t="str">
        <f aca="false">IF(G82&gt;0,IF(H82&lt;6,PtsMax4-I82+1,""),"")</f>
        <v/>
      </c>
      <c r="K82" s="97" t="n">
        <f aca="false">MAX(M82:AB82)</f>
        <v>0</v>
      </c>
      <c r="L82" s="98" t="n">
        <f aca="false">IFERROR(G82/G$1,"")</f>
        <v>0.604224058769513</v>
      </c>
      <c r="M82" s="99"/>
      <c r="N82" s="86" t="str">
        <f aca="false">IF(N$2=$E82,$J82,"")</f>
        <v/>
      </c>
      <c r="O82" s="99" t="str">
        <f aca="false">IF(O$2=$E82,$J82,"")</f>
        <v/>
      </c>
      <c r="P82" s="86" t="str">
        <f aca="false">IF(P$2=$E82,$J82,"")</f>
        <v/>
      </c>
      <c r="Q82" s="86" t="str">
        <f aca="false">IF(Q$2=$E82,$J82,"")</f>
        <v/>
      </c>
      <c r="R82" s="99" t="str">
        <f aca="false">IF(R$2=$E82,$J82,"")</f>
        <v/>
      </c>
      <c r="S82" s="86" t="str">
        <f aca="false">IF(S$2=$E82,$J82,"")</f>
        <v/>
      </c>
      <c r="T82" s="99" t="str">
        <f aca="false">IF(T$2=$E82,$J82,"")</f>
        <v/>
      </c>
      <c r="U82" s="86" t="str">
        <f aca="false">IF(U$2=$E82,$J82,"")</f>
        <v/>
      </c>
      <c r="V82" s="99" t="str">
        <f aca="false">IF(V$2=$E82,$J82,"")</f>
        <v/>
      </c>
      <c r="W82" s="86" t="str">
        <f aca="false">IF(W$2=$E82,$J82,"")</f>
        <v/>
      </c>
      <c r="X82" s="99" t="str">
        <f aca="false">IF(X$2=$E82,$J82,"")</f>
        <v/>
      </c>
      <c r="Y82" s="86" t="str">
        <f aca="false">IF(Y$2=$E82,$J82,"")</f>
        <v/>
      </c>
      <c r="Z82" s="99" t="str">
        <f aca="false">IF(Z$2=$E82,$J82,"")</f>
        <v/>
      </c>
      <c r="AA82" s="86" t="str">
        <f aca="false">IF(AA$2=$E82,$J82,"")</f>
        <v/>
      </c>
      <c r="AB82" s="99" t="str">
        <f aca="false">IF(AB$2=$E82,$J82,"")</f>
        <v/>
      </c>
      <c r="AC82" s="101" t="s">
        <v>10</v>
      </c>
      <c r="AD82" s="83"/>
      <c r="AE82" s="83" t="s">
        <v>10</v>
      </c>
      <c r="AF82" s="83" t="s">
        <v>10</v>
      </c>
    </row>
    <row r="83" customFormat="false" ht="14.25" hidden="false" customHeight="false" outlineLevel="0" collapsed="false">
      <c r="A83" s="82" t="n">
        <f aca="false">IF(G83&lt;&gt;0,IF(COUNTIF(G$4:G$199,G83)&lt;&gt;1,RANK(G83,G$4:G$199)&amp;"°",RANK(G83,G$4:G$199)),"")</f>
        <v>80</v>
      </c>
      <c r="B83" s="83" t="s">
        <v>132</v>
      </c>
      <c r="C83" s="86" t="str">
        <f aca="false">IFERROR(VLOOKUP($B83,TabJoueurs,2,0),"")</f>
        <v>6C</v>
      </c>
      <c r="D83" s="86" t="str">
        <f aca="false">IFERROR(VLOOKUP($B83,TabJoueurs,3,0),"")</f>
        <v>V</v>
      </c>
      <c r="E83" s="86" t="str">
        <f aca="false">IFERROR(VLOOKUP($B83,TabJoueurs,4,0),"")</f>
        <v>BAH</v>
      </c>
      <c r="F83" s="86" t="n">
        <f aca="false">IFERROR(VLOOKUP($B83,TabJoueurs,7,0),"")</f>
        <v>0</v>
      </c>
      <c r="G83" s="82" t="n">
        <v>653</v>
      </c>
      <c r="H83" s="82" t="n">
        <f aca="false">COUNTIF(E$4:E83,E83)</f>
        <v>7</v>
      </c>
      <c r="I83" s="82" t="n">
        <f aca="false">IFERROR(IF(H83&lt;6,I82+1,I82),0)</f>
        <v>60</v>
      </c>
      <c r="J83" s="82" t="str">
        <f aca="false">IF(G83&gt;0,IF(H83&lt;6,PtsMax4-I83+1,""),"")</f>
        <v/>
      </c>
      <c r="K83" s="97" t="n">
        <f aca="false">MAX(M83:AB83)</f>
        <v>0</v>
      </c>
      <c r="L83" s="98" t="n">
        <f aca="false">IFERROR(G83/G$1,"")</f>
        <v>0.599632690541781</v>
      </c>
      <c r="M83" s="99"/>
      <c r="N83" s="86" t="str">
        <f aca="false">IF(N$2=$E83,$J83,"")</f>
        <v/>
      </c>
      <c r="O83" s="99" t="str">
        <f aca="false">IF(O$2=$E83,$J83,"")</f>
        <v/>
      </c>
      <c r="P83" s="86" t="str">
        <f aca="false">IF(P$2=$E83,$J83,"")</f>
        <v/>
      </c>
      <c r="Q83" s="86" t="str">
        <f aca="false">IF(Q$2=$E83,$J83,"")</f>
        <v/>
      </c>
      <c r="R83" s="99" t="str">
        <f aca="false">IF(R$2=$E83,$J83,"")</f>
        <v/>
      </c>
      <c r="S83" s="86" t="str">
        <f aca="false">IF(S$2=$E83,$J83,"")</f>
        <v/>
      </c>
      <c r="T83" s="99" t="str">
        <f aca="false">IF(T$2=$E83,$J83,"")</f>
        <v/>
      </c>
      <c r="U83" s="86" t="str">
        <f aca="false">IF(U$2=$E83,$J83,"")</f>
        <v/>
      </c>
      <c r="V83" s="99" t="str">
        <f aca="false">IF(V$2=$E83,$J83,"")</f>
        <v/>
      </c>
      <c r="W83" s="86" t="str">
        <f aca="false">IF(W$2=$E83,$J83,"")</f>
        <v/>
      </c>
      <c r="X83" s="99" t="str">
        <f aca="false">IF(X$2=$E83,$J83,"")</f>
        <v/>
      </c>
      <c r="Y83" s="86" t="str">
        <f aca="false">IF(Y$2=$E83,$J83,"")</f>
        <v/>
      </c>
      <c r="Z83" s="99" t="str">
        <f aca="false">IF(Z$2=$E83,$J83,"")</f>
        <v/>
      </c>
      <c r="AA83" s="86" t="str">
        <f aca="false">IF(AA$2=$E83,$J83,"")</f>
        <v/>
      </c>
      <c r="AB83" s="99" t="str">
        <f aca="false">IF(AB$2=$E83,$J83,"")</f>
        <v/>
      </c>
      <c r="AC83" s="101" t="s">
        <v>10</v>
      </c>
      <c r="AD83" s="83"/>
      <c r="AE83" s="83" t="s">
        <v>10</v>
      </c>
      <c r="AF83" s="83" t="s">
        <v>10</v>
      </c>
    </row>
    <row r="84" customFormat="false" ht="14.25" hidden="false" customHeight="false" outlineLevel="0" collapsed="false">
      <c r="A84" s="82" t="n">
        <f aca="false">IF(G84&lt;&gt;0,IF(COUNTIF(G$4:G$199,G84)&lt;&gt;1,RANK(G84,G$4:G$199)&amp;"°",RANK(G84,G$4:G$199)),"")</f>
        <v>81</v>
      </c>
      <c r="B84" s="100" t="s">
        <v>159</v>
      </c>
      <c r="C84" s="86" t="str">
        <f aca="false">IFERROR(VLOOKUP($B84,TabJoueurs,2,0),"")</f>
        <v>6C</v>
      </c>
      <c r="D84" s="86" t="str">
        <f aca="false">IFERROR(VLOOKUP($B84,TabJoueurs,3,0),"")</f>
        <v>S</v>
      </c>
      <c r="E84" s="86" t="str">
        <f aca="false">IFERROR(VLOOKUP($B84,TabJoueurs,4,0),"")</f>
        <v>BAH</v>
      </c>
      <c r="F84" s="86" t="n">
        <f aca="false">IFERROR(VLOOKUP($B84,TabJoueurs,7,0),"")</f>
        <v>0</v>
      </c>
      <c r="G84" s="82" t="n">
        <v>652</v>
      </c>
      <c r="H84" s="82" t="n">
        <f aca="false">COUNTIF(E$4:E84,E84)</f>
        <v>8</v>
      </c>
      <c r="I84" s="82" t="n">
        <f aca="false">IFERROR(IF(H84&lt;6,I83+1,I83),0)</f>
        <v>60</v>
      </c>
      <c r="J84" s="82" t="str">
        <f aca="false">IF(G84&gt;0,IF(H84&lt;6,PtsMax4-I84+1,""),"")</f>
        <v/>
      </c>
      <c r="K84" s="97" t="n">
        <f aca="false">MAX(M84:AB84)</f>
        <v>0</v>
      </c>
      <c r="L84" s="98" t="n">
        <f aca="false">IFERROR(G84/G$1,"")</f>
        <v>0.598714416896235</v>
      </c>
      <c r="M84" s="99"/>
      <c r="N84" s="86" t="str">
        <f aca="false">IF(N$2=$E84,$J84,"")</f>
        <v/>
      </c>
      <c r="O84" s="99" t="str">
        <f aca="false">IF(O$2=$E84,$J84,"")</f>
        <v/>
      </c>
      <c r="P84" s="86" t="str">
        <f aca="false">IF(P$2=$E84,$J84,"")</f>
        <v/>
      </c>
      <c r="Q84" s="86" t="str">
        <f aca="false">IF(Q$2=$E84,$J84,"")</f>
        <v/>
      </c>
      <c r="R84" s="99" t="str">
        <f aca="false">IF(R$2=$E84,$J84,"")</f>
        <v/>
      </c>
      <c r="S84" s="86" t="str">
        <f aca="false">IF(S$2=$E84,$J84,"")</f>
        <v/>
      </c>
      <c r="T84" s="99" t="str">
        <f aca="false">IF(T$2=$E84,$J84,"")</f>
        <v/>
      </c>
      <c r="U84" s="86" t="str">
        <f aca="false">IF(U$2=$E84,$J84,"")</f>
        <v/>
      </c>
      <c r="V84" s="99" t="str">
        <f aca="false">IF(V$2=$E84,$J84,"")</f>
        <v/>
      </c>
      <c r="W84" s="86" t="str">
        <f aca="false">IF(W$2=$E84,$J84,"")</f>
        <v/>
      </c>
      <c r="X84" s="99" t="str">
        <f aca="false">IF(X$2=$E84,$J84,"")</f>
        <v/>
      </c>
      <c r="Y84" s="86" t="str">
        <f aca="false">IF(Y$2=$E84,$J84,"")</f>
        <v/>
      </c>
      <c r="Z84" s="99" t="str">
        <f aca="false">IF(Z$2=$E84,$J84,"")</f>
        <v/>
      </c>
      <c r="AA84" s="86" t="str">
        <f aca="false">IF(AA$2=$E84,$J84,"")</f>
        <v/>
      </c>
      <c r="AB84" s="99" t="str">
        <f aca="false">IF(AB$2=$E84,$J84,"")</f>
        <v/>
      </c>
      <c r="AC84" s="101" t="s">
        <v>10</v>
      </c>
      <c r="AD84" s="83"/>
      <c r="AE84" s="83" t="s">
        <v>10</v>
      </c>
      <c r="AF84" s="83" t="s">
        <v>10</v>
      </c>
    </row>
    <row r="85" customFormat="false" ht="14.25" hidden="false" customHeight="false" outlineLevel="0" collapsed="false">
      <c r="A85" s="82" t="n">
        <f aca="false">IF(G85&lt;&gt;0,IF(COUNTIF(G$4:G$199,G85)&lt;&gt;1,RANK(G85,G$4:G$199)&amp;"°",RANK(G85,G$4:G$199)),"")</f>
        <v>82</v>
      </c>
      <c r="B85" s="83" t="s">
        <v>460</v>
      </c>
      <c r="C85" s="86" t="str">
        <f aca="false">IFERROR(VLOOKUP($B85,TabJoueurs,2,0),"")</f>
        <v>NC</v>
      </c>
      <c r="D85" s="86" t="str">
        <f aca="false">IFERROR(VLOOKUP($B85,TabJoueurs,3,0),"")</f>
        <v>S</v>
      </c>
      <c r="E85" s="86" t="str">
        <f aca="false">IFERROR(VLOOKUP($B85,TabJoueurs,4,0),"")</f>
        <v>BAH</v>
      </c>
      <c r="F85" s="86" t="n">
        <f aca="false">IFERROR(VLOOKUP($B85,TabJoueurs,7,0),"")</f>
        <v>0</v>
      </c>
      <c r="G85" s="82" t="n">
        <v>648</v>
      </c>
      <c r="H85" s="82" t="n">
        <f aca="false">COUNTIF(E$4:E85,E85)</f>
        <v>9</v>
      </c>
      <c r="I85" s="82" t="n">
        <f aca="false">IFERROR(IF(H85&lt;6,I84+1,I84),0)</f>
        <v>60</v>
      </c>
      <c r="J85" s="82" t="str">
        <f aca="false">IF(G85&gt;0,IF(H85&lt;6,PtsMax4-I85+1,""),"")</f>
        <v/>
      </c>
      <c r="K85" s="97" t="n">
        <f aca="false">MAX(M85:AB85)</f>
        <v>0</v>
      </c>
      <c r="L85" s="98" t="n">
        <f aca="false">IFERROR(G85/G$1,"")</f>
        <v>0.59504132231405</v>
      </c>
      <c r="M85" s="99"/>
      <c r="N85" s="86" t="str">
        <f aca="false">IF(N$2=$E85,$J85,"")</f>
        <v/>
      </c>
      <c r="O85" s="99" t="str">
        <f aca="false">IF(O$2=$E85,$J85,"")</f>
        <v/>
      </c>
      <c r="P85" s="86" t="str">
        <f aca="false">IF(P$2=$E85,$J85,"")</f>
        <v/>
      </c>
      <c r="Q85" s="86" t="str">
        <f aca="false">IF(Q$2=$E85,$J85,"")</f>
        <v/>
      </c>
      <c r="R85" s="99" t="str">
        <f aca="false">IF(R$2=$E85,$J85,"")</f>
        <v/>
      </c>
      <c r="S85" s="86" t="str">
        <f aca="false">IF(S$2=$E85,$J85,"")</f>
        <v/>
      </c>
      <c r="T85" s="99" t="str">
        <f aca="false">IF(T$2=$E85,$J85,"")</f>
        <v/>
      </c>
      <c r="U85" s="86" t="str">
        <f aca="false">IF(U$2=$E85,$J85,"")</f>
        <v/>
      </c>
      <c r="V85" s="99" t="str">
        <f aca="false">IF(V$2=$E85,$J85,"")</f>
        <v/>
      </c>
      <c r="W85" s="86" t="str">
        <f aca="false">IF(W$2=$E85,$J85,"")</f>
        <v/>
      </c>
      <c r="X85" s="99" t="str">
        <f aca="false">IF(X$2=$E85,$J85,"")</f>
        <v/>
      </c>
      <c r="Y85" s="86" t="str">
        <f aca="false">IF(Y$2=$E85,$J85,"")</f>
        <v/>
      </c>
      <c r="Z85" s="99" t="str">
        <f aca="false">IF(Z$2=$E85,$J85,"")</f>
        <v/>
      </c>
      <c r="AA85" s="86" t="str">
        <f aca="false">IF(AA$2=$E85,$J85,"")</f>
        <v/>
      </c>
      <c r="AB85" s="99" t="str">
        <f aca="false">IF(AB$2=$E85,$J85,"")</f>
        <v/>
      </c>
      <c r="AC85" s="101" t="s">
        <v>10</v>
      </c>
      <c r="AD85" s="83"/>
      <c r="AE85" s="83" t="s">
        <v>10</v>
      </c>
      <c r="AF85" s="83" t="s">
        <v>10</v>
      </c>
    </row>
    <row r="86" customFormat="false" ht="14.25" hidden="false" customHeight="false" outlineLevel="0" collapsed="false">
      <c r="A86" s="82" t="str">
        <f aca="false">IF(G86&lt;&gt;0,IF(COUNTIF(G$4:G$199,G86)&lt;&gt;1,RANK(G86,G$4:G$199)&amp;"°",RANK(G86,G$4:G$199)),"")</f>
        <v>83°</v>
      </c>
      <c r="B86" s="100" t="s">
        <v>168</v>
      </c>
      <c r="C86" s="86" t="str">
        <f aca="false">IFERROR(VLOOKUP($B86,TabJoueurs,2,0),"")</f>
        <v>6D</v>
      </c>
      <c r="D86" s="86" t="str">
        <f aca="false">IFERROR(VLOOKUP($B86,TabJoueurs,3,0),"")</f>
        <v>D</v>
      </c>
      <c r="E86" s="86" t="str">
        <f aca="false">IFERROR(VLOOKUP($B86,TabJoueurs,4,0),"")</f>
        <v>GER</v>
      </c>
      <c r="F86" s="86" t="n">
        <f aca="false">IFERROR(VLOOKUP($B86,TabJoueurs,7,0),"")</f>
        <v>0</v>
      </c>
      <c r="G86" s="82" t="n">
        <v>644</v>
      </c>
      <c r="H86" s="82" t="n">
        <f aca="false">COUNTIF(E$4:E86,E86)</f>
        <v>6</v>
      </c>
      <c r="I86" s="82" t="n">
        <f aca="false">IFERROR(IF(H86&lt;6,I85+1,I85),0)</f>
        <v>60</v>
      </c>
      <c r="J86" s="82" t="str">
        <f aca="false">IF(G86&gt;0,IF(H86&lt;6,PtsMax4-I86+1,""),"")</f>
        <v/>
      </c>
      <c r="K86" s="97" t="n">
        <f aca="false">MAX(M86:AB86)</f>
        <v>0</v>
      </c>
      <c r="L86" s="98" t="n">
        <f aca="false">IFERROR(G86/G$1,"")</f>
        <v>0.591368227731864</v>
      </c>
      <c r="M86" s="99"/>
      <c r="N86" s="86" t="str">
        <f aca="false">IF(N$2=$E86,$J86,"")</f>
        <v/>
      </c>
      <c r="O86" s="99" t="str">
        <f aca="false">IF(O$2=$E86,$J86,"")</f>
        <v/>
      </c>
      <c r="P86" s="86" t="str">
        <f aca="false">IF(P$2=$E86,$J86,"")</f>
        <v/>
      </c>
      <c r="Q86" s="86" t="str">
        <f aca="false">IF(Q$2=$E86,$J86,"")</f>
        <v/>
      </c>
      <c r="R86" s="99" t="str">
        <f aca="false">IF(R$2=$E86,$J86,"")</f>
        <v/>
      </c>
      <c r="S86" s="86" t="str">
        <f aca="false">IF(S$2=$E86,$J86,"")</f>
        <v/>
      </c>
      <c r="T86" s="99" t="str">
        <f aca="false">IF(T$2=$E86,$J86,"")</f>
        <v/>
      </c>
      <c r="U86" s="86" t="str">
        <f aca="false">IF(U$2=$E86,$J86,"")</f>
        <v/>
      </c>
      <c r="V86" s="99" t="str">
        <f aca="false">IF(V$2=$E86,$J86,"")</f>
        <v/>
      </c>
      <c r="W86" s="86" t="str">
        <f aca="false">IF(W$2=$E86,$J86,"")</f>
        <v/>
      </c>
      <c r="X86" s="99" t="str">
        <f aca="false">IF(X$2=$E86,$J86,"")</f>
        <v/>
      </c>
      <c r="Y86" s="86" t="str">
        <f aca="false">IF(Y$2=$E86,$J86,"")</f>
        <v/>
      </c>
      <c r="Z86" s="99" t="str">
        <f aca="false">IF(Z$2=$E86,$J86,"")</f>
        <v/>
      </c>
      <c r="AA86" s="86" t="str">
        <f aca="false">IF(AA$2=$E86,$J86,"")</f>
        <v/>
      </c>
      <c r="AB86" s="99" t="str">
        <f aca="false">IF(AB$2=$E86,$J86,"")</f>
        <v/>
      </c>
      <c r="AC86" s="101" t="s">
        <v>10</v>
      </c>
      <c r="AD86" s="83"/>
      <c r="AE86" s="83" t="s">
        <v>10</v>
      </c>
      <c r="AF86" s="83" t="s">
        <v>10</v>
      </c>
    </row>
    <row r="87" customFormat="false" ht="14.25" hidden="false" customHeight="false" outlineLevel="0" collapsed="false">
      <c r="A87" s="82" t="str">
        <f aca="false">IF(G87&lt;&gt;0,IF(COUNTIF(G$4:G$199,G87)&lt;&gt;1,RANK(G87,G$4:G$199)&amp;"°",RANK(G87,G$4:G$199)),"")</f>
        <v>83°</v>
      </c>
      <c r="B87" s="100" t="s">
        <v>141</v>
      </c>
      <c r="C87" s="86" t="n">
        <f aca="false">IFERROR(VLOOKUP($B87,TabJoueurs,2,0),"")</f>
        <v>7</v>
      </c>
      <c r="D87" s="86" t="str">
        <f aca="false">IFERROR(VLOOKUP($B87,TabJoueurs,3,0),"")</f>
        <v>S</v>
      </c>
      <c r="E87" s="86" t="str">
        <f aca="false">IFERROR(VLOOKUP($B87,TabJoueurs,4,0),"")</f>
        <v>CHY</v>
      </c>
      <c r="F87" s="86" t="n">
        <f aca="false">IFERROR(VLOOKUP($B87,TabJoueurs,7,0),"")</f>
        <v>0</v>
      </c>
      <c r="G87" s="82" t="n">
        <v>644</v>
      </c>
      <c r="H87" s="82" t="n">
        <f aca="false">COUNTIF(E$4:E87,E87)</f>
        <v>6</v>
      </c>
      <c r="I87" s="82" t="n">
        <f aca="false">IFERROR(IF(H87&lt;6,I86+1,I86),0)</f>
        <v>60</v>
      </c>
      <c r="J87" s="82" t="str">
        <f aca="false">IF(G87&gt;0,IF(H87&lt;6,PtsMax4-I87+1,""),"")</f>
        <v/>
      </c>
      <c r="K87" s="97" t="n">
        <f aca="false">MAX(M87:AB87)</f>
        <v>0</v>
      </c>
      <c r="L87" s="98" t="n">
        <f aca="false">IFERROR(G87/G$1,"")</f>
        <v>0.591368227731864</v>
      </c>
      <c r="M87" s="99"/>
      <c r="N87" s="86" t="str">
        <f aca="false">IF(N$2=$E87,$J87,"")</f>
        <v/>
      </c>
      <c r="O87" s="99" t="str">
        <f aca="false">IF(O$2=$E87,$J87,"")</f>
        <v/>
      </c>
      <c r="P87" s="86" t="str">
        <f aca="false">IF(P$2=$E87,$J87,"")</f>
        <v/>
      </c>
      <c r="Q87" s="86" t="str">
        <f aca="false">IF(Q$2=$E87,$J87,"")</f>
        <v/>
      </c>
      <c r="R87" s="99" t="str">
        <f aca="false">IF(R$2=$E87,$J87,"")</f>
        <v/>
      </c>
      <c r="S87" s="86" t="str">
        <f aca="false">IF(S$2=$E87,$J87,"")</f>
        <v/>
      </c>
      <c r="T87" s="99" t="str">
        <f aca="false">IF(T$2=$E87,$J87,"")</f>
        <v/>
      </c>
      <c r="U87" s="86" t="str">
        <f aca="false">IF(U$2=$E87,$J87,"")</f>
        <v/>
      </c>
      <c r="V87" s="99" t="str">
        <f aca="false">IF(V$2=$E87,$J87,"")</f>
        <v/>
      </c>
      <c r="W87" s="86" t="str">
        <f aca="false">IF(W$2=$E87,$J87,"")</f>
        <v/>
      </c>
      <c r="X87" s="99" t="str">
        <f aca="false">IF(X$2=$E87,$J87,"")</f>
        <v/>
      </c>
      <c r="Y87" s="86" t="str">
        <f aca="false">IF(Y$2=$E87,$J87,"")</f>
        <v/>
      </c>
      <c r="Z87" s="99" t="str">
        <f aca="false">IF(Z$2=$E87,$J87,"")</f>
        <v/>
      </c>
      <c r="AA87" s="86" t="str">
        <f aca="false">IF(AA$2=$E87,$J87,"")</f>
        <v/>
      </c>
      <c r="AB87" s="99" t="str">
        <f aca="false">IF(AB$2=$E87,$J87,"")</f>
        <v/>
      </c>
      <c r="AC87" s="101" t="s">
        <v>10</v>
      </c>
      <c r="AD87" s="83"/>
      <c r="AE87" s="83" t="s">
        <v>10</v>
      </c>
      <c r="AF87" s="83" t="s">
        <v>10</v>
      </c>
    </row>
    <row r="88" customFormat="false" ht="14.25" hidden="false" customHeight="false" outlineLevel="0" collapsed="false">
      <c r="A88" s="82" t="n">
        <f aca="false">IF(G88&lt;&gt;0,IF(COUNTIF(G$4:G$199,G88)&lt;&gt;1,RANK(G88,G$4:G$199)&amp;"°",RANK(G88,G$4:G$199)),"")</f>
        <v>85</v>
      </c>
      <c r="B88" s="100" t="s">
        <v>126</v>
      </c>
      <c r="C88" s="86" t="str">
        <f aca="false">IFERROR(VLOOKUP($B88,TabJoueurs,2,0),"")</f>
        <v>6D</v>
      </c>
      <c r="D88" s="86" t="str">
        <f aca="false">IFERROR(VLOOKUP($B88,TabJoueurs,3,0),"")</f>
        <v>R</v>
      </c>
      <c r="E88" s="86" t="str">
        <f aca="false">IFERROR(VLOOKUP($B88,TabJoueurs,4,0),"")</f>
        <v>FLO</v>
      </c>
      <c r="F88" s="86" t="n">
        <f aca="false">IFERROR(VLOOKUP($B88,TabJoueurs,7,0),"")</f>
        <v>0</v>
      </c>
      <c r="G88" s="82" t="n">
        <v>643</v>
      </c>
      <c r="H88" s="82" t="n">
        <f aca="false">COUNTIF(E$4:E88,E88)</f>
        <v>10</v>
      </c>
      <c r="I88" s="82" t="n">
        <f aca="false">IFERROR(IF(H88&lt;6,I87+1,I87),0)</f>
        <v>60</v>
      </c>
      <c r="J88" s="82" t="str">
        <f aca="false">IF(G88&gt;0,IF(H88&lt;6,PtsMax4-I88+1,""),"")</f>
        <v/>
      </c>
      <c r="K88" s="97" t="n">
        <f aca="false">MAX(M88:AB88)</f>
        <v>0</v>
      </c>
      <c r="L88" s="98" t="n">
        <f aca="false">IFERROR(G88/G$1,"")</f>
        <v>0.590449954086318</v>
      </c>
      <c r="M88" s="99"/>
      <c r="N88" s="86" t="str">
        <f aca="false">IF(N$2=$E88,$J88,"")</f>
        <v/>
      </c>
      <c r="O88" s="99" t="str">
        <f aca="false">IF(O$2=$E88,$J88,"")</f>
        <v/>
      </c>
      <c r="P88" s="86" t="str">
        <f aca="false">IF(P$2=$E88,$J88,"")</f>
        <v/>
      </c>
      <c r="Q88" s="86" t="str">
        <f aca="false">IF(Q$2=$E88,$J88,"")</f>
        <v/>
      </c>
      <c r="R88" s="99" t="str">
        <f aca="false">IF(R$2=$E88,$J88,"")</f>
        <v/>
      </c>
      <c r="S88" s="86" t="str">
        <f aca="false">IF(S$2=$E88,$J88,"")</f>
        <v/>
      </c>
      <c r="T88" s="99" t="str">
        <f aca="false">IF(T$2=$E88,$J88,"")</f>
        <v/>
      </c>
      <c r="U88" s="86" t="str">
        <f aca="false">IF(U$2=$E88,$J88,"")</f>
        <v/>
      </c>
      <c r="V88" s="99" t="str">
        <f aca="false">IF(V$2=$E88,$J88,"")</f>
        <v/>
      </c>
      <c r="W88" s="86" t="str">
        <f aca="false">IF(W$2=$E88,$J88,"")</f>
        <v/>
      </c>
      <c r="X88" s="99" t="str">
        <f aca="false">IF(X$2=$E88,$J88,"")</f>
        <v/>
      </c>
      <c r="Y88" s="86" t="str">
        <f aca="false">IF(Y$2=$E88,$J88,"")</f>
        <v/>
      </c>
      <c r="Z88" s="99" t="str">
        <f aca="false">IF(Z$2=$E88,$J88,"")</f>
        <v/>
      </c>
      <c r="AA88" s="86" t="str">
        <f aca="false">IF(AA$2=$E88,$J88,"")</f>
        <v/>
      </c>
      <c r="AB88" s="99" t="str">
        <f aca="false">IF(AB$2=$E88,$J88,"")</f>
        <v/>
      </c>
      <c r="AC88" s="101" t="s">
        <v>10</v>
      </c>
      <c r="AD88" s="83"/>
      <c r="AE88" s="83" t="s">
        <v>10</v>
      </c>
      <c r="AF88" s="83" t="s">
        <v>10</v>
      </c>
    </row>
    <row r="89" customFormat="false" ht="14.25" hidden="false" customHeight="false" outlineLevel="0" collapsed="false">
      <c r="A89" s="82" t="n">
        <f aca="false">IF(G89&lt;&gt;0,IF(COUNTIF(G$4:G$199,G89)&lt;&gt;1,RANK(G89,G$4:G$199)&amp;"°",RANK(G89,G$4:G$199)),"")</f>
        <v>86</v>
      </c>
      <c r="B89" s="100" t="s">
        <v>472</v>
      </c>
      <c r="C89" s="86" t="str">
        <f aca="false">IFERROR(VLOOKUP($B89,TabJoueurs,2,0),"")</f>
        <v>6C</v>
      </c>
      <c r="D89" s="86" t="str">
        <f aca="false">IFERROR(VLOOKUP($B89,TabJoueurs,3,0),"")</f>
        <v>D</v>
      </c>
      <c r="E89" s="86" t="str">
        <f aca="false">IFERROR(VLOOKUP($B89,TabJoueurs,4,0),"")</f>
        <v>WAA</v>
      </c>
      <c r="F89" s="86" t="n">
        <f aca="false">IFERROR(VLOOKUP($B89,TabJoueurs,7,0),"")</f>
        <v>0</v>
      </c>
      <c r="G89" s="82" t="n">
        <v>641</v>
      </c>
      <c r="H89" s="82" t="n">
        <f aca="false">COUNTIF(E$4:E89,E89)</f>
        <v>9</v>
      </c>
      <c r="I89" s="82" t="n">
        <f aca="false">IFERROR(IF(H89&lt;6,I88+1,I88),0)</f>
        <v>60</v>
      </c>
      <c r="J89" s="82" t="str">
        <f aca="false">IF(G89&gt;0,IF(H89&lt;6,PtsMax4-I89+1,""),"")</f>
        <v/>
      </c>
      <c r="K89" s="97" t="n">
        <f aca="false">MAX(M89:AB89)</f>
        <v>0</v>
      </c>
      <c r="L89" s="98" t="n">
        <f aca="false">IFERROR(G89/G$1,"")</f>
        <v>0.588613406795225</v>
      </c>
      <c r="M89" s="99"/>
      <c r="N89" s="86" t="str">
        <f aca="false">IF(N$2=$E89,$J89,"")</f>
        <v/>
      </c>
      <c r="O89" s="99" t="str">
        <f aca="false">IF(O$2=$E89,$J89,"")</f>
        <v/>
      </c>
      <c r="P89" s="86" t="str">
        <f aca="false">IF(P$2=$E89,$J89,"")</f>
        <v/>
      </c>
      <c r="Q89" s="86" t="str">
        <f aca="false">IF(Q$2=$E89,$J89,"")</f>
        <v/>
      </c>
      <c r="R89" s="99" t="str">
        <f aca="false">IF(R$2=$E89,$J89,"")</f>
        <v/>
      </c>
      <c r="S89" s="86" t="str">
        <f aca="false">IF(S$2=$E89,$J89,"")</f>
        <v/>
      </c>
      <c r="T89" s="99" t="str">
        <f aca="false">IF(T$2=$E89,$J89,"")</f>
        <v/>
      </c>
      <c r="U89" s="86" t="str">
        <f aca="false">IF(U$2=$E89,$J89,"")</f>
        <v/>
      </c>
      <c r="V89" s="99" t="str">
        <f aca="false">IF(V$2=$E89,$J89,"")</f>
        <v/>
      </c>
      <c r="W89" s="86" t="str">
        <f aca="false">IF(W$2=$E89,$J89,"")</f>
        <v/>
      </c>
      <c r="X89" s="99" t="str">
        <f aca="false">IF(X$2=$E89,$J89,"")</f>
        <v/>
      </c>
      <c r="Y89" s="86" t="str">
        <f aca="false">IF(Y$2=$E89,$J89,"")</f>
        <v/>
      </c>
      <c r="Z89" s="99" t="str">
        <f aca="false">IF(Z$2=$E89,$J89,"")</f>
        <v/>
      </c>
      <c r="AA89" s="86" t="str">
        <f aca="false">IF(AA$2=$E89,$J89,"")</f>
        <v/>
      </c>
      <c r="AB89" s="99" t="str">
        <f aca="false">IF(AB$2=$E89,$J89,"")</f>
        <v/>
      </c>
      <c r="AC89" s="101" t="s">
        <v>10</v>
      </c>
      <c r="AD89" s="83"/>
      <c r="AE89" s="83" t="s">
        <v>10</v>
      </c>
      <c r="AF89" s="83" t="s">
        <v>10</v>
      </c>
    </row>
    <row r="90" customFormat="false" ht="14.25" hidden="false" customHeight="false" outlineLevel="0" collapsed="false">
      <c r="A90" s="82" t="n">
        <f aca="false">IF(G90&lt;&gt;0,IF(COUNTIF(G$4:G$199,G90)&lt;&gt;1,RANK(G90,G$4:G$199)&amp;"°",RANK(G90,G$4:G$199)),"")</f>
        <v>87</v>
      </c>
      <c r="B90" s="100" t="s">
        <v>172</v>
      </c>
      <c r="C90" s="86" t="n">
        <f aca="false">IFERROR(VLOOKUP($B90,TabJoueurs,2,0),"")</f>
        <v>7</v>
      </c>
      <c r="D90" s="86" t="str">
        <f aca="false">IFERROR(VLOOKUP($B90,TabJoueurs,3,0),"")</f>
        <v>S</v>
      </c>
      <c r="E90" s="86" t="str">
        <f aca="false">IFERROR(VLOOKUP($B90,TabJoueurs,4,0),"")</f>
        <v>CNB</v>
      </c>
      <c r="F90" s="86" t="n">
        <f aca="false">IFERROR(VLOOKUP($B90,TabJoueurs,7,0),"")</f>
        <v>0</v>
      </c>
      <c r="G90" s="82" t="n">
        <v>639</v>
      </c>
      <c r="H90" s="82" t="n">
        <f aca="false">COUNTIF(E$4:E90,E90)</f>
        <v>4</v>
      </c>
      <c r="I90" s="82" t="n">
        <f aca="false">IFERROR(IF(H90&lt;6,I89+1,I89),0)</f>
        <v>61</v>
      </c>
      <c r="J90" s="82" t="n">
        <f aca="false">IF(G90&gt;0,IF(H90&lt;6,PtsMax4-I90+1,""),"")</f>
        <v>5</v>
      </c>
      <c r="K90" s="97" t="n">
        <f aca="false">MAX(M90:AB90)</f>
        <v>5</v>
      </c>
      <c r="L90" s="98" t="n">
        <f aca="false">IFERROR(G90/G$1,"")</f>
        <v>0.586776859504132</v>
      </c>
      <c r="M90" s="99"/>
      <c r="N90" s="86" t="str">
        <f aca="false">IF(N$2=$E90,$J90,"")</f>
        <v/>
      </c>
      <c r="O90" s="99" t="str">
        <f aca="false">IF(O$2=$E90,$J90,"")</f>
        <v/>
      </c>
      <c r="P90" s="86" t="str">
        <f aca="false">IF(P$2=$E90,$J90,"")</f>
        <v/>
      </c>
      <c r="Q90" s="86" t="str">
        <f aca="false">IF(Q$2=$E90,$J90,"")</f>
        <v/>
      </c>
      <c r="R90" s="99" t="str">
        <f aca="false">IF(R$2=$E90,$J90,"")</f>
        <v/>
      </c>
      <c r="S90" s="86" t="n">
        <f aca="false">IF(S$2=$E90,$J90,"")</f>
        <v>5</v>
      </c>
      <c r="T90" s="99" t="str">
        <f aca="false">IF(T$2=$E90,$J90,"")</f>
        <v/>
      </c>
      <c r="U90" s="86" t="str">
        <f aca="false">IF(U$2=$E90,$J90,"")</f>
        <v/>
      </c>
      <c r="V90" s="99" t="str">
        <f aca="false">IF(V$2=$E90,$J90,"")</f>
        <v/>
      </c>
      <c r="W90" s="86" t="str">
        <f aca="false">IF(W$2=$E90,$J90,"")</f>
        <v/>
      </c>
      <c r="X90" s="99" t="str">
        <f aca="false">IF(X$2=$E90,$J90,"")</f>
        <v/>
      </c>
      <c r="Y90" s="86" t="str">
        <f aca="false">IF(Y$2=$E90,$J90,"")</f>
        <v/>
      </c>
      <c r="Z90" s="99" t="str">
        <f aca="false">IF(Z$2=$E90,$J90,"")</f>
        <v/>
      </c>
      <c r="AA90" s="86" t="str">
        <f aca="false">IF(AA$2=$E90,$J90,"")</f>
        <v/>
      </c>
      <c r="AB90" s="99" t="str">
        <f aca="false">IF(AB$2=$E90,$J90,"")</f>
        <v/>
      </c>
      <c r="AC90" s="101" t="s">
        <v>10</v>
      </c>
      <c r="AD90" s="83"/>
      <c r="AE90" s="83" t="s">
        <v>10</v>
      </c>
      <c r="AF90" s="83" t="s">
        <v>10</v>
      </c>
    </row>
    <row r="91" customFormat="false" ht="14.25" hidden="false" customHeight="false" outlineLevel="0" collapsed="false">
      <c r="A91" s="82" t="n">
        <f aca="false">IF(G91&lt;&gt;0,IF(COUNTIF(G$4:G$199,G91)&lt;&gt;1,RANK(G91,G$4:G$199)&amp;"°",RANK(G91,G$4:G$199)),"")</f>
        <v>88</v>
      </c>
      <c r="B91" s="100" t="s">
        <v>158</v>
      </c>
      <c r="C91" s="86" t="str">
        <f aca="false">IFERROR(VLOOKUP($B91,TabJoueurs,2,0),"")</f>
        <v>6A</v>
      </c>
      <c r="D91" s="86" t="str">
        <f aca="false">IFERROR(VLOOKUP($B91,TabJoueurs,3,0),"")</f>
        <v>S</v>
      </c>
      <c r="E91" s="86" t="str">
        <f aca="false">IFERROR(VLOOKUP($B91,TabJoueurs,4,0),"")</f>
        <v>CHY</v>
      </c>
      <c r="F91" s="86" t="n">
        <f aca="false">IFERROR(VLOOKUP($B91,TabJoueurs,7,0),"")</f>
        <v>0</v>
      </c>
      <c r="G91" s="82" t="n">
        <v>628</v>
      </c>
      <c r="H91" s="82" t="n">
        <f aca="false">COUNTIF(E$4:E91,E91)</f>
        <v>7</v>
      </c>
      <c r="I91" s="82" t="n">
        <f aca="false">IFERROR(IF(H91&lt;6,I90+1,I90),0)</f>
        <v>61</v>
      </c>
      <c r="J91" s="82" t="str">
        <f aca="false">IF(G91&gt;0,IF(H91&lt;6,PtsMax4-I91+1,""),"")</f>
        <v/>
      </c>
      <c r="K91" s="97" t="n">
        <f aca="false">MAX(M91:AB91)</f>
        <v>0</v>
      </c>
      <c r="L91" s="98" t="n">
        <f aca="false">IFERROR(G91/G$1,"")</f>
        <v>0.576675849403122</v>
      </c>
      <c r="M91" s="99"/>
      <c r="N91" s="86" t="str">
        <f aca="false">IF(N$2=$E91,$J91,"")</f>
        <v/>
      </c>
      <c r="O91" s="99" t="str">
        <f aca="false">IF(O$2=$E91,$J91,"")</f>
        <v/>
      </c>
      <c r="P91" s="86" t="str">
        <f aca="false">IF(P$2=$E91,$J91,"")</f>
        <v/>
      </c>
      <c r="Q91" s="86" t="str">
        <f aca="false">IF(Q$2=$E91,$J91,"")</f>
        <v/>
      </c>
      <c r="R91" s="99" t="str">
        <f aca="false">IF(R$2=$E91,$J91,"")</f>
        <v/>
      </c>
      <c r="S91" s="86" t="str">
        <f aca="false">IF(S$2=$E91,$J91,"")</f>
        <v/>
      </c>
      <c r="T91" s="99" t="str">
        <f aca="false">IF(T$2=$E91,$J91,"")</f>
        <v/>
      </c>
      <c r="U91" s="86" t="str">
        <f aca="false">IF(U$2=$E91,$J91,"")</f>
        <v/>
      </c>
      <c r="V91" s="99" t="str">
        <f aca="false">IF(V$2=$E91,$J91,"")</f>
        <v/>
      </c>
      <c r="W91" s="86" t="str">
        <f aca="false">IF(W$2=$E91,$J91,"")</f>
        <v/>
      </c>
      <c r="X91" s="99" t="str">
        <f aca="false">IF(X$2=$E91,$J91,"")</f>
        <v/>
      </c>
      <c r="Y91" s="86" t="str">
        <f aca="false">IF(Y$2=$E91,$J91,"")</f>
        <v/>
      </c>
      <c r="Z91" s="99" t="str">
        <f aca="false">IF(Z$2=$E91,$J91,"")</f>
        <v/>
      </c>
      <c r="AA91" s="86" t="str">
        <f aca="false">IF(AA$2=$E91,$J91,"")</f>
        <v/>
      </c>
      <c r="AB91" s="99" t="str">
        <f aca="false">IF(AB$2=$E91,$J91,"")</f>
        <v/>
      </c>
      <c r="AC91" s="101" t="s">
        <v>10</v>
      </c>
      <c r="AD91" s="83"/>
      <c r="AE91" s="83" t="s">
        <v>10</v>
      </c>
      <c r="AF91" s="83" t="s">
        <v>10</v>
      </c>
    </row>
    <row r="92" customFormat="false" ht="14.25" hidden="false" customHeight="false" outlineLevel="0" collapsed="false">
      <c r="A92" s="82" t="n">
        <f aca="false">IF(G92&lt;&gt;0,IF(COUNTIF(G$4:G$199,G92)&lt;&gt;1,RANK(G92,G$4:G$199)&amp;"°",RANK(G92,G$4:G$199)),"")</f>
        <v>89</v>
      </c>
      <c r="B92" s="100" t="s">
        <v>148</v>
      </c>
      <c r="C92" s="86" t="str">
        <f aca="false">IFERROR(VLOOKUP($B92,TabJoueurs,2,0),"")</f>
        <v>6A</v>
      </c>
      <c r="D92" s="86" t="str">
        <f aca="false">IFERROR(VLOOKUP($B92,TabJoueurs,3,0),"")</f>
        <v>V</v>
      </c>
      <c r="E92" s="86" t="str">
        <f aca="false">IFERROR(VLOOKUP($B92,TabJoueurs,4,0),"")</f>
        <v>DZY</v>
      </c>
      <c r="F92" s="86" t="n">
        <f aca="false">IFERROR(VLOOKUP($B92,TabJoueurs,7,0),"")</f>
        <v>0</v>
      </c>
      <c r="G92" s="82" t="n">
        <v>624</v>
      </c>
      <c r="H92" s="82" t="n">
        <f aca="false">COUNTIF(E$4:E92,E92)</f>
        <v>6</v>
      </c>
      <c r="I92" s="82" t="n">
        <f aca="false">IFERROR(IF(H92&lt;6,I91+1,I91),0)</f>
        <v>61</v>
      </c>
      <c r="J92" s="82" t="str">
        <f aca="false">IF(G92&gt;0,IF(H92&lt;6,PtsMax4-I92+1,""),"")</f>
        <v/>
      </c>
      <c r="K92" s="97" t="n">
        <f aca="false">MAX(M92:AB92)</f>
        <v>0</v>
      </c>
      <c r="L92" s="98" t="n">
        <f aca="false">IFERROR(G92/G$1,"")</f>
        <v>0.573002754820937</v>
      </c>
      <c r="M92" s="99"/>
      <c r="N92" s="86" t="str">
        <f aca="false">IF(N$2=$E92,$J92,"")</f>
        <v/>
      </c>
      <c r="O92" s="99" t="str">
        <f aca="false">IF(O$2=$E92,$J92,"")</f>
        <v/>
      </c>
      <c r="P92" s="86" t="str">
        <f aca="false">IF(P$2=$E92,$J92,"")</f>
        <v/>
      </c>
      <c r="Q92" s="86" t="str">
        <f aca="false">IF(Q$2=$E92,$J92,"")</f>
        <v/>
      </c>
      <c r="R92" s="99" t="str">
        <f aca="false">IF(R$2=$E92,$J92,"")</f>
        <v/>
      </c>
      <c r="S92" s="86" t="str">
        <f aca="false">IF(S$2=$E92,$J92,"")</f>
        <v/>
      </c>
      <c r="T92" s="99" t="str">
        <f aca="false">IF(T$2=$E92,$J92,"")</f>
        <v/>
      </c>
      <c r="U92" s="86" t="str">
        <f aca="false">IF(U$2=$E92,$J92,"")</f>
        <v/>
      </c>
      <c r="V92" s="99" t="str">
        <f aca="false">IF(V$2=$E92,$J92,"")</f>
        <v/>
      </c>
      <c r="W92" s="86" t="str">
        <f aca="false">IF(W$2=$E92,$J92,"")</f>
        <v/>
      </c>
      <c r="X92" s="99" t="str">
        <f aca="false">IF(X$2=$E92,$J92,"")</f>
        <v/>
      </c>
      <c r="Y92" s="86" t="str">
        <f aca="false">IF(Y$2=$E92,$J92,"")</f>
        <v/>
      </c>
      <c r="Z92" s="99" t="str">
        <f aca="false">IF(Z$2=$E92,$J92,"")</f>
        <v/>
      </c>
      <c r="AA92" s="86" t="str">
        <f aca="false">IF(AA$2=$E92,$J92,"")</f>
        <v/>
      </c>
      <c r="AB92" s="99" t="str">
        <f aca="false">IF(AB$2=$E92,$J92,"")</f>
        <v/>
      </c>
      <c r="AC92" s="101" t="s">
        <v>10</v>
      </c>
      <c r="AD92" s="83"/>
      <c r="AE92" s="83" t="s">
        <v>10</v>
      </c>
      <c r="AF92" s="83" t="s">
        <v>10</v>
      </c>
    </row>
    <row r="93" customFormat="false" ht="14.25" hidden="false" customHeight="false" outlineLevel="0" collapsed="false">
      <c r="A93" s="82" t="n">
        <f aca="false">IF(G93&lt;&gt;0,IF(COUNTIF(G$4:G$199,G93)&lt;&gt;1,RANK(G93,G$4:G$199)&amp;"°",RANK(G93,G$4:G$199)),"")</f>
        <v>90</v>
      </c>
      <c r="B93" s="100" t="s">
        <v>162</v>
      </c>
      <c r="C93" s="86" t="str">
        <f aca="false">IFERROR(VLOOKUP($B93,TabJoueurs,2,0),"")</f>
        <v>NC</v>
      </c>
      <c r="D93" s="86" t="str">
        <f aca="false">IFERROR(VLOOKUP($B93,TabJoueurs,3,0),"")</f>
        <v>V</v>
      </c>
      <c r="E93" s="86" t="str">
        <f aca="false">IFERROR(VLOOKUP($B93,TabJoueurs,4,0),"")</f>
        <v>CNB</v>
      </c>
      <c r="F93" s="86" t="n">
        <f aca="false">IFERROR(VLOOKUP($B93,TabJoueurs,7,0),"")</f>
        <v>0</v>
      </c>
      <c r="G93" s="82" t="n">
        <v>623</v>
      </c>
      <c r="H93" s="82" t="n">
        <f aca="false">COUNTIF(E$4:E93,E93)</f>
        <v>5</v>
      </c>
      <c r="I93" s="82" t="n">
        <f aca="false">IFERROR(IF(H93&lt;6,I92+1,I92),0)</f>
        <v>62</v>
      </c>
      <c r="J93" s="82" t="n">
        <f aca="false">IF(G93&gt;0,IF(H93&lt;6,PtsMax4-I93+1,""),"")</f>
        <v>4</v>
      </c>
      <c r="K93" s="97" t="n">
        <f aca="false">MAX(M93:AB93)</f>
        <v>4</v>
      </c>
      <c r="L93" s="98" t="n">
        <f aca="false">IFERROR(G93/G$1,"")</f>
        <v>0.57208448117539</v>
      </c>
      <c r="M93" s="99"/>
      <c r="N93" s="86" t="str">
        <f aca="false">IF(N$2=$E93,$J93,"")</f>
        <v/>
      </c>
      <c r="O93" s="99" t="str">
        <f aca="false">IF(O$2=$E93,$J93,"")</f>
        <v/>
      </c>
      <c r="P93" s="86" t="str">
        <f aca="false">IF(P$2=$E93,$J93,"")</f>
        <v/>
      </c>
      <c r="Q93" s="86" t="str">
        <f aca="false">IF(Q$2=$E93,$J93,"")</f>
        <v/>
      </c>
      <c r="R93" s="99" t="str">
        <f aca="false">IF(R$2=$E93,$J93,"")</f>
        <v/>
      </c>
      <c r="S93" s="86" t="n">
        <f aca="false">IF(S$2=$E93,$J93,"")</f>
        <v>4</v>
      </c>
      <c r="T93" s="99" t="str">
        <f aca="false">IF(T$2=$E93,$J93,"")</f>
        <v/>
      </c>
      <c r="U93" s="86" t="str">
        <f aca="false">IF(U$2=$E93,$J93,"")</f>
        <v/>
      </c>
      <c r="V93" s="99" t="str">
        <f aca="false">IF(V$2=$E93,$J93,"")</f>
        <v/>
      </c>
      <c r="W93" s="86" t="str">
        <f aca="false">IF(W$2=$E93,$J93,"")</f>
        <v/>
      </c>
      <c r="X93" s="99" t="str">
        <f aca="false">IF(X$2=$E93,$J93,"")</f>
        <v/>
      </c>
      <c r="Y93" s="86" t="str">
        <f aca="false">IF(Y$2=$E93,$J93,"")</f>
        <v/>
      </c>
      <c r="Z93" s="99" t="str">
        <f aca="false">IF(Z$2=$E93,$J93,"")</f>
        <v/>
      </c>
      <c r="AA93" s="86" t="str">
        <f aca="false">IF(AA$2=$E93,$J93,"")</f>
        <v/>
      </c>
      <c r="AB93" s="99" t="str">
        <f aca="false">IF(AB$2=$E93,$J93,"")</f>
        <v/>
      </c>
      <c r="AC93" s="101" t="s">
        <v>10</v>
      </c>
      <c r="AD93" s="83"/>
      <c r="AE93" s="83" t="s">
        <v>10</v>
      </c>
      <c r="AF93" s="83" t="s">
        <v>10</v>
      </c>
    </row>
    <row r="94" customFormat="false" ht="14.25" hidden="false" customHeight="false" outlineLevel="0" collapsed="false">
      <c r="A94" s="82" t="n">
        <f aca="false">IF(G94&lt;&gt;0,IF(COUNTIF(G$4:G$199,G94)&lt;&gt;1,RANK(G94,G$4:G$199)&amp;"°",RANK(G94,G$4:G$199)),"")</f>
        <v>91</v>
      </c>
      <c r="B94" s="100" t="s">
        <v>147</v>
      </c>
      <c r="C94" s="86" t="str">
        <f aca="false">IFERROR(VLOOKUP($B94,TabJoueurs,2,0),"")</f>
        <v>6C</v>
      </c>
      <c r="D94" s="86" t="str">
        <f aca="false">IFERROR(VLOOKUP($B94,TabJoueurs,3,0),"")</f>
        <v>V</v>
      </c>
      <c r="E94" s="86" t="str">
        <f aca="false">IFERROR(VLOOKUP($B94,TabJoueurs,4,0),"")</f>
        <v>BAH</v>
      </c>
      <c r="F94" s="86" t="n">
        <f aca="false">IFERROR(VLOOKUP($B94,TabJoueurs,7,0),"")</f>
        <v>0</v>
      </c>
      <c r="G94" s="82" t="n">
        <v>622</v>
      </c>
      <c r="H94" s="82" t="n">
        <f aca="false">COUNTIF(E$4:E94,E94)</f>
        <v>10</v>
      </c>
      <c r="I94" s="82" t="n">
        <f aca="false">IFERROR(IF(H94&lt;6,I93+1,I93),0)</f>
        <v>62</v>
      </c>
      <c r="J94" s="82" t="str">
        <f aca="false">IF(G94&gt;0,IF(H94&lt;6,PtsMax4-I94+1,""),"")</f>
        <v/>
      </c>
      <c r="K94" s="97" t="n">
        <f aca="false">MAX(M94:AB94)</f>
        <v>0</v>
      </c>
      <c r="L94" s="98" t="n">
        <f aca="false">IFERROR(G94/G$1,"")</f>
        <v>0.571166207529844</v>
      </c>
      <c r="M94" s="99"/>
      <c r="N94" s="86" t="str">
        <f aca="false">IF(N$2=$E94,$J94,"")</f>
        <v/>
      </c>
      <c r="O94" s="99" t="str">
        <f aca="false">IF(O$2=$E94,$J94,"")</f>
        <v/>
      </c>
      <c r="P94" s="86" t="str">
        <f aca="false">IF(P$2=$E94,$J94,"")</f>
        <v/>
      </c>
      <c r="Q94" s="86" t="str">
        <f aca="false">IF(Q$2=$E94,$J94,"")</f>
        <v/>
      </c>
      <c r="R94" s="99" t="str">
        <f aca="false">IF(R$2=$E94,$J94,"")</f>
        <v/>
      </c>
      <c r="S94" s="86" t="str">
        <f aca="false">IF(S$2=$E94,$J94,"")</f>
        <v/>
      </c>
      <c r="T94" s="99" t="str">
        <f aca="false">IF(T$2=$E94,$J94,"")</f>
        <v/>
      </c>
      <c r="U94" s="86" t="str">
        <f aca="false">IF(U$2=$E94,$J94,"")</f>
        <v/>
      </c>
      <c r="V94" s="99" t="str">
        <f aca="false">IF(V$2=$E94,$J94,"")</f>
        <v/>
      </c>
      <c r="W94" s="86" t="str">
        <f aca="false">IF(W$2=$E94,$J94,"")</f>
        <v/>
      </c>
      <c r="X94" s="99" t="str">
        <f aca="false">IF(X$2=$E94,$J94,"")</f>
        <v/>
      </c>
      <c r="Y94" s="86" t="str">
        <f aca="false">IF(Y$2=$E94,$J94,"")</f>
        <v/>
      </c>
      <c r="Z94" s="99" t="str">
        <f aca="false">IF(Z$2=$E94,$J94,"")</f>
        <v/>
      </c>
      <c r="AA94" s="86" t="str">
        <f aca="false">IF(AA$2=$E94,$J94,"")</f>
        <v/>
      </c>
      <c r="AB94" s="99" t="str">
        <f aca="false">IF(AB$2=$E94,$J94,"")</f>
        <v/>
      </c>
      <c r="AC94" s="101" t="s">
        <v>10</v>
      </c>
      <c r="AD94" s="83"/>
      <c r="AE94" s="83" t="s">
        <v>10</v>
      </c>
      <c r="AF94" s="83" t="s">
        <v>10</v>
      </c>
    </row>
    <row r="95" customFormat="false" ht="14.25" hidden="false" customHeight="false" outlineLevel="0" collapsed="false">
      <c r="A95" s="82" t="n">
        <f aca="false">IF(G95&lt;&gt;0,IF(COUNTIF(G$4:G$199,G95)&lt;&gt;1,RANK(G95,G$4:G$199)&amp;"°",RANK(G95,G$4:G$199)),"")</f>
        <v>92</v>
      </c>
      <c r="B95" s="100" t="s">
        <v>466</v>
      </c>
      <c r="C95" s="86" t="str">
        <f aca="false">IFERROR(VLOOKUP($B95,TabJoueurs,2,0),"")</f>
        <v>6D</v>
      </c>
      <c r="D95" s="86" t="str">
        <f aca="false">IFERROR(VLOOKUP($B95,TabJoueurs,3,0),"")</f>
        <v>S</v>
      </c>
      <c r="E95" s="86" t="str">
        <f aca="false">IFERROR(VLOOKUP($B95,TabJoueurs,4,0),"")</f>
        <v>WAA</v>
      </c>
      <c r="F95" s="86" t="n">
        <f aca="false">IFERROR(VLOOKUP($B95,TabJoueurs,7,0),"")</f>
        <v>0</v>
      </c>
      <c r="G95" s="82" t="n">
        <v>611</v>
      </c>
      <c r="H95" s="82" t="n">
        <f aca="false">COUNTIF(E$4:E95,E95)</f>
        <v>10</v>
      </c>
      <c r="I95" s="82" t="n">
        <f aca="false">IFERROR(IF(H95&lt;6,I94+1,I94),0)</f>
        <v>62</v>
      </c>
      <c r="J95" s="82" t="str">
        <f aca="false">IF(G95&gt;0,IF(H95&lt;6,PtsMax4-I95+1,""),"")</f>
        <v/>
      </c>
      <c r="K95" s="97" t="n">
        <f aca="false">MAX(M95:AB95)</f>
        <v>0</v>
      </c>
      <c r="L95" s="98" t="n">
        <f aca="false">IFERROR(G95/G$1,"")</f>
        <v>0.561065197428834</v>
      </c>
      <c r="M95" s="99"/>
      <c r="N95" s="86" t="str">
        <f aca="false">IF(N$2=$E95,$J95,"")</f>
        <v/>
      </c>
      <c r="O95" s="99" t="str">
        <f aca="false">IF(O$2=$E95,$J95,"")</f>
        <v/>
      </c>
      <c r="P95" s="86" t="str">
        <f aca="false">IF(P$2=$E95,$J95,"")</f>
        <v/>
      </c>
      <c r="Q95" s="86" t="str">
        <f aca="false">IF(Q$2=$E95,$J95,"")</f>
        <v/>
      </c>
      <c r="R95" s="99" t="str">
        <f aca="false">IF(R$2=$E95,$J95,"")</f>
        <v/>
      </c>
      <c r="S95" s="86" t="str">
        <f aca="false">IF(S$2=$E95,$J95,"")</f>
        <v/>
      </c>
      <c r="T95" s="99" t="str">
        <f aca="false">IF(T$2=$E95,$J95,"")</f>
        <v/>
      </c>
      <c r="U95" s="86" t="str">
        <f aca="false">IF(U$2=$E95,$J95,"")</f>
        <v/>
      </c>
      <c r="V95" s="99" t="str">
        <f aca="false">IF(V$2=$E95,$J95,"")</f>
        <v/>
      </c>
      <c r="W95" s="86" t="str">
        <f aca="false">IF(W$2=$E95,$J95,"")</f>
        <v/>
      </c>
      <c r="X95" s="99" t="str">
        <f aca="false">IF(X$2=$E95,$J95,"")</f>
        <v/>
      </c>
      <c r="Y95" s="86" t="str">
        <f aca="false">IF(Y$2=$E95,$J95,"")</f>
        <v/>
      </c>
      <c r="Z95" s="99" t="str">
        <f aca="false">IF(Z$2=$E95,$J95,"")</f>
        <v/>
      </c>
      <c r="AA95" s="86" t="str">
        <f aca="false">IF(AA$2=$E95,$J95,"")</f>
        <v/>
      </c>
      <c r="AB95" s="99" t="str">
        <f aca="false">IF(AB$2=$E95,$J95,"")</f>
        <v/>
      </c>
      <c r="AC95" s="101" t="s">
        <v>10</v>
      </c>
      <c r="AD95" s="83"/>
      <c r="AE95" s="83" t="s">
        <v>10</v>
      </c>
      <c r="AF95" s="83" t="s">
        <v>10</v>
      </c>
    </row>
    <row r="96" customFormat="false" ht="14.25" hidden="false" customHeight="false" outlineLevel="0" collapsed="false">
      <c r="A96" s="82" t="n">
        <f aca="false">IF(G96&lt;&gt;0,IF(COUNTIF(G$4:G$199,G96)&lt;&gt;1,RANK(G96,G$4:G$199)&amp;"°",RANK(G96,G$4:G$199)),"")</f>
        <v>93</v>
      </c>
      <c r="B96" s="100" t="s">
        <v>142</v>
      </c>
      <c r="C96" s="86" t="str">
        <f aca="false">IFERROR(VLOOKUP($B96,TabJoueurs,2,0),"")</f>
        <v>6D</v>
      </c>
      <c r="D96" s="86" t="str">
        <f aca="false">IFERROR(VLOOKUP($B96,TabJoueurs,3,0),"")</f>
        <v>S</v>
      </c>
      <c r="E96" s="86" t="str">
        <f aca="false">IFERROR(VLOOKUP($B96,TabJoueurs,4,0),"")</f>
        <v>LUX</v>
      </c>
      <c r="F96" s="86" t="n">
        <f aca="false">IFERROR(VLOOKUP($B96,TabJoueurs,7,0),"")</f>
        <v>0</v>
      </c>
      <c r="G96" s="82" t="n">
        <v>607</v>
      </c>
      <c r="H96" s="82" t="n">
        <f aca="false">COUNTIF(E$4:E96,E96)</f>
        <v>8</v>
      </c>
      <c r="I96" s="82" t="n">
        <f aca="false">IFERROR(IF(H96&lt;6,I95+1,I95),0)</f>
        <v>62</v>
      </c>
      <c r="J96" s="82" t="str">
        <f aca="false">IF(G96&gt;0,IF(H96&lt;6,PtsMax4-I96+1,""),"")</f>
        <v/>
      </c>
      <c r="K96" s="97" t="n">
        <f aca="false">MAX(M96:AB96)</f>
        <v>0</v>
      </c>
      <c r="L96" s="98" t="n">
        <f aca="false">IFERROR(G96/G$1,"")</f>
        <v>0.557392102846648</v>
      </c>
      <c r="M96" s="99"/>
      <c r="N96" s="86" t="str">
        <f aca="false">IF(N$2=$E96,$J96,"")</f>
        <v/>
      </c>
      <c r="O96" s="99" t="str">
        <f aca="false">IF(O$2=$E96,$J96,"")</f>
        <v/>
      </c>
      <c r="P96" s="86" t="str">
        <f aca="false">IF(P$2=$E96,$J96,"")</f>
        <v/>
      </c>
      <c r="Q96" s="86" t="str">
        <f aca="false">IF(Q$2=$E96,$J96,"")</f>
        <v/>
      </c>
      <c r="R96" s="99" t="str">
        <f aca="false">IF(R$2=$E96,$J96,"")</f>
        <v/>
      </c>
      <c r="S96" s="86" t="str">
        <f aca="false">IF(S$2=$E96,$J96,"")</f>
        <v/>
      </c>
      <c r="T96" s="99" t="str">
        <f aca="false">IF(T$2=$E96,$J96,"")</f>
        <v/>
      </c>
      <c r="U96" s="86" t="str">
        <f aca="false">IF(U$2=$E96,$J96,"")</f>
        <v/>
      </c>
      <c r="V96" s="99" t="str">
        <f aca="false">IF(V$2=$E96,$J96,"")</f>
        <v/>
      </c>
      <c r="W96" s="86" t="str">
        <f aca="false">IF(W$2=$E96,$J96,"")</f>
        <v/>
      </c>
      <c r="X96" s="99" t="str">
        <f aca="false">IF(X$2=$E96,$J96,"")</f>
        <v/>
      </c>
      <c r="Y96" s="86" t="str">
        <f aca="false">IF(Y$2=$E96,$J96,"")</f>
        <v/>
      </c>
      <c r="Z96" s="99" t="str">
        <f aca="false">IF(Z$2=$E96,$J96,"")</f>
        <v/>
      </c>
      <c r="AA96" s="86" t="str">
        <f aca="false">IF(AA$2=$E96,$J96,"")</f>
        <v/>
      </c>
      <c r="AB96" s="99" t="str">
        <f aca="false">IF(AB$2=$E96,$J96,"")</f>
        <v/>
      </c>
      <c r="AC96" s="101" t="s">
        <v>10</v>
      </c>
      <c r="AD96" s="83"/>
      <c r="AE96" s="83" t="s">
        <v>10</v>
      </c>
      <c r="AF96" s="83" t="s">
        <v>10</v>
      </c>
    </row>
    <row r="97" customFormat="false" ht="14.25" hidden="false" customHeight="false" outlineLevel="0" collapsed="false">
      <c r="A97" s="82" t="n">
        <f aca="false">IF(G97&lt;&gt;0,IF(COUNTIF(G$4:G$199,G97)&lt;&gt;1,RANK(G97,G$4:G$199)&amp;"°",RANK(G97,G$4:G$199)),"")</f>
        <v>94</v>
      </c>
      <c r="B97" s="83" t="s">
        <v>720</v>
      </c>
      <c r="C97" s="86" t="str">
        <f aca="false">IFERROR(VLOOKUP($B97,TabJoueurs,2,0),"")</f>
        <v>NC</v>
      </c>
      <c r="D97" s="86" t="str">
        <f aca="false">IFERROR(VLOOKUP($B97,TabJoueurs,3,0),"")</f>
        <v>S</v>
      </c>
      <c r="E97" s="86" t="str">
        <f aca="false">IFERROR(VLOOKUP($B97,TabJoueurs,4,0),"")</f>
        <v>BAH</v>
      </c>
      <c r="F97" s="86" t="n">
        <f aca="false">IFERROR(VLOOKUP($B97,TabJoueurs,7,0),"")</f>
        <v>0</v>
      </c>
      <c r="G97" s="82" t="n">
        <v>604</v>
      </c>
      <c r="H97" s="82" t="n">
        <f aca="false">COUNTIF(E$4:E97,E97)</f>
        <v>11</v>
      </c>
      <c r="I97" s="82" t="n">
        <f aca="false">IFERROR(IF(H97&lt;6,I96+1,I96),0)</f>
        <v>62</v>
      </c>
      <c r="J97" s="82" t="str">
        <f aca="false">IF(G97&gt;0,IF(H97&lt;6,PtsMax4-I97+1,""),"")</f>
        <v/>
      </c>
      <c r="K97" s="97" t="n">
        <f aca="false">MAX(M97:AB97)</f>
        <v>0</v>
      </c>
      <c r="L97" s="98" t="n">
        <f aca="false">IFERROR(G97/G$1,"")</f>
        <v>0.554637281910009</v>
      </c>
      <c r="M97" s="99"/>
      <c r="N97" s="86" t="str">
        <f aca="false">IF(N$2=$E97,$J97,"")</f>
        <v/>
      </c>
      <c r="O97" s="99" t="str">
        <f aca="false">IF(O$2=$E97,$J97,"")</f>
        <v/>
      </c>
      <c r="P97" s="86" t="str">
        <f aca="false">IF(P$2=$E97,$J97,"")</f>
        <v/>
      </c>
      <c r="Q97" s="86" t="str">
        <f aca="false">IF(Q$2=$E97,$J97,"")</f>
        <v/>
      </c>
      <c r="R97" s="99" t="str">
        <f aca="false">IF(R$2=$E97,$J97,"")</f>
        <v/>
      </c>
      <c r="S97" s="86" t="str">
        <f aca="false">IF(S$2=$E97,$J97,"")</f>
        <v/>
      </c>
      <c r="T97" s="99" t="str">
        <f aca="false">IF(T$2=$E97,$J97,"")</f>
        <v/>
      </c>
      <c r="U97" s="86" t="str">
        <f aca="false">IF(U$2=$E97,$J97,"")</f>
        <v/>
      </c>
      <c r="V97" s="99" t="str">
        <f aca="false">IF(V$2=$E97,$J97,"")</f>
        <v/>
      </c>
      <c r="W97" s="86" t="str">
        <f aca="false">IF(W$2=$E97,$J97,"")</f>
        <v/>
      </c>
      <c r="X97" s="99" t="str">
        <f aca="false">IF(X$2=$E97,$J97,"")</f>
        <v/>
      </c>
      <c r="Y97" s="86" t="str">
        <f aca="false">IF(Y$2=$E97,$J97,"")</f>
        <v/>
      </c>
      <c r="Z97" s="99" t="str">
        <f aca="false">IF(Z$2=$E97,$J97,"")</f>
        <v/>
      </c>
      <c r="AA97" s="86" t="str">
        <f aca="false">IF(AA$2=$E97,$J97,"")</f>
        <v/>
      </c>
      <c r="AB97" s="99" t="str">
        <f aca="false">IF(AB$2=$E97,$J97,"")</f>
        <v/>
      </c>
      <c r="AC97" s="101" t="s">
        <v>10</v>
      </c>
      <c r="AD97" s="83"/>
      <c r="AE97" s="83" t="s">
        <v>10</v>
      </c>
      <c r="AF97" s="83" t="s">
        <v>10</v>
      </c>
    </row>
    <row r="98" customFormat="false" ht="14.25" hidden="false" customHeight="false" outlineLevel="0" collapsed="false">
      <c r="A98" s="82" t="n">
        <f aca="false">IF(G98&lt;&gt;0,IF(COUNTIF(G$4:G$199,G98)&lt;&gt;1,RANK(G98,G$4:G$199)&amp;"°",RANK(G98,G$4:G$199)),"")</f>
        <v>95</v>
      </c>
      <c r="B98" s="100" t="s">
        <v>175</v>
      </c>
      <c r="C98" s="86" t="str">
        <f aca="false">IFERROR(VLOOKUP($B98,TabJoueurs,2,0),"")</f>
        <v>NC</v>
      </c>
      <c r="D98" s="86" t="n">
        <f aca="false">IFERROR(VLOOKUP($B98,TabJoueurs,3,0),"")</f>
        <v>0</v>
      </c>
      <c r="E98" s="86" t="str">
        <f aca="false">IFERROR(VLOOKUP($B98,TabJoueurs,4,0),"")</f>
        <v>DZY</v>
      </c>
      <c r="F98" s="86" t="n">
        <f aca="false">IFERROR(VLOOKUP($B98,TabJoueurs,7,0),"")</f>
        <v>0</v>
      </c>
      <c r="G98" s="82" t="n">
        <v>595</v>
      </c>
      <c r="H98" s="82" t="n">
        <f aca="false">COUNTIF(E$4:E98,E98)</f>
        <v>7</v>
      </c>
      <c r="I98" s="82" t="n">
        <f aca="false">IFERROR(IF(H98&lt;6,I97+1,I97),0)</f>
        <v>62</v>
      </c>
      <c r="J98" s="82" t="str">
        <f aca="false">IF(G98&gt;0,IF(H98&lt;6,PtsMax4-I98+1,""),"")</f>
        <v/>
      </c>
      <c r="K98" s="97" t="n">
        <f aca="false">MAX(M98:AB98)</f>
        <v>0</v>
      </c>
      <c r="L98" s="98" t="n">
        <f aca="false">IFERROR(G98/G$1,"")</f>
        <v>0.546372819100092</v>
      </c>
      <c r="M98" s="99"/>
      <c r="N98" s="86" t="str">
        <f aca="false">IF(N$2=$E98,$J98,"")</f>
        <v/>
      </c>
      <c r="O98" s="99" t="str">
        <f aca="false">IF(O$2=$E98,$J98,"")</f>
        <v/>
      </c>
      <c r="P98" s="86" t="str">
        <f aca="false">IF(P$2=$E98,$J98,"")</f>
        <v/>
      </c>
      <c r="Q98" s="86" t="str">
        <f aca="false">IF(Q$2=$E98,$J98,"")</f>
        <v/>
      </c>
      <c r="R98" s="99" t="str">
        <f aca="false">IF(R$2=$E98,$J98,"")</f>
        <v/>
      </c>
      <c r="S98" s="86" t="str">
        <f aca="false">IF(S$2=$E98,$J98,"")</f>
        <v/>
      </c>
      <c r="T98" s="99" t="str">
        <f aca="false">IF(T$2=$E98,$J98,"")</f>
        <v/>
      </c>
      <c r="U98" s="86" t="str">
        <f aca="false">IF(U$2=$E98,$J98,"")</f>
        <v/>
      </c>
      <c r="V98" s="99" t="str">
        <f aca="false">IF(V$2=$E98,$J98,"")</f>
        <v/>
      </c>
      <c r="W98" s="86" t="str">
        <f aca="false">IF(W$2=$E98,$J98,"")</f>
        <v/>
      </c>
      <c r="X98" s="99" t="str">
        <f aca="false">IF(X$2=$E98,$J98,"")</f>
        <v/>
      </c>
      <c r="Y98" s="86" t="str">
        <f aca="false">IF(Y$2=$E98,$J98,"")</f>
        <v/>
      </c>
      <c r="Z98" s="99" t="str">
        <f aca="false">IF(Z$2=$E98,$J98,"")</f>
        <v/>
      </c>
      <c r="AA98" s="86" t="str">
        <f aca="false">IF(AA$2=$E98,$J98,"")</f>
        <v/>
      </c>
      <c r="AB98" s="99" t="str">
        <f aca="false">IF(AB$2=$E98,$J98,"")</f>
        <v/>
      </c>
      <c r="AC98" s="101" t="s">
        <v>10</v>
      </c>
      <c r="AD98" s="83"/>
      <c r="AE98" s="83" t="s">
        <v>10</v>
      </c>
      <c r="AF98" s="83" t="s">
        <v>10</v>
      </c>
    </row>
    <row r="99" customFormat="false" ht="14.25" hidden="false" customHeight="false" outlineLevel="0" collapsed="false">
      <c r="A99" s="82" t="n">
        <f aca="false">IF(G99&lt;&gt;0,IF(COUNTIF(G$4:G$199,G99)&lt;&gt;1,RANK(G99,G$4:G$199)&amp;"°",RANK(G99,G$4:G$199)),"")</f>
        <v>96</v>
      </c>
      <c r="B99" s="100" t="s">
        <v>151</v>
      </c>
      <c r="C99" s="86" t="str">
        <f aca="false">IFERROR(VLOOKUP($B99,TabJoueurs,2,0),"")</f>
        <v>6D</v>
      </c>
      <c r="D99" s="86" t="str">
        <f aca="false">IFERROR(VLOOKUP($B99,TabJoueurs,3,0),"")</f>
        <v>V</v>
      </c>
      <c r="E99" s="86" t="str">
        <f aca="false">IFERROR(VLOOKUP($B99,TabJoueurs,4,0),"")</f>
        <v>GER</v>
      </c>
      <c r="F99" s="86" t="n">
        <f aca="false">IFERROR(VLOOKUP($B99,TabJoueurs,7,0),"")</f>
        <v>0</v>
      </c>
      <c r="G99" s="82" t="n">
        <v>587</v>
      </c>
      <c r="H99" s="82" t="n">
        <f aca="false">COUNTIF(E$4:E99,E99)</f>
        <v>7</v>
      </c>
      <c r="I99" s="82" t="n">
        <f aca="false">IFERROR(IF(H99&lt;6,I98+1,I98),0)</f>
        <v>62</v>
      </c>
      <c r="J99" s="82" t="str">
        <f aca="false">IF(G99&gt;0,IF(H99&lt;6,PtsMax4-I99+1,""),"")</f>
        <v/>
      </c>
      <c r="K99" s="97" t="n">
        <f aca="false">MAX(M99:AB99)</f>
        <v>0</v>
      </c>
      <c r="L99" s="98" t="n">
        <f aca="false">IFERROR(G99/G$1,"")</f>
        <v>0.539026629935721</v>
      </c>
      <c r="M99" s="99"/>
      <c r="N99" s="86" t="str">
        <f aca="false">IF(N$2=$E99,$J99,"")</f>
        <v/>
      </c>
      <c r="O99" s="99" t="str">
        <f aca="false">IF(O$2=$E99,$J99,"")</f>
        <v/>
      </c>
      <c r="P99" s="86" t="str">
        <f aca="false">IF(P$2=$E99,$J99,"")</f>
        <v/>
      </c>
      <c r="Q99" s="86" t="str">
        <f aca="false">IF(Q$2=$E99,$J99,"")</f>
        <v/>
      </c>
      <c r="R99" s="99" t="str">
        <f aca="false">IF(R$2=$E99,$J99,"")</f>
        <v/>
      </c>
      <c r="S99" s="86" t="str">
        <f aca="false">IF(S$2=$E99,$J99,"")</f>
        <v/>
      </c>
      <c r="T99" s="99" t="str">
        <f aca="false">IF(T$2=$E99,$J99,"")</f>
        <v/>
      </c>
      <c r="U99" s="86" t="str">
        <f aca="false">IF(U$2=$E99,$J99,"")</f>
        <v/>
      </c>
      <c r="V99" s="99" t="str">
        <f aca="false">IF(V$2=$E99,$J99,"")</f>
        <v/>
      </c>
      <c r="W99" s="86" t="str">
        <f aca="false">IF(W$2=$E99,$J99,"")</f>
        <v/>
      </c>
      <c r="X99" s="99" t="str">
        <f aca="false">IF(X$2=$E99,$J99,"")</f>
        <v/>
      </c>
      <c r="Y99" s="86" t="str">
        <f aca="false">IF(Y$2=$E99,$J99,"")</f>
        <v/>
      </c>
      <c r="Z99" s="99" t="str">
        <f aca="false">IF(Z$2=$E99,$J99,"")</f>
        <v/>
      </c>
      <c r="AA99" s="86" t="str">
        <f aca="false">IF(AA$2=$E99,$J99,"")</f>
        <v/>
      </c>
      <c r="AB99" s="99" t="str">
        <f aca="false">IF(AB$2=$E99,$J99,"")</f>
        <v/>
      </c>
      <c r="AC99" s="101" t="s">
        <v>10</v>
      </c>
      <c r="AD99" s="83"/>
      <c r="AE99" s="83" t="s">
        <v>10</v>
      </c>
      <c r="AF99" s="83" t="s">
        <v>10</v>
      </c>
    </row>
    <row r="100" customFormat="false" ht="14.25" hidden="false" customHeight="false" outlineLevel="0" collapsed="false">
      <c r="A100" s="82" t="n">
        <f aca="false">IF(G100&lt;&gt;0,IF(COUNTIF(G$4:G$199,G100)&lt;&gt;1,RANK(G100,G$4:G$199)&amp;"°",RANK(G100,G$4:G$199)),"")</f>
        <v>97</v>
      </c>
      <c r="B100" s="83" t="s">
        <v>134</v>
      </c>
      <c r="C100" s="86" t="str">
        <f aca="false">IFERROR(VLOOKUP($B100,TabJoueurs,2,0),"")</f>
        <v>6C</v>
      </c>
      <c r="D100" s="86" t="str">
        <f aca="false">IFERROR(VLOOKUP($B100,TabJoueurs,3,0),"")</f>
        <v>D</v>
      </c>
      <c r="E100" s="86" t="str">
        <f aca="false">IFERROR(VLOOKUP($B100,TabJoueurs,4,0),"")</f>
        <v>BAH</v>
      </c>
      <c r="F100" s="86" t="n">
        <f aca="false">IFERROR(VLOOKUP($B100,TabJoueurs,7,0),"")</f>
        <v>0</v>
      </c>
      <c r="G100" s="82" t="n">
        <v>586</v>
      </c>
      <c r="H100" s="82" t="n">
        <f aca="false">COUNTIF(E$4:E100,E100)</f>
        <v>12</v>
      </c>
      <c r="I100" s="82" t="n">
        <f aca="false">IFERROR(IF(H100&lt;6,I99+1,I99),0)</f>
        <v>62</v>
      </c>
      <c r="J100" s="82" t="str">
        <f aca="false">IF(G100&gt;0,IF(H100&lt;6,PtsMax4-I100+1,""),"")</f>
        <v/>
      </c>
      <c r="K100" s="97" t="n">
        <f aca="false">MAX(M100:AB100)</f>
        <v>0</v>
      </c>
      <c r="L100" s="98" t="n">
        <f aca="false">IFERROR(G100/G$1,"")</f>
        <v>0.538108356290175</v>
      </c>
      <c r="M100" s="99"/>
      <c r="N100" s="86" t="str">
        <f aca="false">IF(N$2=$E100,$J100,"")</f>
        <v/>
      </c>
      <c r="O100" s="99" t="str">
        <f aca="false">IF(O$2=$E100,$J100,"")</f>
        <v/>
      </c>
      <c r="P100" s="86" t="str">
        <f aca="false">IF(P$2=$E100,$J100,"")</f>
        <v/>
      </c>
      <c r="Q100" s="86" t="str">
        <f aca="false">IF(Q$2=$E100,$J100,"")</f>
        <v/>
      </c>
      <c r="R100" s="99" t="str">
        <f aca="false">IF(R$2=$E100,$J100,"")</f>
        <v/>
      </c>
      <c r="S100" s="86" t="str">
        <f aca="false">IF(S$2=$E100,$J100,"")</f>
        <v/>
      </c>
      <c r="T100" s="99" t="str">
        <f aca="false">IF(T$2=$E100,$J100,"")</f>
        <v/>
      </c>
      <c r="U100" s="86" t="str">
        <f aca="false">IF(U$2=$E100,$J100,"")</f>
        <v/>
      </c>
      <c r="V100" s="99" t="str">
        <f aca="false">IF(V$2=$E100,$J100,"")</f>
        <v/>
      </c>
      <c r="W100" s="86" t="str">
        <f aca="false">IF(W$2=$E100,$J100,"")</f>
        <v/>
      </c>
      <c r="X100" s="99" t="str">
        <f aca="false">IF(X$2=$E100,$J100,"")</f>
        <v/>
      </c>
      <c r="Y100" s="86" t="str">
        <f aca="false">IF(Y$2=$E100,$J100,"")</f>
        <v/>
      </c>
      <c r="Z100" s="99" t="str">
        <f aca="false">IF(Z$2=$E100,$J100,"")</f>
        <v/>
      </c>
      <c r="AA100" s="86" t="str">
        <f aca="false">IF(AA$2=$E100,$J100,"")</f>
        <v/>
      </c>
      <c r="AB100" s="99" t="str">
        <f aca="false">IF(AB$2=$E100,$J100,"")</f>
        <v/>
      </c>
      <c r="AC100" s="101" t="s">
        <v>10</v>
      </c>
      <c r="AD100" s="83"/>
      <c r="AE100" s="83" t="s">
        <v>10</v>
      </c>
      <c r="AF100" s="83" t="s">
        <v>10</v>
      </c>
    </row>
    <row r="101" customFormat="false" ht="14.25" hidden="false" customHeight="false" outlineLevel="0" collapsed="false">
      <c r="A101" s="82" t="n">
        <f aca="false">IF(G101&lt;&gt;0,IF(COUNTIF(G$4:G$199,G101)&lt;&gt;1,RANK(G101,G$4:G$199)&amp;"°",RANK(G101,G$4:G$199)),"")</f>
        <v>98</v>
      </c>
      <c r="B101" s="100" t="s">
        <v>465</v>
      </c>
      <c r="C101" s="86" t="str">
        <f aca="false">IFERROR(VLOOKUP($B101,TabJoueurs,2,0),"")</f>
        <v>6B</v>
      </c>
      <c r="D101" s="86" t="str">
        <f aca="false">IFERROR(VLOOKUP($B101,TabJoueurs,3,0),"")</f>
        <v>D</v>
      </c>
      <c r="E101" s="86" t="str">
        <f aca="false">IFERROR(VLOOKUP($B101,TabJoueurs,4,0),"")</f>
        <v>WAA</v>
      </c>
      <c r="F101" s="86" t="n">
        <f aca="false">IFERROR(VLOOKUP($B101,TabJoueurs,7,0),"")</f>
        <v>0</v>
      </c>
      <c r="G101" s="82" t="n">
        <v>585</v>
      </c>
      <c r="H101" s="82" t="n">
        <f aca="false">COUNTIF(E$4:E101,E101)</f>
        <v>11</v>
      </c>
      <c r="I101" s="82" t="n">
        <f aca="false">IFERROR(IF(H101&lt;6,I100+1,I100),0)</f>
        <v>62</v>
      </c>
      <c r="J101" s="82" t="str">
        <f aca="false">IF(G101&gt;0,IF(H101&lt;6,PtsMax4-I101+1,""),"")</f>
        <v/>
      </c>
      <c r="K101" s="97" t="n">
        <f aca="false">MAX(M101:AB101)</f>
        <v>0</v>
      </c>
      <c r="L101" s="98" t="n">
        <f aca="false">IFERROR(G101/G$1,"")</f>
        <v>0.537190082644628</v>
      </c>
      <c r="M101" s="99"/>
      <c r="N101" s="86" t="str">
        <f aca="false">IF(N$2=$E101,$J101,"")</f>
        <v/>
      </c>
      <c r="O101" s="99" t="str">
        <f aca="false">IF(O$2=$E101,$J101,"")</f>
        <v/>
      </c>
      <c r="P101" s="86" t="str">
        <f aca="false">IF(P$2=$E101,$J101,"")</f>
        <v/>
      </c>
      <c r="Q101" s="86" t="str">
        <f aca="false">IF(Q$2=$E101,$J101,"")</f>
        <v/>
      </c>
      <c r="R101" s="99" t="str">
        <f aca="false">IF(R$2=$E101,$J101,"")</f>
        <v/>
      </c>
      <c r="S101" s="86" t="str">
        <f aca="false">IF(S$2=$E101,$J101,"")</f>
        <v/>
      </c>
      <c r="T101" s="99" t="str">
        <f aca="false">IF(T$2=$E101,$J101,"")</f>
        <v/>
      </c>
      <c r="U101" s="86" t="str">
        <f aca="false">IF(U$2=$E101,$J101,"")</f>
        <v/>
      </c>
      <c r="V101" s="99" t="str">
        <f aca="false">IF(V$2=$E101,$J101,"")</f>
        <v/>
      </c>
      <c r="W101" s="86" t="str">
        <f aca="false">IF(W$2=$E101,$J101,"")</f>
        <v/>
      </c>
      <c r="X101" s="99" t="str">
        <f aca="false">IF(X$2=$E101,$J101,"")</f>
        <v/>
      </c>
      <c r="Y101" s="86" t="str">
        <f aca="false">IF(Y$2=$E101,$J101,"")</f>
        <v/>
      </c>
      <c r="Z101" s="99" t="str">
        <f aca="false">IF(Z$2=$E101,$J101,"")</f>
        <v/>
      </c>
      <c r="AA101" s="86" t="str">
        <f aca="false">IF(AA$2=$E101,$J101,"")</f>
        <v/>
      </c>
      <c r="AB101" s="99" t="str">
        <f aca="false">IF(AB$2=$E101,$J101,"")</f>
        <v/>
      </c>
      <c r="AC101" s="101" t="s">
        <v>10</v>
      </c>
      <c r="AD101" s="83"/>
      <c r="AE101" s="83" t="s">
        <v>10</v>
      </c>
      <c r="AF101" s="83" t="s">
        <v>10</v>
      </c>
    </row>
    <row r="102" customFormat="false" ht="14.25" hidden="false" customHeight="false" outlineLevel="0" collapsed="false">
      <c r="A102" s="82" t="n">
        <f aca="false">IF(G102&lt;&gt;0,IF(COUNTIF(G$4:G$199,G102)&lt;&gt;1,RANK(G102,G$4:G$199)&amp;"°",RANK(G102,G$4:G$199)),"")</f>
        <v>99</v>
      </c>
      <c r="B102" s="100" t="s">
        <v>118</v>
      </c>
      <c r="C102" s="86" t="str">
        <f aca="false">IFERROR(VLOOKUP($B102,TabJoueurs,2,0),"")</f>
        <v>6C</v>
      </c>
      <c r="D102" s="86" t="str">
        <f aca="false">IFERROR(VLOOKUP($B102,TabJoueurs,3,0),"")</f>
        <v>D</v>
      </c>
      <c r="E102" s="86" t="str">
        <f aca="false">IFERROR(VLOOKUP($B102,TabJoueurs,4,0),"")</f>
        <v>LUX</v>
      </c>
      <c r="F102" s="86" t="n">
        <f aca="false">IFERROR(VLOOKUP($B102,TabJoueurs,7,0),"")</f>
        <v>0</v>
      </c>
      <c r="G102" s="82" t="n">
        <v>584</v>
      </c>
      <c r="H102" s="82" t="n">
        <f aca="false">COUNTIF(E$4:E102,E102)</f>
        <v>9</v>
      </c>
      <c r="I102" s="82" t="n">
        <f aca="false">IFERROR(IF(H102&lt;6,I101+1,I101),0)</f>
        <v>62</v>
      </c>
      <c r="J102" s="82" t="str">
        <f aca="false">IF(G102&gt;0,IF(H102&lt;6,PtsMax4-I102+1,""),"")</f>
        <v/>
      </c>
      <c r="K102" s="97" t="n">
        <f aca="false">MAX(M102:AB102)</f>
        <v>0</v>
      </c>
      <c r="L102" s="98" t="n">
        <f aca="false">IFERROR(G102/G$1,"")</f>
        <v>0.536271808999082</v>
      </c>
      <c r="M102" s="99"/>
      <c r="N102" s="86" t="str">
        <f aca="false">IF(N$2=$E102,$J102,"")</f>
        <v/>
      </c>
      <c r="O102" s="99" t="str">
        <f aca="false">IF(O$2=$E102,$J102,"")</f>
        <v/>
      </c>
      <c r="P102" s="86" t="str">
        <f aca="false">IF(P$2=$E102,$J102,"")</f>
        <v/>
      </c>
      <c r="Q102" s="86" t="str">
        <f aca="false">IF(Q$2=$E102,$J102,"")</f>
        <v/>
      </c>
      <c r="R102" s="99" t="str">
        <f aca="false">IF(R$2=$E102,$J102,"")</f>
        <v/>
      </c>
      <c r="S102" s="86" t="str">
        <f aca="false">IF(S$2=$E102,$J102,"")</f>
        <v/>
      </c>
      <c r="T102" s="99" t="str">
        <f aca="false">IF(T$2=$E102,$J102,"")</f>
        <v/>
      </c>
      <c r="U102" s="86" t="str">
        <f aca="false">IF(U$2=$E102,$J102,"")</f>
        <v/>
      </c>
      <c r="V102" s="99" t="str">
        <f aca="false">IF(V$2=$E102,$J102,"")</f>
        <v/>
      </c>
      <c r="W102" s="86" t="str">
        <f aca="false">IF(W$2=$E102,$J102,"")</f>
        <v/>
      </c>
      <c r="X102" s="99" t="str">
        <f aca="false">IF(X$2=$E102,$J102,"")</f>
        <v/>
      </c>
      <c r="Y102" s="86" t="str">
        <f aca="false">IF(Y$2=$E102,$J102,"")</f>
        <v/>
      </c>
      <c r="Z102" s="99" t="str">
        <f aca="false">IF(Z$2=$E102,$J102,"")</f>
        <v/>
      </c>
      <c r="AA102" s="86" t="str">
        <f aca="false">IF(AA$2=$E102,$J102,"")</f>
        <v/>
      </c>
      <c r="AB102" s="99" t="str">
        <f aca="false">IF(AB$2=$E102,$J102,"")</f>
        <v/>
      </c>
      <c r="AC102" s="101" t="s">
        <v>10</v>
      </c>
      <c r="AD102" s="83"/>
      <c r="AE102" s="83" t="s">
        <v>10</v>
      </c>
      <c r="AF102" s="83" t="s">
        <v>10</v>
      </c>
    </row>
    <row r="103" customFormat="false" ht="14.25" hidden="false" customHeight="false" outlineLevel="0" collapsed="false">
      <c r="A103" s="82" t="n">
        <f aca="false">IF(G103&lt;&gt;0,IF(COUNTIF(G$4:G$199,G103)&lt;&gt;1,RANK(G103,G$4:G$199)&amp;"°",RANK(G103,G$4:G$199)),"")</f>
        <v>100</v>
      </c>
      <c r="B103" s="100" t="s">
        <v>124</v>
      </c>
      <c r="C103" s="86" t="str">
        <f aca="false">IFERROR(VLOOKUP($B103,TabJoueurs,2,0),"")</f>
        <v>NC</v>
      </c>
      <c r="D103" s="86" t="str">
        <f aca="false">IFERROR(VLOOKUP($B103,TabJoueurs,3,0),"")</f>
        <v>S</v>
      </c>
      <c r="E103" s="86" t="str">
        <f aca="false">IFERROR(VLOOKUP($B103,TabJoueurs,4,0),"")</f>
        <v>DZY</v>
      </c>
      <c r="F103" s="86" t="n">
        <f aca="false">IFERROR(VLOOKUP($B103,TabJoueurs,7,0),"")</f>
        <v>0</v>
      </c>
      <c r="G103" s="82" t="n">
        <v>574</v>
      </c>
      <c r="H103" s="82" t="n">
        <f aca="false">COUNTIF(E$4:E103,E103)</f>
        <v>8</v>
      </c>
      <c r="I103" s="82" t="n">
        <f aca="false">IFERROR(IF(H103&lt;6,I102+1,I102),0)</f>
        <v>62</v>
      </c>
      <c r="J103" s="82" t="str">
        <f aca="false">IF(G103&gt;0,IF(H103&lt;6,PtsMax4-I103+1,""),"")</f>
        <v/>
      </c>
      <c r="K103" s="97" t="n">
        <f aca="false">MAX(M103:AB103)</f>
        <v>0</v>
      </c>
      <c r="L103" s="98" t="n">
        <f aca="false">IFERROR(G103/G$1,"")</f>
        <v>0.527089072543618</v>
      </c>
      <c r="M103" s="99"/>
      <c r="N103" s="86" t="str">
        <f aca="false">IF(N$2=$E103,$J103,"")</f>
        <v/>
      </c>
      <c r="O103" s="99" t="str">
        <f aca="false">IF(O$2=$E103,$J103,"")</f>
        <v/>
      </c>
      <c r="P103" s="86" t="str">
        <f aca="false">IF(P$2=$E103,$J103,"")</f>
        <v/>
      </c>
      <c r="Q103" s="86" t="str">
        <f aca="false">IF(Q$2=$E103,$J103,"")</f>
        <v/>
      </c>
      <c r="R103" s="99" t="str">
        <f aca="false">IF(R$2=$E103,$J103,"")</f>
        <v/>
      </c>
      <c r="S103" s="86" t="str">
        <f aca="false">IF(S$2=$E103,$J103,"")</f>
        <v/>
      </c>
      <c r="T103" s="99" t="str">
        <f aca="false">IF(T$2=$E103,$J103,"")</f>
        <v/>
      </c>
      <c r="U103" s="86" t="str">
        <f aca="false">IF(U$2=$E103,$J103,"")</f>
        <v/>
      </c>
      <c r="V103" s="99" t="str">
        <f aca="false">IF(V$2=$E103,$J103,"")</f>
        <v/>
      </c>
      <c r="W103" s="86" t="str">
        <f aca="false">IF(W$2=$E103,$J103,"")</f>
        <v/>
      </c>
      <c r="X103" s="99" t="str">
        <f aca="false">IF(X$2=$E103,$J103,"")</f>
        <v/>
      </c>
      <c r="Y103" s="86" t="str">
        <f aca="false">IF(Y$2=$E103,$J103,"")</f>
        <v/>
      </c>
      <c r="Z103" s="99" t="str">
        <f aca="false">IF(Z$2=$E103,$J103,"")</f>
        <v/>
      </c>
      <c r="AA103" s="86" t="str">
        <f aca="false">IF(AA$2=$E103,$J103,"")</f>
        <v/>
      </c>
      <c r="AB103" s="99" t="str">
        <f aca="false">IF(AB$2=$E103,$J103,"")</f>
        <v/>
      </c>
      <c r="AC103" s="101" t="s">
        <v>10</v>
      </c>
      <c r="AD103" s="83"/>
      <c r="AE103" s="83" t="s">
        <v>10</v>
      </c>
      <c r="AF103" s="83" t="s">
        <v>10</v>
      </c>
    </row>
    <row r="104" customFormat="false" ht="14.25" hidden="false" customHeight="false" outlineLevel="0" collapsed="false">
      <c r="A104" s="82" t="n">
        <f aca="false">IF(G104&lt;&gt;0,IF(COUNTIF(G$4:G$199,G104)&lt;&gt;1,RANK(G104,G$4:G$199)&amp;"°",RANK(G104,G$4:G$199)),"")</f>
        <v>101</v>
      </c>
      <c r="B104" s="100" t="s">
        <v>144</v>
      </c>
      <c r="C104" s="86" t="str">
        <f aca="false">IFERROR(VLOOKUP($B104,TabJoueurs,2,0),"")</f>
        <v>NC</v>
      </c>
      <c r="D104" s="86" t="str">
        <f aca="false">IFERROR(VLOOKUP($B104,TabJoueurs,3,0),"")</f>
        <v>S</v>
      </c>
      <c r="E104" s="86" t="str">
        <f aca="false">IFERROR(VLOOKUP($B104,TabJoueurs,4,0),"")</f>
        <v>LIB</v>
      </c>
      <c r="F104" s="86" t="n">
        <f aca="false">IFERROR(VLOOKUP($B104,TabJoueurs,7,0),"")</f>
        <v>0</v>
      </c>
      <c r="G104" s="82" t="n">
        <v>568</v>
      </c>
      <c r="H104" s="82" t="n">
        <f aca="false">COUNTIF(E$4:E104,E104)</f>
        <v>7</v>
      </c>
      <c r="I104" s="82" t="n">
        <f aca="false">IFERROR(IF(H104&lt;6,I103+1,I103),0)</f>
        <v>62</v>
      </c>
      <c r="J104" s="82" t="str">
        <f aca="false">IF(G104&gt;0,IF(H104&lt;6,PtsMax4-I104+1,""),"")</f>
        <v/>
      </c>
      <c r="K104" s="97" t="n">
        <f aca="false">MAX(M104:AB104)</f>
        <v>0</v>
      </c>
      <c r="L104" s="98" t="n">
        <f aca="false">IFERROR(G104/G$1,"")</f>
        <v>0.52157943067034</v>
      </c>
      <c r="M104" s="99"/>
      <c r="N104" s="86" t="str">
        <f aca="false">IF(N$2=$E104,$J104,"")</f>
        <v/>
      </c>
      <c r="O104" s="99" t="str">
        <f aca="false">IF(O$2=$E104,$J104,"")</f>
        <v/>
      </c>
      <c r="P104" s="86" t="str">
        <f aca="false">IF(P$2=$E104,$J104,"")</f>
        <v/>
      </c>
      <c r="Q104" s="86" t="str">
        <f aca="false">IF(Q$2=$E104,$J104,"")</f>
        <v/>
      </c>
      <c r="R104" s="99" t="str">
        <f aca="false">IF(R$2=$E104,$J104,"")</f>
        <v/>
      </c>
      <c r="S104" s="86" t="str">
        <f aca="false">IF(S$2=$E104,$J104,"")</f>
        <v/>
      </c>
      <c r="T104" s="99" t="str">
        <f aca="false">IF(T$2=$E104,$J104,"")</f>
        <v/>
      </c>
      <c r="U104" s="86" t="str">
        <f aca="false">IF(U$2=$E104,$J104,"")</f>
        <v/>
      </c>
      <c r="V104" s="99" t="str">
        <f aca="false">IF(V$2=$E104,$J104,"")</f>
        <v/>
      </c>
      <c r="W104" s="86" t="str">
        <f aca="false">IF(W$2=$E104,$J104,"")</f>
        <v/>
      </c>
      <c r="X104" s="99" t="str">
        <f aca="false">IF(X$2=$E104,$J104,"")</f>
        <v/>
      </c>
      <c r="Y104" s="86" t="str">
        <f aca="false">IF(Y$2=$E104,$J104,"")</f>
        <v/>
      </c>
      <c r="Z104" s="99" t="str">
        <f aca="false">IF(Z$2=$E104,$J104,"")</f>
        <v/>
      </c>
      <c r="AA104" s="86" t="str">
        <f aca="false">IF(AA$2=$E104,$J104,"")</f>
        <v/>
      </c>
      <c r="AB104" s="99" t="str">
        <f aca="false">IF(AB$2=$E104,$J104,"")</f>
        <v/>
      </c>
      <c r="AC104" s="101" t="s">
        <v>10</v>
      </c>
      <c r="AD104" s="83"/>
      <c r="AE104" s="83" t="s">
        <v>10</v>
      </c>
      <c r="AF104" s="83" t="s">
        <v>10</v>
      </c>
    </row>
    <row r="105" customFormat="false" ht="14.25" hidden="false" customHeight="false" outlineLevel="0" collapsed="false">
      <c r="A105" s="82" t="n">
        <f aca="false">IF(G105&lt;&gt;0,IF(COUNTIF(G$4:G$199,G105)&lt;&gt;1,RANK(G105,G$4:G$199)&amp;"°",RANK(G105,G$4:G$199)),"")</f>
        <v>102</v>
      </c>
      <c r="B105" s="100" t="s">
        <v>721</v>
      </c>
      <c r="C105" s="86" t="str">
        <f aca="false">IFERROR(VLOOKUP($B105,TabJoueurs,2,0),"")</f>
        <v>6D</v>
      </c>
      <c r="D105" s="86" t="str">
        <f aca="false">IFERROR(VLOOKUP($B105,TabJoueurs,3,0),"")</f>
        <v>S</v>
      </c>
      <c r="E105" s="86" t="str">
        <f aca="false">IFERROR(VLOOKUP($B105,TabJoueurs,4,0),"")</f>
        <v>LUX</v>
      </c>
      <c r="F105" s="86" t="n">
        <f aca="false">IFERROR(VLOOKUP($B105,TabJoueurs,7,0),"")</f>
        <v>0</v>
      </c>
      <c r="G105" s="82" t="n">
        <v>561</v>
      </c>
      <c r="H105" s="82" t="n">
        <f aca="false">COUNTIF(E$4:E105,E105)</f>
        <v>10</v>
      </c>
      <c r="I105" s="82" t="n">
        <f aca="false">IFERROR(IF(H105&lt;6,I104+1,I104),0)</f>
        <v>62</v>
      </c>
      <c r="J105" s="82" t="str">
        <f aca="false">IF(G105&gt;0,IF(H105&lt;6,PtsMax4-I105+1,""),"")</f>
        <v/>
      </c>
      <c r="K105" s="97" t="n">
        <f aca="false">MAX(M105:AB105)</f>
        <v>0</v>
      </c>
      <c r="L105" s="98" t="n">
        <f aca="false">IFERROR(G105/G$1,"")</f>
        <v>0.515151515151515</v>
      </c>
      <c r="M105" s="99"/>
      <c r="N105" s="86" t="str">
        <f aca="false">IF(N$2=$E105,$J105,"")</f>
        <v/>
      </c>
      <c r="O105" s="99" t="str">
        <f aca="false">IF(O$2=$E105,$J105,"")</f>
        <v/>
      </c>
      <c r="P105" s="86" t="str">
        <f aca="false">IF(P$2=$E105,$J105,"")</f>
        <v/>
      </c>
      <c r="Q105" s="86" t="str">
        <f aca="false">IF(Q$2=$E105,$J105,"")</f>
        <v/>
      </c>
      <c r="R105" s="99" t="str">
        <f aca="false">IF(R$2=$E105,$J105,"")</f>
        <v/>
      </c>
      <c r="S105" s="86" t="str">
        <f aca="false">IF(S$2=$E105,$J105,"")</f>
        <v/>
      </c>
      <c r="T105" s="99" t="str">
        <f aca="false">IF(T$2=$E105,$J105,"")</f>
        <v/>
      </c>
      <c r="U105" s="86" t="str">
        <f aca="false">IF(U$2=$E105,$J105,"")</f>
        <v/>
      </c>
      <c r="V105" s="99" t="str">
        <f aca="false">IF(V$2=$E105,$J105,"")</f>
        <v/>
      </c>
      <c r="W105" s="86" t="str">
        <f aca="false">IF(W$2=$E105,$J105,"")</f>
        <v/>
      </c>
      <c r="X105" s="99" t="str">
        <f aca="false">IF(X$2=$E105,$J105,"")</f>
        <v/>
      </c>
      <c r="Y105" s="86" t="str">
        <f aca="false">IF(Y$2=$E105,$J105,"")</f>
        <v/>
      </c>
      <c r="Z105" s="99" t="str">
        <f aca="false">IF(Z$2=$E105,$J105,"")</f>
        <v/>
      </c>
      <c r="AA105" s="86" t="str">
        <f aca="false">IF(AA$2=$E105,$J105,"")</f>
        <v/>
      </c>
      <c r="AB105" s="99" t="str">
        <f aca="false">IF(AB$2=$E105,$J105,"")</f>
        <v/>
      </c>
      <c r="AC105" s="101" t="s">
        <v>10</v>
      </c>
      <c r="AD105" s="83"/>
      <c r="AE105" s="83" t="s">
        <v>10</v>
      </c>
      <c r="AF105" s="83" t="s">
        <v>10</v>
      </c>
    </row>
    <row r="106" customFormat="false" ht="14.25" hidden="false" customHeight="false" outlineLevel="0" collapsed="false">
      <c r="A106" s="82" t="n">
        <f aca="false">IF(G106&lt;&gt;0,IF(COUNTIF(G$4:G$199,G106)&lt;&gt;1,RANK(G106,G$4:G$199)&amp;"°",RANK(G106,G$4:G$199)),"")</f>
        <v>103</v>
      </c>
      <c r="B106" s="100" t="s">
        <v>103</v>
      </c>
      <c r="C106" s="86" t="n">
        <f aca="false">IFERROR(VLOOKUP($B106,TabJoueurs,2,0),"")</f>
        <v>7</v>
      </c>
      <c r="D106" s="86" t="str">
        <f aca="false">IFERROR(VLOOKUP($B106,TabJoueurs,3,0),"")</f>
        <v>V</v>
      </c>
      <c r="E106" s="86" t="str">
        <f aca="false">IFERROR(VLOOKUP($B106,TabJoueurs,4,0),"")</f>
        <v>CNB</v>
      </c>
      <c r="F106" s="86" t="n">
        <f aca="false">IFERROR(VLOOKUP($B106,TabJoueurs,7,0),"")</f>
        <v>0</v>
      </c>
      <c r="G106" s="82" t="n">
        <v>557</v>
      </c>
      <c r="H106" s="82" t="n">
        <f aca="false">COUNTIF(E$4:E106,E106)</f>
        <v>6</v>
      </c>
      <c r="I106" s="82" t="n">
        <f aca="false">IFERROR(IF(H106&lt;6,I105+1,I105),0)</f>
        <v>62</v>
      </c>
      <c r="J106" s="82" t="str">
        <f aca="false">IF(G106&gt;0,IF(H106&lt;6,PtsMax4-I106+1,""),"")</f>
        <v/>
      </c>
      <c r="K106" s="97" t="n">
        <f aca="false">MAX(M106:AB106)</f>
        <v>0</v>
      </c>
      <c r="L106" s="98" t="n">
        <f aca="false">IFERROR(G106/G$1,"")</f>
        <v>0.51147842056933</v>
      </c>
      <c r="M106" s="99"/>
      <c r="N106" s="86" t="str">
        <f aca="false">IF(N$2=$E106,$J106,"")</f>
        <v/>
      </c>
      <c r="O106" s="99" t="str">
        <f aca="false">IF(O$2=$E106,$J106,"")</f>
        <v/>
      </c>
      <c r="P106" s="86" t="str">
        <f aca="false">IF(P$2=$E106,$J106,"")</f>
        <v/>
      </c>
      <c r="Q106" s="86" t="str">
        <f aca="false">IF(Q$2=$E106,$J106,"")</f>
        <v/>
      </c>
      <c r="R106" s="99" t="str">
        <f aca="false">IF(R$2=$E106,$J106,"")</f>
        <v/>
      </c>
      <c r="S106" s="86" t="str">
        <f aca="false">IF(S$2=$E106,$J106,"")</f>
        <v/>
      </c>
      <c r="T106" s="99" t="str">
        <f aca="false">IF(T$2=$E106,$J106,"")</f>
        <v/>
      </c>
      <c r="U106" s="86" t="str">
        <f aca="false">IF(U$2=$E106,$J106,"")</f>
        <v/>
      </c>
      <c r="V106" s="99" t="str">
        <f aca="false">IF(V$2=$E106,$J106,"")</f>
        <v/>
      </c>
      <c r="W106" s="86" t="str">
        <f aca="false">IF(W$2=$E106,$J106,"")</f>
        <v/>
      </c>
      <c r="X106" s="99" t="str">
        <f aca="false">IF(X$2=$E106,$J106,"")</f>
        <v/>
      </c>
      <c r="Y106" s="86" t="str">
        <f aca="false">IF(Y$2=$E106,$J106,"")</f>
        <v/>
      </c>
      <c r="Z106" s="99" t="str">
        <f aca="false">IF(Z$2=$E106,$J106,"")</f>
        <v/>
      </c>
      <c r="AA106" s="86" t="str">
        <f aca="false">IF(AA$2=$E106,$J106,"")</f>
        <v/>
      </c>
      <c r="AB106" s="99" t="str">
        <f aca="false">IF(AB$2=$E106,$J106,"")</f>
        <v/>
      </c>
      <c r="AC106" s="101" t="s">
        <v>10</v>
      </c>
      <c r="AD106" s="83"/>
      <c r="AE106" s="83" t="s">
        <v>10</v>
      </c>
      <c r="AF106" s="83" t="s">
        <v>10</v>
      </c>
    </row>
    <row r="107" customFormat="false" ht="14.25" hidden="false" customHeight="false" outlineLevel="0" collapsed="false">
      <c r="A107" s="82" t="n">
        <f aca="false">IF(G107&lt;&gt;0,IF(COUNTIF(G$4:G$199,G107)&lt;&gt;1,RANK(G107,G$4:G$199)&amp;"°",RANK(G107,G$4:G$199)),"")</f>
        <v>104</v>
      </c>
      <c r="B107" s="83" t="s">
        <v>722</v>
      </c>
      <c r="C107" s="86" t="str">
        <f aca="false">IFERROR(VLOOKUP($B107,TabJoueurs,2,0),"")</f>
        <v>NC</v>
      </c>
      <c r="D107" s="86" t="str">
        <f aca="false">IFERROR(VLOOKUP($B107,TabJoueurs,3,0),"")</f>
        <v>S</v>
      </c>
      <c r="E107" s="86" t="str">
        <f aca="false">IFERROR(VLOOKUP($B107,TabJoueurs,4,0),"")</f>
        <v>BAH</v>
      </c>
      <c r="F107" s="86" t="n">
        <f aca="false">IFERROR(VLOOKUP($B107,TabJoueurs,7,0),"")</f>
        <v>0</v>
      </c>
      <c r="G107" s="82" t="n">
        <v>556</v>
      </c>
      <c r="H107" s="82" t="n">
        <f aca="false">COUNTIF(E$4:E107,E107)</f>
        <v>13</v>
      </c>
      <c r="I107" s="82" t="n">
        <f aca="false">IFERROR(IF(H107&lt;6,I106+1,I106),0)</f>
        <v>62</v>
      </c>
      <c r="J107" s="82" t="str">
        <f aca="false">IF(G107&gt;0,IF(H107&lt;6,PtsMax4-I107+1,""),"")</f>
        <v/>
      </c>
      <c r="K107" s="97" t="n">
        <f aca="false">MAX(M107:AB107)</f>
        <v>0</v>
      </c>
      <c r="L107" s="98" t="n">
        <f aca="false">IFERROR(G107/G$1,"")</f>
        <v>0.510560146923783</v>
      </c>
      <c r="M107" s="99"/>
      <c r="N107" s="86" t="str">
        <f aca="false">IF(N$2=$E107,$J107,"")</f>
        <v/>
      </c>
      <c r="O107" s="99" t="str">
        <f aca="false">IF(O$2=$E107,$J107,"")</f>
        <v/>
      </c>
      <c r="P107" s="86" t="str">
        <f aca="false">IF(P$2=$E107,$J107,"")</f>
        <v/>
      </c>
      <c r="Q107" s="86" t="str">
        <f aca="false">IF(Q$2=$E107,$J107,"")</f>
        <v/>
      </c>
      <c r="R107" s="99" t="str">
        <f aca="false">IF(R$2=$E107,$J107,"")</f>
        <v/>
      </c>
      <c r="S107" s="86" t="str">
        <f aca="false">IF(S$2=$E107,$J107,"")</f>
        <v/>
      </c>
      <c r="T107" s="99" t="str">
        <f aca="false">IF(T$2=$E107,$J107,"")</f>
        <v/>
      </c>
      <c r="U107" s="86" t="str">
        <f aca="false">IF(U$2=$E107,$J107,"")</f>
        <v/>
      </c>
      <c r="V107" s="99" t="str">
        <f aca="false">IF(V$2=$E107,$J107,"")</f>
        <v/>
      </c>
      <c r="W107" s="86" t="str">
        <f aca="false">IF(W$2=$E107,$J107,"")</f>
        <v/>
      </c>
      <c r="X107" s="99" t="str">
        <f aca="false">IF(X$2=$E107,$J107,"")</f>
        <v/>
      </c>
      <c r="Y107" s="86" t="str">
        <f aca="false">IF(Y$2=$E107,$J107,"")</f>
        <v/>
      </c>
      <c r="Z107" s="99" t="str">
        <f aca="false">IF(Z$2=$E107,$J107,"")</f>
        <v/>
      </c>
      <c r="AA107" s="86" t="str">
        <f aca="false">IF(AA$2=$E107,$J107,"")</f>
        <v/>
      </c>
      <c r="AB107" s="99" t="str">
        <f aca="false">IF(AB$2=$E107,$J107,"")</f>
        <v/>
      </c>
      <c r="AC107" s="101" t="s">
        <v>10</v>
      </c>
      <c r="AD107" s="83"/>
      <c r="AE107" s="83" t="s">
        <v>10</v>
      </c>
      <c r="AF107" s="83" t="s">
        <v>10</v>
      </c>
    </row>
    <row r="108" customFormat="false" ht="14.25" hidden="false" customHeight="false" outlineLevel="0" collapsed="false">
      <c r="A108" s="82" t="n">
        <f aca="false">IF(G108&lt;&gt;0,IF(COUNTIF(G$4:G$199,G108)&lt;&gt;1,RANK(G108,G$4:G$199)&amp;"°",RANK(G108,G$4:G$199)),"")</f>
        <v>105</v>
      </c>
      <c r="B108" s="100" t="s">
        <v>177</v>
      </c>
      <c r="C108" s="86" t="str">
        <f aca="false">IFERROR(VLOOKUP($B108,TabJoueurs,2,0),"")</f>
        <v>6D</v>
      </c>
      <c r="D108" s="86" t="str">
        <f aca="false">IFERROR(VLOOKUP($B108,TabJoueurs,3,0),"")</f>
        <v>D</v>
      </c>
      <c r="E108" s="86" t="str">
        <f aca="false">IFERROR(VLOOKUP($B108,TabJoueurs,4,0),"")</f>
        <v>GER</v>
      </c>
      <c r="F108" s="86" t="n">
        <f aca="false">IFERROR(VLOOKUP($B108,TabJoueurs,7,0),"")</f>
        <v>0</v>
      </c>
      <c r="G108" s="82" t="n">
        <v>553</v>
      </c>
      <c r="H108" s="82" t="n">
        <f aca="false">COUNTIF(E$4:E108,E108)</f>
        <v>8</v>
      </c>
      <c r="I108" s="82" t="n">
        <f aca="false">IFERROR(IF(H108&lt;6,I107+1,I107),0)</f>
        <v>62</v>
      </c>
      <c r="J108" s="82" t="str">
        <f aca="false">IF(G108&gt;0,IF(H108&lt;6,PtsMax4-I108+1,""),"")</f>
        <v/>
      </c>
      <c r="K108" s="97" t="n">
        <f aca="false">MAX(M108:AB108)</f>
        <v>0</v>
      </c>
      <c r="L108" s="98" t="n">
        <f aca="false">IFERROR(G108/G$1,"")</f>
        <v>0.507805325987144</v>
      </c>
      <c r="M108" s="99"/>
      <c r="N108" s="86" t="str">
        <f aca="false">IF(N$2=$E108,$J108,"")</f>
        <v/>
      </c>
      <c r="O108" s="99" t="str">
        <f aca="false">IF(O$2=$E108,$J108,"")</f>
        <v/>
      </c>
      <c r="P108" s="86" t="str">
        <f aca="false">IF(P$2=$E108,$J108,"")</f>
        <v/>
      </c>
      <c r="Q108" s="86" t="str">
        <f aca="false">IF(Q$2=$E108,$J108,"")</f>
        <v/>
      </c>
      <c r="R108" s="99" t="str">
        <f aca="false">IF(R$2=$E108,$J108,"")</f>
        <v/>
      </c>
      <c r="S108" s="86" t="str">
        <f aca="false">IF(S$2=$E108,$J108,"")</f>
        <v/>
      </c>
      <c r="T108" s="99" t="str">
        <f aca="false">IF(T$2=$E108,$J108,"")</f>
        <v/>
      </c>
      <c r="U108" s="86" t="str">
        <f aca="false">IF(U$2=$E108,$J108,"")</f>
        <v/>
      </c>
      <c r="V108" s="99" t="str">
        <f aca="false">IF(V$2=$E108,$J108,"")</f>
        <v/>
      </c>
      <c r="W108" s="86" t="str">
        <f aca="false">IF(W$2=$E108,$J108,"")</f>
        <v/>
      </c>
      <c r="X108" s="99" t="str">
        <f aca="false">IF(X$2=$E108,$J108,"")</f>
        <v/>
      </c>
      <c r="Y108" s="86" t="str">
        <f aca="false">IF(Y$2=$E108,$J108,"")</f>
        <v/>
      </c>
      <c r="Z108" s="99" t="str">
        <f aca="false">IF(Z$2=$E108,$J108,"")</f>
        <v/>
      </c>
      <c r="AA108" s="86" t="str">
        <f aca="false">IF(AA$2=$E108,$J108,"")</f>
        <v/>
      </c>
      <c r="AB108" s="99" t="str">
        <f aca="false">IF(AB$2=$E108,$J108,"")</f>
        <v/>
      </c>
      <c r="AC108" s="101" t="s">
        <v>10</v>
      </c>
      <c r="AD108" s="83"/>
      <c r="AE108" s="83" t="s">
        <v>10</v>
      </c>
      <c r="AF108" s="83" t="s">
        <v>10</v>
      </c>
    </row>
    <row r="109" customFormat="false" ht="14.25" hidden="false" customHeight="false" outlineLevel="0" collapsed="false">
      <c r="A109" s="82" t="n">
        <f aca="false">IF(G109&lt;&gt;0,IF(COUNTIF(G$4:G$199,G109)&lt;&gt;1,RANK(G109,G$4:G$199)&amp;"°",RANK(G109,G$4:G$199)),"")</f>
        <v>106</v>
      </c>
      <c r="B109" s="100" t="s">
        <v>474</v>
      </c>
      <c r="C109" s="86" t="str">
        <f aca="false">IFERROR(VLOOKUP($B109,TabJoueurs,2,0),"")</f>
        <v>NC</v>
      </c>
      <c r="D109" s="86" t="str">
        <f aca="false">IFERROR(VLOOKUP($B109,TabJoueurs,3,0),"")</f>
        <v>S</v>
      </c>
      <c r="E109" s="86" t="str">
        <f aca="false">IFERROR(VLOOKUP($B109,TabJoueurs,4,0),"")</f>
        <v>LIB</v>
      </c>
      <c r="F109" s="86" t="n">
        <f aca="false">IFERROR(VLOOKUP($B109,TabJoueurs,7,0),"")</f>
        <v>0</v>
      </c>
      <c r="G109" s="82" t="n">
        <v>545</v>
      </c>
      <c r="H109" s="82" t="n">
        <f aca="false">COUNTIF(E$4:E109,E109)</f>
        <v>8</v>
      </c>
      <c r="I109" s="82" t="n">
        <f aca="false">IFERROR(IF(H109&lt;6,I108+1,I108),0)</f>
        <v>62</v>
      </c>
      <c r="J109" s="82" t="str">
        <f aca="false">IF(G109&gt;0,IF(H109&lt;6,PtsMax4-I109+1,""),"")</f>
        <v/>
      </c>
      <c r="K109" s="97" t="n">
        <f aca="false">MAX(M109:AB109)</f>
        <v>0</v>
      </c>
      <c r="L109" s="98" t="n">
        <f aca="false">IFERROR(G109/G$1,"")</f>
        <v>0.500459136822773</v>
      </c>
      <c r="M109" s="99"/>
      <c r="N109" s="86" t="str">
        <f aca="false">IF(N$2=$E109,$J109,"")</f>
        <v/>
      </c>
      <c r="O109" s="99" t="str">
        <f aca="false">IF(O$2=$E109,$J109,"")</f>
        <v/>
      </c>
      <c r="P109" s="86" t="str">
        <f aca="false">IF(P$2=$E109,$J109,"")</f>
        <v/>
      </c>
      <c r="Q109" s="86" t="str">
        <f aca="false">IF(Q$2=$E109,$J109,"")</f>
        <v/>
      </c>
      <c r="R109" s="99" t="str">
        <f aca="false">IF(R$2=$E109,$J109,"")</f>
        <v/>
      </c>
      <c r="S109" s="86" t="str">
        <f aca="false">IF(S$2=$E109,$J109,"")</f>
        <v/>
      </c>
      <c r="T109" s="99" t="str">
        <f aca="false">IF(T$2=$E109,$J109,"")</f>
        <v/>
      </c>
      <c r="U109" s="86" t="str">
        <f aca="false">IF(U$2=$E109,$J109,"")</f>
        <v/>
      </c>
      <c r="V109" s="99" t="str">
        <f aca="false">IF(V$2=$E109,$J109,"")</f>
        <v/>
      </c>
      <c r="W109" s="86" t="str">
        <f aca="false">IF(W$2=$E109,$J109,"")</f>
        <v/>
      </c>
      <c r="X109" s="99" t="str">
        <f aca="false">IF(X$2=$E109,$J109,"")</f>
        <v/>
      </c>
      <c r="Y109" s="86" t="str">
        <f aca="false">IF(Y$2=$E109,$J109,"")</f>
        <v/>
      </c>
      <c r="Z109" s="99" t="str">
        <f aca="false">IF(Z$2=$E109,$J109,"")</f>
        <v/>
      </c>
      <c r="AA109" s="86" t="str">
        <f aca="false">IF(AA$2=$E109,$J109,"")</f>
        <v/>
      </c>
      <c r="AB109" s="99" t="str">
        <f aca="false">IF(AB$2=$E109,$J109,"")</f>
        <v/>
      </c>
      <c r="AC109" s="101" t="s">
        <v>10</v>
      </c>
      <c r="AD109" s="83"/>
      <c r="AE109" s="83" t="s">
        <v>10</v>
      </c>
      <c r="AF109" s="83" t="s">
        <v>10</v>
      </c>
    </row>
    <row r="110" customFormat="false" ht="14.25" hidden="false" customHeight="false" outlineLevel="0" collapsed="false">
      <c r="A110" s="82" t="n">
        <f aca="false">IF(G110&lt;&gt;0,IF(COUNTIF(G$4:G$199,G110)&lt;&gt;1,RANK(G110,G$4:G$199)&amp;"°",RANK(G110,G$4:G$199)),"")</f>
        <v>107</v>
      </c>
      <c r="B110" s="100" t="s">
        <v>90</v>
      </c>
      <c r="C110" s="86" t="str">
        <f aca="false">IFERROR(VLOOKUP($B110,TabJoueurs,2,0),"")</f>
        <v>6B</v>
      </c>
      <c r="D110" s="86" t="str">
        <f aca="false">IFERROR(VLOOKUP($B110,TabJoueurs,3,0),"")</f>
        <v>V</v>
      </c>
      <c r="E110" s="86" t="str">
        <f aca="false">IFERROR(VLOOKUP($B110,TabJoueurs,4,0),"")</f>
        <v>SLR</v>
      </c>
      <c r="F110" s="86" t="n">
        <f aca="false">IFERROR(VLOOKUP($B110,TabJoueurs,7,0),"")</f>
        <v>0</v>
      </c>
      <c r="G110" s="82" t="n">
        <v>540</v>
      </c>
      <c r="H110" s="82" t="n">
        <f aca="false">COUNTIF(E$4:E110,E110)</f>
        <v>14</v>
      </c>
      <c r="I110" s="82" t="n">
        <f aca="false">IFERROR(IF(H110&lt;6,I109+1,I109),0)</f>
        <v>62</v>
      </c>
      <c r="J110" s="82" t="str">
        <f aca="false">IF(G110&gt;0,IF(H110&lt;6,PtsMax4-I110+1,""),"")</f>
        <v/>
      </c>
      <c r="K110" s="97" t="n">
        <f aca="false">MAX(M110:AB110)</f>
        <v>0</v>
      </c>
      <c r="L110" s="98" t="n">
        <f aca="false">IFERROR(G110/G$1,"")</f>
        <v>0.495867768595041</v>
      </c>
      <c r="M110" s="99"/>
      <c r="N110" s="86" t="str">
        <f aca="false">IF(N$2=$E110,$J110,"")</f>
        <v/>
      </c>
      <c r="O110" s="99" t="str">
        <f aca="false">IF(O$2=$E110,$J110,"")</f>
        <v/>
      </c>
      <c r="P110" s="86" t="str">
        <f aca="false">IF(P$2=$E110,$J110,"")</f>
        <v/>
      </c>
      <c r="Q110" s="86" t="str">
        <f aca="false">IF(Q$2=$E110,$J110,"")</f>
        <v/>
      </c>
      <c r="R110" s="99" t="str">
        <f aca="false">IF(R$2=$E110,$J110,"")</f>
        <v/>
      </c>
      <c r="S110" s="86" t="str">
        <f aca="false">IF(S$2=$E110,$J110,"")</f>
        <v/>
      </c>
      <c r="T110" s="99" t="str">
        <f aca="false">IF(T$2=$E110,$J110,"")</f>
        <v/>
      </c>
      <c r="U110" s="86" t="str">
        <f aca="false">IF(U$2=$E110,$J110,"")</f>
        <v/>
      </c>
      <c r="V110" s="99" t="str">
        <f aca="false">IF(V$2=$E110,$J110,"")</f>
        <v/>
      </c>
      <c r="W110" s="86" t="str">
        <f aca="false">IF(W$2=$E110,$J110,"")</f>
        <v/>
      </c>
      <c r="X110" s="99" t="str">
        <f aca="false">IF(X$2=$E110,$J110,"")</f>
        <v/>
      </c>
      <c r="Y110" s="86" t="str">
        <f aca="false">IF(Y$2=$E110,$J110,"")</f>
        <v/>
      </c>
      <c r="Z110" s="99" t="str">
        <f aca="false">IF(Z$2=$E110,$J110,"")</f>
        <v/>
      </c>
      <c r="AA110" s="86" t="str">
        <f aca="false">IF(AA$2=$E110,$J110,"")</f>
        <v/>
      </c>
      <c r="AB110" s="99" t="str">
        <f aca="false">IF(AB$2=$E110,$J110,"")</f>
        <v/>
      </c>
      <c r="AC110" s="101" t="s">
        <v>10</v>
      </c>
      <c r="AD110" s="83"/>
      <c r="AE110" s="83" t="s">
        <v>10</v>
      </c>
      <c r="AF110" s="83" t="s">
        <v>10</v>
      </c>
    </row>
    <row r="111" customFormat="false" ht="14.25" hidden="false" customHeight="false" outlineLevel="0" collapsed="false">
      <c r="A111" s="82" t="n">
        <f aca="false">IF(G111&lt;&gt;0,IF(COUNTIF(G$4:G$199,G111)&lt;&gt;1,RANK(G111,G$4:G$199)&amp;"°",RANK(G111,G$4:G$199)),"")</f>
        <v>108</v>
      </c>
      <c r="B111" s="100" t="s">
        <v>157</v>
      </c>
      <c r="C111" s="86" t="str">
        <f aca="false">IFERROR(VLOOKUP($B111,TabJoueurs,2,0),"")</f>
        <v>6D</v>
      </c>
      <c r="D111" s="86" t="str">
        <f aca="false">IFERROR(VLOOKUP($B111,TabJoueurs,3,0),"")</f>
        <v>V</v>
      </c>
      <c r="E111" s="86" t="str">
        <f aca="false">IFERROR(VLOOKUP($B111,TabJoueurs,4,0),"")</f>
        <v>GER</v>
      </c>
      <c r="F111" s="86" t="n">
        <f aca="false">IFERROR(VLOOKUP($B111,TabJoueurs,7,0),"")</f>
        <v>0</v>
      </c>
      <c r="G111" s="82" t="n">
        <v>538</v>
      </c>
      <c r="H111" s="82" t="n">
        <f aca="false">COUNTIF(E$4:E111,E111)</f>
        <v>9</v>
      </c>
      <c r="I111" s="82" t="n">
        <f aca="false">IFERROR(IF(H111&lt;6,I110+1,I110),0)</f>
        <v>62</v>
      </c>
      <c r="J111" s="82" t="str">
        <f aca="false">IF(G111&gt;0,IF(H111&lt;6,PtsMax4-I111+1,""),"")</f>
        <v/>
      </c>
      <c r="K111" s="97" t="n">
        <f aca="false">MAX(M111:AB111)</f>
        <v>0</v>
      </c>
      <c r="L111" s="98" t="n">
        <f aca="false">IFERROR(G111/G$1,"")</f>
        <v>0.494031221303949</v>
      </c>
      <c r="M111" s="99"/>
      <c r="N111" s="86" t="str">
        <f aca="false">IF(N$2=$E111,$J111,"")</f>
        <v/>
      </c>
      <c r="O111" s="99" t="str">
        <f aca="false">IF(O$2=$E111,$J111,"")</f>
        <v/>
      </c>
      <c r="P111" s="86" t="str">
        <f aca="false">IF(P$2=$E111,$J111,"")</f>
        <v/>
      </c>
      <c r="Q111" s="86" t="str">
        <f aca="false">IF(Q$2=$E111,$J111,"")</f>
        <v/>
      </c>
      <c r="R111" s="99" t="str">
        <f aca="false">IF(R$2=$E111,$J111,"")</f>
        <v/>
      </c>
      <c r="S111" s="86" t="str">
        <f aca="false">IF(S$2=$E111,$J111,"")</f>
        <v/>
      </c>
      <c r="T111" s="99" t="str">
        <f aca="false">IF(T$2=$E111,$J111,"")</f>
        <v/>
      </c>
      <c r="U111" s="86" t="str">
        <f aca="false">IF(U$2=$E111,$J111,"")</f>
        <v/>
      </c>
      <c r="V111" s="99" t="str">
        <f aca="false">IF(V$2=$E111,$J111,"")</f>
        <v/>
      </c>
      <c r="W111" s="86" t="str">
        <f aca="false">IF(W$2=$E111,$J111,"")</f>
        <v/>
      </c>
      <c r="X111" s="99" t="str">
        <f aca="false">IF(X$2=$E111,$J111,"")</f>
        <v/>
      </c>
      <c r="Y111" s="86" t="str">
        <f aca="false">IF(Y$2=$E111,$J111,"")</f>
        <v/>
      </c>
      <c r="Z111" s="99" t="str">
        <f aca="false">IF(Z$2=$E111,$J111,"")</f>
        <v/>
      </c>
      <c r="AA111" s="86" t="str">
        <f aca="false">IF(AA$2=$E111,$J111,"")</f>
        <v/>
      </c>
      <c r="AB111" s="99" t="str">
        <f aca="false">IF(AB$2=$E111,$J111,"")</f>
        <v/>
      </c>
      <c r="AC111" s="101" t="s">
        <v>10</v>
      </c>
      <c r="AD111" s="83"/>
      <c r="AE111" s="83" t="s">
        <v>10</v>
      </c>
      <c r="AF111" s="83" t="s">
        <v>10</v>
      </c>
    </row>
    <row r="112" customFormat="false" ht="14.25" hidden="false" customHeight="false" outlineLevel="0" collapsed="false">
      <c r="A112" s="82" t="n">
        <f aca="false">IF(G112&lt;&gt;0,IF(COUNTIF(G$4:G$199,G112)&lt;&gt;1,RANK(G112,G$4:G$199)&amp;"°",RANK(G112,G$4:G$199)),"")</f>
        <v>109</v>
      </c>
      <c r="B112" s="100" t="s">
        <v>470</v>
      </c>
      <c r="C112" s="86" t="str">
        <f aca="false">IFERROR(VLOOKUP($B112,TabJoueurs,2,0),"")</f>
        <v>NC</v>
      </c>
      <c r="D112" s="86" t="n">
        <f aca="false">IFERROR(VLOOKUP($B112,TabJoueurs,3,0),"")</f>
        <v>0</v>
      </c>
      <c r="E112" s="86" t="str">
        <f aca="false">IFERROR(VLOOKUP($B112,TabJoueurs,4,0),"")</f>
        <v>CNB</v>
      </c>
      <c r="F112" s="86" t="n">
        <f aca="false">IFERROR(VLOOKUP($B112,TabJoueurs,7,0),"")</f>
        <v>0</v>
      </c>
      <c r="G112" s="82" t="n">
        <v>530</v>
      </c>
      <c r="H112" s="82" t="n">
        <f aca="false">COUNTIF(E$4:E112,E112)</f>
        <v>7</v>
      </c>
      <c r="I112" s="82" t="n">
        <f aca="false">IFERROR(IF(H112&lt;6,I111+1,I111),0)</f>
        <v>62</v>
      </c>
      <c r="J112" s="82" t="str">
        <f aca="false">IF(G112&gt;0,IF(H112&lt;6,PtsMax4-I112+1,""),"")</f>
        <v/>
      </c>
      <c r="K112" s="97" t="n">
        <f aca="false">MAX(M112:AB112)</f>
        <v>0</v>
      </c>
      <c r="L112" s="98" t="n">
        <f aca="false">IFERROR(G112/G$1,"")</f>
        <v>0.486685032139578</v>
      </c>
      <c r="M112" s="99"/>
      <c r="N112" s="86" t="str">
        <f aca="false">IF(N$2=$E112,$J112,"")</f>
        <v/>
      </c>
      <c r="O112" s="99" t="str">
        <f aca="false">IF(O$2=$E112,$J112,"")</f>
        <v/>
      </c>
      <c r="P112" s="86" t="str">
        <f aca="false">IF(P$2=$E112,$J112,"")</f>
        <v/>
      </c>
      <c r="Q112" s="86" t="str">
        <f aca="false">IF(Q$2=$E112,$J112,"")</f>
        <v/>
      </c>
      <c r="R112" s="99" t="str">
        <f aca="false">IF(R$2=$E112,$J112,"")</f>
        <v/>
      </c>
      <c r="S112" s="86" t="str">
        <f aca="false">IF(S$2=$E112,$J112,"")</f>
        <v/>
      </c>
      <c r="T112" s="99" t="str">
        <f aca="false">IF(T$2=$E112,$J112,"")</f>
        <v/>
      </c>
      <c r="U112" s="86" t="str">
        <f aca="false">IF(U$2=$E112,$J112,"")</f>
        <v/>
      </c>
      <c r="V112" s="99" t="str">
        <f aca="false">IF(V$2=$E112,$J112,"")</f>
        <v/>
      </c>
      <c r="W112" s="86" t="str">
        <f aca="false">IF(W$2=$E112,$J112,"")</f>
        <v/>
      </c>
      <c r="X112" s="99" t="str">
        <f aca="false">IF(X$2=$E112,$J112,"")</f>
        <v/>
      </c>
      <c r="Y112" s="86" t="str">
        <f aca="false">IF(Y$2=$E112,$J112,"")</f>
        <v/>
      </c>
      <c r="Z112" s="99" t="str">
        <f aca="false">IF(Z$2=$E112,$J112,"")</f>
        <v/>
      </c>
      <c r="AA112" s="86" t="str">
        <f aca="false">IF(AA$2=$E112,$J112,"")</f>
        <v/>
      </c>
      <c r="AB112" s="99" t="str">
        <f aca="false">IF(AB$2=$E112,$J112,"")</f>
        <v/>
      </c>
      <c r="AC112" s="101" t="s">
        <v>10</v>
      </c>
      <c r="AD112" s="83"/>
      <c r="AE112" s="83" t="s">
        <v>10</v>
      </c>
      <c r="AF112" s="83" t="s">
        <v>10</v>
      </c>
    </row>
    <row r="113" customFormat="false" ht="14.25" hidden="false" customHeight="false" outlineLevel="0" collapsed="false">
      <c r="A113" s="82" t="str">
        <f aca="false">IF(G113&lt;&gt;0,IF(COUNTIF(G$4:G$199,G113)&lt;&gt;1,RANK(G113,G$4:G$199)&amp;"°",RANK(G113,G$4:G$199)),"")</f>
        <v>110°</v>
      </c>
      <c r="B113" s="100" t="s">
        <v>473</v>
      </c>
      <c r="C113" s="86" t="n">
        <f aca="false">IFERROR(VLOOKUP($B113,TabJoueurs,2,0),"")</f>
        <v>7</v>
      </c>
      <c r="D113" s="86" t="str">
        <f aca="false">IFERROR(VLOOKUP($B113,TabJoueurs,3,0),"")</f>
        <v>V</v>
      </c>
      <c r="E113" s="86" t="str">
        <f aca="false">IFERROR(VLOOKUP($B113,TabJoueurs,4,0),"")</f>
        <v>WAA</v>
      </c>
      <c r="F113" s="86" t="n">
        <f aca="false">IFERROR(VLOOKUP($B113,TabJoueurs,7,0),"")</f>
        <v>0</v>
      </c>
      <c r="G113" s="82" t="n">
        <v>529</v>
      </c>
      <c r="H113" s="82" t="n">
        <f aca="false">COUNTIF(E$4:E113,E113)</f>
        <v>12</v>
      </c>
      <c r="I113" s="82" t="n">
        <f aca="false">IFERROR(IF(H113&lt;6,I112+1,I112),0)</f>
        <v>62</v>
      </c>
      <c r="J113" s="82" t="str">
        <f aca="false">IF(G113&gt;0,IF(H113&lt;6,PtsMax4-I113+1,""),"")</f>
        <v/>
      </c>
      <c r="K113" s="97" t="n">
        <f aca="false">MAX(M113:AB113)</f>
        <v>0</v>
      </c>
      <c r="L113" s="98" t="n">
        <f aca="false">IFERROR(G113/G$1,"")</f>
        <v>0.485766758494031</v>
      </c>
      <c r="M113" s="99"/>
      <c r="N113" s="86" t="str">
        <f aca="false">IF(N$2=$E113,$J113,"")</f>
        <v/>
      </c>
      <c r="O113" s="99" t="str">
        <f aca="false">IF(O$2=$E113,$J113,"")</f>
        <v/>
      </c>
      <c r="P113" s="86" t="str">
        <f aca="false">IF(P$2=$E113,$J113,"")</f>
        <v/>
      </c>
      <c r="Q113" s="86" t="str">
        <f aca="false">IF(Q$2=$E113,$J113,"")</f>
        <v/>
      </c>
      <c r="R113" s="99" t="str">
        <f aca="false">IF(R$2=$E113,$J113,"")</f>
        <v/>
      </c>
      <c r="S113" s="86" t="str">
        <f aca="false">IF(S$2=$E113,$J113,"")</f>
        <v/>
      </c>
      <c r="T113" s="99" t="str">
        <f aca="false">IF(T$2=$E113,$J113,"")</f>
        <v/>
      </c>
      <c r="U113" s="86" t="str">
        <f aca="false">IF(U$2=$E113,$J113,"")</f>
        <v/>
      </c>
      <c r="V113" s="99" t="str">
        <f aca="false">IF(V$2=$E113,$J113,"")</f>
        <v/>
      </c>
      <c r="W113" s="86" t="str">
        <f aca="false">IF(W$2=$E113,$J113,"")</f>
        <v/>
      </c>
      <c r="X113" s="99" t="str">
        <f aca="false">IF(X$2=$E113,$J113,"")</f>
        <v/>
      </c>
      <c r="Y113" s="86" t="str">
        <f aca="false">IF(Y$2=$E113,$J113,"")</f>
        <v/>
      </c>
      <c r="Z113" s="99" t="str">
        <f aca="false">IF(Z$2=$E113,$J113,"")</f>
        <v/>
      </c>
      <c r="AA113" s="86" t="str">
        <f aca="false">IF(AA$2=$E113,$J113,"")</f>
        <v/>
      </c>
      <c r="AB113" s="99" t="str">
        <f aca="false">IF(AB$2=$E113,$J113,"")</f>
        <v/>
      </c>
      <c r="AC113" s="101" t="s">
        <v>10</v>
      </c>
      <c r="AD113" s="83"/>
      <c r="AE113" s="83" t="s">
        <v>10</v>
      </c>
      <c r="AF113" s="83" t="s">
        <v>10</v>
      </c>
    </row>
    <row r="114" customFormat="false" ht="14.25" hidden="false" customHeight="false" outlineLevel="0" collapsed="false">
      <c r="A114" s="82" t="str">
        <f aca="false">IF(G114&lt;&gt;0,IF(COUNTIF(G$4:G$199,G114)&lt;&gt;1,RANK(G114,G$4:G$199)&amp;"°",RANK(G114,G$4:G$199)),"")</f>
        <v>110°</v>
      </c>
      <c r="B114" s="100" t="s">
        <v>129</v>
      </c>
      <c r="C114" s="86" t="str">
        <f aca="false">IFERROR(VLOOKUP($B114,TabJoueurs,2,0),"")</f>
        <v>6C</v>
      </c>
      <c r="D114" s="86" t="str">
        <f aca="false">IFERROR(VLOOKUP($B114,TabJoueurs,3,0),"")</f>
        <v>V</v>
      </c>
      <c r="E114" s="86" t="str">
        <f aca="false">IFERROR(VLOOKUP($B114,TabJoueurs,4,0),"")</f>
        <v>LIB</v>
      </c>
      <c r="F114" s="86" t="n">
        <f aca="false">IFERROR(VLOOKUP($B114,TabJoueurs,7,0),"")</f>
        <v>0</v>
      </c>
      <c r="G114" s="82" t="n">
        <v>529</v>
      </c>
      <c r="H114" s="82" t="n">
        <f aca="false">COUNTIF(E$4:E114,E114)</f>
        <v>9</v>
      </c>
      <c r="I114" s="82" t="n">
        <f aca="false">IFERROR(IF(H114&lt;6,I113+1,I113),0)</f>
        <v>62</v>
      </c>
      <c r="J114" s="82" t="str">
        <f aca="false">IF(G114&gt;0,IF(H114&lt;6,PtsMax4-I114+1,""),"")</f>
        <v/>
      </c>
      <c r="K114" s="97" t="n">
        <f aca="false">MAX(M114:AB114)</f>
        <v>0</v>
      </c>
      <c r="L114" s="98" t="n">
        <f aca="false">IFERROR(G114/G$1,"")</f>
        <v>0.485766758494031</v>
      </c>
      <c r="M114" s="99"/>
      <c r="N114" s="86" t="str">
        <f aca="false">IF(N$2=$E114,$J114,"")</f>
        <v/>
      </c>
      <c r="O114" s="99" t="str">
        <f aca="false">IF(O$2=$E114,$J114,"")</f>
        <v/>
      </c>
      <c r="P114" s="86" t="str">
        <f aca="false">IF(P$2=$E114,$J114,"")</f>
        <v/>
      </c>
      <c r="Q114" s="86" t="str">
        <f aca="false">IF(Q$2=$E114,$J114,"")</f>
        <v/>
      </c>
      <c r="R114" s="99" t="str">
        <f aca="false">IF(R$2=$E114,$J114,"")</f>
        <v/>
      </c>
      <c r="S114" s="86" t="str">
        <f aca="false">IF(S$2=$E114,$J114,"")</f>
        <v/>
      </c>
      <c r="T114" s="99" t="str">
        <f aca="false">IF(T$2=$E114,$J114,"")</f>
        <v/>
      </c>
      <c r="U114" s="86" t="str">
        <f aca="false">IF(U$2=$E114,$J114,"")</f>
        <v/>
      </c>
      <c r="V114" s="99" t="str">
        <f aca="false">IF(V$2=$E114,$J114,"")</f>
        <v/>
      </c>
      <c r="W114" s="86" t="str">
        <f aca="false">IF(W$2=$E114,$J114,"")</f>
        <v/>
      </c>
      <c r="X114" s="99" t="str">
        <f aca="false">IF(X$2=$E114,$J114,"")</f>
        <v/>
      </c>
      <c r="Y114" s="86" t="str">
        <f aca="false">IF(Y$2=$E114,$J114,"")</f>
        <v/>
      </c>
      <c r="Z114" s="99" t="str">
        <f aca="false">IF(Z$2=$E114,$J114,"")</f>
        <v/>
      </c>
      <c r="AA114" s="86" t="str">
        <f aca="false">IF(AA$2=$E114,$J114,"")</f>
        <v/>
      </c>
      <c r="AB114" s="99" t="str">
        <f aca="false">IF(AB$2=$E114,$J114,"")</f>
        <v/>
      </c>
      <c r="AC114" s="101" t="s">
        <v>10</v>
      </c>
      <c r="AD114" s="83"/>
      <c r="AE114" s="83" t="s">
        <v>10</v>
      </c>
      <c r="AF114" s="83" t="s">
        <v>10</v>
      </c>
    </row>
    <row r="115" customFormat="false" ht="14.25" hidden="false" customHeight="false" outlineLevel="0" collapsed="false">
      <c r="A115" s="82" t="n">
        <f aca="false">IF(G115&lt;&gt;0,IF(COUNTIF(G$4:G$199,G115)&lt;&gt;1,RANK(G115,G$4:G$199)&amp;"°",RANK(G115,G$4:G$199)),"")</f>
        <v>112</v>
      </c>
      <c r="B115" s="100" t="s">
        <v>155</v>
      </c>
      <c r="C115" s="86" t="str">
        <f aca="false">IFERROR(VLOOKUP($B115,TabJoueurs,2,0),"")</f>
        <v>NC</v>
      </c>
      <c r="D115" s="86" t="str">
        <f aca="false">IFERROR(VLOOKUP($B115,TabJoueurs,3,0),"")</f>
        <v>D</v>
      </c>
      <c r="E115" s="86" t="str">
        <f aca="false">IFERROR(VLOOKUP($B115,TabJoueurs,4,0),"")</f>
        <v>LIB</v>
      </c>
      <c r="F115" s="86" t="n">
        <f aca="false">IFERROR(VLOOKUP($B115,TabJoueurs,7,0),"")</f>
        <v>0</v>
      </c>
      <c r="G115" s="82" t="n">
        <v>527</v>
      </c>
      <c r="H115" s="82" t="n">
        <f aca="false">COUNTIF(E$4:E115,E115)</f>
        <v>10</v>
      </c>
      <c r="I115" s="82" t="n">
        <f aca="false">IFERROR(IF(H115&lt;6,I114+1,I114),0)</f>
        <v>62</v>
      </c>
      <c r="J115" s="82" t="str">
        <f aca="false">IF(G115&gt;0,IF(H115&lt;6,PtsMax4-I115+1,""),"")</f>
        <v/>
      </c>
      <c r="K115" s="97" t="n">
        <f aca="false">MAX(M115:AB115)</f>
        <v>0</v>
      </c>
      <c r="L115" s="98" t="n">
        <f aca="false">IFERROR(G115/G$1,"")</f>
        <v>0.483930211202939</v>
      </c>
      <c r="M115" s="99"/>
      <c r="N115" s="86" t="str">
        <f aca="false">IF(N$2=$E115,$J115,"")</f>
        <v/>
      </c>
      <c r="O115" s="99" t="str">
        <f aca="false">IF(O$2=$E115,$J115,"")</f>
        <v/>
      </c>
      <c r="P115" s="86" t="str">
        <f aca="false">IF(P$2=$E115,$J115,"")</f>
        <v/>
      </c>
      <c r="Q115" s="86" t="str">
        <f aca="false">IF(Q$2=$E115,$J115,"")</f>
        <v/>
      </c>
      <c r="R115" s="99" t="str">
        <f aca="false">IF(R$2=$E115,$J115,"")</f>
        <v/>
      </c>
      <c r="S115" s="86" t="str">
        <f aca="false">IF(S$2=$E115,$J115,"")</f>
        <v/>
      </c>
      <c r="T115" s="99" t="str">
        <f aca="false">IF(T$2=$E115,$J115,"")</f>
        <v/>
      </c>
      <c r="U115" s="86" t="str">
        <f aca="false">IF(U$2=$E115,$J115,"")</f>
        <v/>
      </c>
      <c r="V115" s="99" t="str">
        <f aca="false">IF(V$2=$E115,$J115,"")</f>
        <v/>
      </c>
      <c r="W115" s="86" t="str">
        <f aca="false">IF(W$2=$E115,$J115,"")</f>
        <v/>
      </c>
      <c r="X115" s="99" t="str">
        <f aca="false">IF(X$2=$E115,$J115,"")</f>
        <v/>
      </c>
      <c r="Y115" s="86" t="str">
        <f aca="false">IF(Y$2=$E115,$J115,"")</f>
        <v/>
      </c>
      <c r="Z115" s="99" t="str">
        <f aca="false">IF(Z$2=$E115,$J115,"")</f>
        <v/>
      </c>
      <c r="AA115" s="86" t="str">
        <f aca="false">IF(AA$2=$E115,$J115,"")</f>
        <v/>
      </c>
      <c r="AB115" s="99" t="str">
        <f aca="false">IF(AB$2=$E115,$J115,"")</f>
        <v/>
      </c>
      <c r="AC115" s="101" t="s">
        <v>10</v>
      </c>
      <c r="AD115" s="83"/>
      <c r="AE115" s="83" t="s">
        <v>10</v>
      </c>
      <c r="AF115" s="83" t="s">
        <v>10</v>
      </c>
    </row>
    <row r="116" customFormat="false" ht="14.25" hidden="false" customHeight="false" outlineLevel="0" collapsed="false">
      <c r="A116" s="82" t="n">
        <f aca="false">IF(G116&lt;&gt;0,IF(COUNTIF(G$4:G$199,G116)&lt;&gt;1,RANK(G116,G$4:G$199)&amp;"°",RANK(G116,G$4:G$199)),"")</f>
        <v>113</v>
      </c>
      <c r="B116" s="83" t="s">
        <v>133</v>
      </c>
      <c r="C116" s="86" t="str">
        <f aca="false">IFERROR(VLOOKUP($B116,TabJoueurs,2,0),"")</f>
        <v>6C</v>
      </c>
      <c r="D116" s="86" t="str">
        <f aca="false">IFERROR(VLOOKUP($B116,TabJoueurs,3,0),"")</f>
        <v>V</v>
      </c>
      <c r="E116" s="86" t="str">
        <f aca="false">IFERROR(VLOOKUP($B116,TabJoueurs,4,0),"")</f>
        <v>BAH</v>
      </c>
      <c r="F116" s="86" t="n">
        <f aca="false">IFERROR(VLOOKUP($B116,TabJoueurs,7,0),"")</f>
        <v>0</v>
      </c>
      <c r="G116" s="82" t="n">
        <v>523</v>
      </c>
      <c r="H116" s="82" t="n">
        <f aca="false">COUNTIF(E$4:E116,E116)</f>
        <v>14</v>
      </c>
      <c r="I116" s="82" t="n">
        <f aca="false">IFERROR(IF(H116&lt;6,I115+1,I115),0)</f>
        <v>62</v>
      </c>
      <c r="J116" s="82" t="str">
        <f aca="false">IF(G116&gt;0,IF(H116&lt;6,PtsMax4-I116+1,""),"")</f>
        <v/>
      </c>
      <c r="K116" s="97" t="n">
        <f aca="false">MAX(M116:AB116)</f>
        <v>0</v>
      </c>
      <c r="L116" s="98" t="n">
        <f aca="false">IFERROR(G116/G$1,"")</f>
        <v>0.480257116620753</v>
      </c>
      <c r="M116" s="99"/>
      <c r="N116" s="86" t="str">
        <f aca="false">IF(N$2=$E116,$J116,"")</f>
        <v/>
      </c>
      <c r="O116" s="99" t="str">
        <f aca="false">IF(O$2=$E116,$J116,"")</f>
        <v/>
      </c>
      <c r="P116" s="86" t="str">
        <f aca="false">IF(P$2=$E116,$J116,"")</f>
        <v/>
      </c>
      <c r="Q116" s="86" t="str">
        <f aca="false">IF(Q$2=$E116,$J116,"")</f>
        <v/>
      </c>
      <c r="R116" s="99" t="str">
        <f aca="false">IF(R$2=$E116,$J116,"")</f>
        <v/>
      </c>
      <c r="S116" s="86" t="str">
        <f aca="false">IF(S$2=$E116,$J116,"")</f>
        <v/>
      </c>
      <c r="T116" s="99" t="str">
        <f aca="false">IF(T$2=$E116,$J116,"")</f>
        <v/>
      </c>
      <c r="U116" s="86" t="str">
        <f aca="false">IF(U$2=$E116,$J116,"")</f>
        <v/>
      </c>
      <c r="V116" s="99" t="str">
        <f aca="false">IF(V$2=$E116,$J116,"")</f>
        <v/>
      </c>
      <c r="W116" s="86" t="str">
        <f aca="false">IF(W$2=$E116,$J116,"")</f>
        <v/>
      </c>
      <c r="X116" s="99" t="str">
        <f aca="false">IF(X$2=$E116,$J116,"")</f>
        <v/>
      </c>
      <c r="Y116" s="86" t="str">
        <f aca="false">IF(Y$2=$E116,$J116,"")</f>
        <v/>
      </c>
      <c r="Z116" s="99" t="str">
        <f aca="false">IF(Z$2=$E116,$J116,"")</f>
        <v/>
      </c>
      <c r="AA116" s="86" t="str">
        <f aca="false">IF(AA$2=$E116,$J116,"")</f>
        <v/>
      </c>
      <c r="AB116" s="99" t="str">
        <f aca="false">IF(AB$2=$E116,$J116,"")</f>
        <v/>
      </c>
      <c r="AC116" s="101" t="s">
        <v>10</v>
      </c>
      <c r="AD116" s="83"/>
      <c r="AE116" s="83" t="s">
        <v>10</v>
      </c>
      <c r="AF116" s="83" t="s">
        <v>10</v>
      </c>
    </row>
    <row r="117" customFormat="false" ht="14.25" hidden="false" customHeight="false" outlineLevel="0" collapsed="false">
      <c r="A117" s="82" t="n">
        <f aca="false">IF(G117&lt;&gt;0,IF(COUNTIF(G$4:G$199,G117)&lt;&gt;1,RANK(G117,G$4:G$199)&amp;"°",RANK(G117,G$4:G$199)),"")</f>
        <v>114</v>
      </c>
      <c r="B117" s="100" t="s">
        <v>723</v>
      </c>
      <c r="C117" s="86" t="str">
        <f aca="false">IFERROR(VLOOKUP($B117,TabJoueurs,2,0),"")</f>
        <v>NC</v>
      </c>
      <c r="D117" s="86" t="n">
        <f aca="false">IFERROR(VLOOKUP($B117,TabJoueurs,3,0),"")</f>
        <v>0</v>
      </c>
      <c r="E117" s="86" t="str">
        <f aca="false">IFERROR(VLOOKUP($B117,TabJoueurs,4,0),"")</f>
        <v>FLO</v>
      </c>
      <c r="F117" s="86" t="n">
        <f aca="false">IFERROR(VLOOKUP($B117,TabJoueurs,7,0),"")</f>
        <v>0</v>
      </c>
      <c r="G117" s="82" t="n">
        <v>511</v>
      </c>
      <c r="H117" s="82" t="n">
        <f aca="false">COUNTIF(E$4:E117,E117)</f>
        <v>11</v>
      </c>
      <c r="I117" s="82" t="n">
        <f aca="false">IFERROR(IF(H117&lt;6,I116+1,I116),0)</f>
        <v>62</v>
      </c>
      <c r="J117" s="82" t="str">
        <f aca="false">IF(G117&gt;0,IF(H117&lt;6,PtsMax4-I117+1,""),"")</f>
        <v/>
      </c>
      <c r="K117" s="97" t="n">
        <f aca="false">MAX(M117:AB117)</f>
        <v>0</v>
      </c>
      <c r="L117" s="98" t="n">
        <f aca="false">IFERROR(G117/G$1,"")</f>
        <v>0.469237832874197</v>
      </c>
      <c r="M117" s="99"/>
      <c r="N117" s="86" t="str">
        <f aca="false">IF(N$2=$E117,$J117,"")</f>
        <v/>
      </c>
      <c r="O117" s="99" t="str">
        <f aca="false">IF(O$2=$E117,$J117,"")</f>
        <v/>
      </c>
      <c r="P117" s="86" t="str">
        <f aca="false">IF(P$2=$E117,$J117,"")</f>
        <v/>
      </c>
      <c r="Q117" s="86" t="str">
        <f aca="false">IF(Q$2=$E117,$J117,"")</f>
        <v/>
      </c>
      <c r="R117" s="99" t="str">
        <f aca="false">IF(R$2=$E117,$J117,"")</f>
        <v/>
      </c>
      <c r="S117" s="86" t="str">
        <f aca="false">IF(S$2=$E117,$J117,"")</f>
        <v/>
      </c>
      <c r="T117" s="99" t="str">
        <f aca="false">IF(T$2=$E117,$J117,"")</f>
        <v/>
      </c>
      <c r="U117" s="86" t="str">
        <f aca="false">IF(U$2=$E117,$J117,"")</f>
        <v/>
      </c>
      <c r="V117" s="99" t="str">
        <f aca="false">IF(V$2=$E117,$J117,"")</f>
        <v/>
      </c>
      <c r="W117" s="86" t="str">
        <f aca="false">IF(W$2=$E117,$J117,"")</f>
        <v/>
      </c>
      <c r="X117" s="99" t="str">
        <f aca="false">IF(X$2=$E117,$J117,"")</f>
        <v/>
      </c>
      <c r="Y117" s="86" t="str">
        <f aca="false">IF(Y$2=$E117,$J117,"")</f>
        <v/>
      </c>
      <c r="Z117" s="99" t="str">
        <f aca="false">IF(Z$2=$E117,$J117,"")</f>
        <v/>
      </c>
      <c r="AA117" s="86" t="str">
        <f aca="false">IF(AA$2=$E117,$J117,"")</f>
        <v/>
      </c>
      <c r="AB117" s="99" t="str">
        <f aca="false">IF(AB$2=$E117,$J117,"")</f>
        <v/>
      </c>
      <c r="AC117" s="101" t="s">
        <v>10</v>
      </c>
      <c r="AD117" s="83"/>
      <c r="AE117" s="83" t="s">
        <v>10</v>
      </c>
      <c r="AF117" s="83" t="s">
        <v>10</v>
      </c>
    </row>
    <row r="118" customFormat="false" ht="14.25" hidden="false" customHeight="false" outlineLevel="0" collapsed="false">
      <c r="A118" s="82" t="n">
        <f aca="false">IF(G118&lt;&gt;0,IF(COUNTIF(G$4:G$199,G118)&lt;&gt;1,RANK(G118,G$4:G$199)&amp;"°",RANK(G118,G$4:G$199)),"")</f>
        <v>115</v>
      </c>
      <c r="B118" s="100" t="s">
        <v>176</v>
      </c>
      <c r="C118" s="86" t="str">
        <f aca="false">IFERROR(VLOOKUP($B118,TabJoueurs,2,0),"")</f>
        <v>NC</v>
      </c>
      <c r="D118" s="86" t="str">
        <f aca="false">IFERROR(VLOOKUP($B118,TabJoueurs,3,0),"")</f>
        <v>V</v>
      </c>
      <c r="E118" s="86" t="str">
        <f aca="false">IFERROR(VLOOKUP($B118,TabJoueurs,4,0),"")</f>
        <v>CNB</v>
      </c>
      <c r="F118" s="86" t="n">
        <f aca="false">IFERROR(VLOOKUP($B118,TabJoueurs,7,0),"")</f>
        <v>0</v>
      </c>
      <c r="G118" s="82" t="n">
        <v>494</v>
      </c>
      <c r="H118" s="82" t="n">
        <f aca="false">COUNTIF(E$4:E118,E118)</f>
        <v>8</v>
      </c>
      <c r="I118" s="82" t="n">
        <f aca="false">IFERROR(IF(H118&lt;6,I117+1,I117),0)</f>
        <v>62</v>
      </c>
      <c r="J118" s="82" t="str">
        <f aca="false">IF(G118&gt;0,IF(H118&lt;6,PtsMax4-I118+1,""),"")</f>
        <v/>
      </c>
      <c r="K118" s="97" t="n">
        <f aca="false">MAX(M118:AB118)</f>
        <v>0</v>
      </c>
      <c r="L118" s="98" t="n">
        <f aca="false">IFERROR(G118/G$1,"")</f>
        <v>0.453627180899908</v>
      </c>
      <c r="M118" s="99"/>
      <c r="N118" s="86" t="str">
        <f aca="false">IF(N$2=$E118,$J118,"")</f>
        <v/>
      </c>
      <c r="O118" s="99" t="str">
        <f aca="false">IF(O$2=$E118,$J118,"")</f>
        <v/>
      </c>
      <c r="P118" s="86" t="str">
        <f aca="false">IF(P$2=$E118,$J118,"")</f>
        <v/>
      </c>
      <c r="Q118" s="86" t="str">
        <f aca="false">IF(Q$2=$E118,$J118,"")</f>
        <v/>
      </c>
      <c r="R118" s="99" t="str">
        <f aca="false">IF(R$2=$E118,$J118,"")</f>
        <v/>
      </c>
      <c r="S118" s="86" t="str">
        <f aca="false">IF(S$2=$E118,$J118,"")</f>
        <v/>
      </c>
      <c r="T118" s="99" t="str">
        <f aca="false">IF(T$2=$E118,$J118,"")</f>
        <v/>
      </c>
      <c r="U118" s="86" t="str">
        <f aca="false">IF(U$2=$E118,$J118,"")</f>
        <v/>
      </c>
      <c r="V118" s="99" t="str">
        <f aca="false">IF(V$2=$E118,$J118,"")</f>
        <v/>
      </c>
      <c r="W118" s="86" t="str">
        <f aca="false">IF(W$2=$E118,$J118,"")</f>
        <v/>
      </c>
      <c r="X118" s="99" t="str">
        <f aca="false">IF(X$2=$E118,$J118,"")</f>
        <v/>
      </c>
      <c r="Y118" s="86" t="str">
        <f aca="false">IF(Y$2=$E118,$J118,"")</f>
        <v/>
      </c>
      <c r="Z118" s="99" t="str">
        <f aca="false">IF(Z$2=$E118,$J118,"")</f>
        <v/>
      </c>
      <c r="AA118" s="86" t="str">
        <f aca="false">IF(AA$2=$E118,$J118,"")</f>
        <v/>
      </c>
      <c r="AB118" s="99" t="str">
        <f aca="false">IF(AB$2=$E118,$J118,"")</f>
        <v/>
      </c>
      <c r="AC118" s="101" t="s">
        <v>10</v>
      </c>
      <c r="AD118" s="83"/>
      <c r="AE118" s="83" t="s">
        <v>10</v>
      </c>
      <c r="AF118" s="83" t="s">
        <v>10</v>
      </c>
    </row>
    <row r="119" customFormat="false" ht="14.25" hidden="false" customHeight="false" outlineLevel="0" collapsed="false">
      <c r="A119" s="82" t="n">
        <f aca="false">IF(G119&lt;&gt;0,IF(COUNTIF(G$4:G$199,G119)&lt;&gt;1,RANK(G119,G$4:G$199)&amp;"°",RANK(G119,G$4:G$199)),"")</f>
        <v>116</v>
      </c>
      <c r="B119" s="100" t="s">
        <v>592</v>
      </c>
      <c r="C119" s="86" t="n">
        <f aca="false">IFERROR(VLOOKUP($B119,TabJoueurs,2,0),"")</f>
        <v>7</v>
      </c>
      <c r="D119" s="86" t="n">
        <f aca="false">IFERROR(VLOOKUP($B119,TabJoueurs,3,0),"")</f>
        <v>0</v>
      </c>
      <c r="E119" s="86" t="str">
        <f aca="false">IFERROR(VLOOKUP($B119,TabJoueurs,4,0),"")</f>
        <v>SLR</v>
      </c>
      <c r="F119" s="86" t="n">
        <f aca="false">IFERROR(VLOOKUP($B119,TabJoueurs,7,0),"")</f>
        <v>0</v>
      </c>
      <c r="G119" s="82" t="n">
        <v>493</v>
      </c>
      <c r="H119" s="82" t="n">
        <f aca="false">COUNTIF(E$4:E119,E119)</f>
        <v>15</v>
      </c>
      <c r="I119" s="82" t="n">
        <f aca="false">IFERROR(IF(H119&lt;6,I118+1,I118),0)</f>
        <v>62</v>
      </c>
      <c r="J119" s="82" t="str">
        <f aca="false">IF(G119&gt;0,IF(H119&lt;6,PtsMax4-I119+1,""),"")</f>
        <v/>
      </c>
      <c r="K119" s="97" t="n">
        <f aca="false">MAX(M119:AB119)</f>
        <v>0</v>
      </c>
      <c r="L119" s="98" t="n">
        <f aca="false">IFERROR(G119/G$1,"")</f>
        <v>0.452708907254362</v>
      </c>
      <c r="M119" s="99"/>
      <c r="N119" s="86" t="str">
        <f aca="false">IF(N$2=$E119,$J119,"")</f>
        <v/>
      </c>
      <c r="O119" s="99" t="str">
        <f aca="false">IF(O$2=$E119,$J119,"")</f>
        <v/>
      </c>
      <c r="P119" s="86" t="str">
        <f aca="false">IF(P$2=$E119,$J119,"")</f>
        <v/>
      </c>
      <c r="Q119" s="86" t="str">
        <f aca="false">IF(Q$2=$E119,$J119,"")</f>
        <v/>
      </c>
      <c r="R119" s="99" t="str">
        <f aca="false">IF(R$2=$E119,$J119,"")</f>
        <v/>
      </c>
      <c r="S119" s="86" t="str">
        <f aca="false">IF(S$2=$E119,$J119,"")</f>
        <v/>
      </c>
      <c r="T119" s="99" t="str">
        <f aca="false">IF(T$2=$E119,$J119,"")</f>
        <v/>
      </c>
      <c r="U119" s="86" t="str">
        <f aca="false">IF(U$2=$E119,$J119,"")</f>
        <v/>
      </c>
      <c r="V119" s="99" t="str">
        <f aca="false">IF(V$2=$E119,$J119,"")</f>
        <v/>
      </c>
      <c r="W119" s="86" t="str">
        <f aca="false">IF(W$2=$E119,$J119,"")</f>
        <v/>
      </c>
      <c r="X119" s="99" t="str">
        <f aca="false">IF(X$2=$E119,$J119,"")</f>
        <v/>
      </c>
      <c r="Y119" s="86" t="str">
        <f aca="false">IF(Y$2=$E119,$J119,"")</f>
        <v/>
      </c>
      <c r="Z119" s="99" t="str">
        <f aca="false">IF(Z$2=$E119,$J119,"")</f>
        <v/>
      </c>
      <c r="AA119" s="86" t="str">
        <f aca="false">IF(AA$2=$E119,$J119,"")</f>
        <v/>
      </c>
      <c r="AB119" s="99" t="str">
        <f aca="false">IF(AB$2=$E119,$J119,"")</f>
        <v/>
      </c>
      <c r="AC119" s="101" t="s">
        <v>10</v>
      </c>
      <c r="AD119" s="83"/>
      <c r="AE119" s="83" t="s">
        <v>10</v>
      </c>
      <c r="AF119" s="83" t="s">
        <v>10</v>
      </c>
    </row>
    <row r="120" customFormat="false" ht="14.25" hidden="false" customHeight="false" outlineLevel="0" collapsed="false">
      <c r="A120" s="82" t="n">
        <f aca="false">IF(G120&lt;&gt;0,IF(COUNTIF(G$4:G$199,G120)&lt;&gt;1,RANK(G120,G$4:G$199)&amp;"°",RANK(G120,G$4:G$199)),"")</f>
        <v>117</v>
      </c>
      <c r="B120" s="100" t="s">
        <v>161</v>
      </c>
      <c r="C120" s="86" t="str">
        <f aca="false">IFERROR(VLOOKUP($B120,TabJoueurs,2,0),"")</f>
        <v>6D</v>
      </c>
      <c r="D120" s="86" t="str">
        <f aca="false">IFERROR(VLOOKUP($B120,TabJoueurs,3,0),"")</f>
        <v>D</v>
      </c>
      <c r="E120" s="86" t="str">
        <f aca="false">IFERROR(VLOOKUP($B120,TabJoueurs,4,0),"")</f>
        <v>GER</v>
      </c>
      <c r="F120" s="86" t="n">
        <f aca="false">IFERROR(VLOOKUP($B120,TabJoueurs,7,0),"")</f>
        <v>0</v>
      </c>
      <c r="G120" s="82" t="n">
        <v>485</v>
      </c>
      <c r="H120" s="82" t="n">
        <f aca="false">COUNTIF(E$4:E120,E120)</f>
        <v>10</v>
      </c>
      <c r="I120" s="82" t="n">
        <f aca="false">IFERROR(IF(H120&lt;6,I119+1,I119),0)</f>
        <v>62</v>
      </c>
      <c r="J120" s="82" t="str">
        <f aca="false">IF(G120&gt;0,IF(H120&lt;6,PtsMax4-I120+1,""),"")</f>
        <v/>
      </c>
      <c r="K120" s="97" t="n">
        <f aca="false">MAX(M120:AB120)</f>
        <v>0</v>
      </c>
      <c r="L120" s="98" t="n">
        <f aca="false">IFERROR(G120/G$1,"")</f>
        <v>0.445362718089991</v>
      </c>
      <c r="M120" s="99"/>
      <c r="N120" s="86" t="str">
        <f aca="false">IF(N$2=$E120,$J120,"")</f>
        <v/>
      </c>
      <c r="O120" s="99" t="str">
        <f aca="false">IF(O$2=$E120,$J120,"")</f>
        <v/>
      </c>
      <c r="P120" s="86" t="str">
        <f aca="false">IF(P$2=$E120,$J120,"")</f>
        <v/>
      </c>
      <c r="Q120" s="86" t="str">
        <f aca="false">IF(Q$2=$E120,$J120,"")</f>
        <v/>
      </c>
      <c r="R120" s="99" t="str">
        <f aca="false">IF(R$2=$E120,$J120,"")</f>
        <v/>
      </c>
      <c r="S120" s="86" t="str">
        <f aca="false">IF(S$2=$E120,$J120,"")</f>
        <v/>
      </c>
      <c r="T120" s="99" t="str">
        <f aca="false">IF(T$2=$E120,$J120,"")</f>
        <v/>
      </c>
      <c r="U120" s="86" t="str">
        <f aca="false">IF(U$2=$E120,$J120,"")</f>
        <v/>
      </c>
      <c r="V120" s="99" t="str">
        <f aca="false">IF(V$2=$E120,$J120,"")</f>
        <v/>
      </c>
      <c r="W120" s="86" t="str">
        <f aca="false">IF(W$2=$E120,$J120,"")</f>
        <v/>
      </c>
      <c r="X120" s="99" t="str">
        <f aca="false">IF(X$2=$E120,$J120,"")</f>
        <v/>
      </c>
      <c r="Y120" s="86" t="str">
        <f aca="false">IF(Y$2=$E120,$J120,"")</f>
        <v/>
      </c>
      <c r="Z120" s="99" t="str">
        <f aca="false">IF(Z$2=$E120,$J120,"")</f>
        <v/>
      </c>
      <c r="AA120" s="86" t="str">
        <f aca="false">IF(AA$2=$E120,$J120,"")</f>
        <v/>
      </c>
      <c r="AB120" s="99" t="str">
        <f aca="false">IF(AB$2=$E120,$J120,"")</f>
        <v/>
      </c>
      <c r="AC120" s="101" t="s">
        <v>10</v>
      </c>
      <c r="AD120" s="83"/>
      <c r="AE120" s="83" t="s">
        <v>10</v>
      </c>
      <c r="AF120" s="83" t="s">
        <v>10</v>
      </c>
    </row>
    <row r="121" customFormat="false" ht="14.25" hidden="false" customHeight="false" outlineLevel="0" collapsed="false">
      <c r="A121" s="82" t="n">
        <f aca="false">IF(G121&lt;&gt;0,IF(COUNTIF(G$4:G$199,G121)&lt;&gt;1,RANK(G121,G$4:G$199)&amp;"°",RANK(G121,G$4:G$199)),"")</f>
        <v>118</v>
      </c>
      <c r="B121" s="100" t="s">
        <v>171</v>
      </c>
      <c r="C121" s="86" t="n">
        <f aca="false">IFERROR(VLOOKUP($B121,TabJoueurs,2,0),"")</f>
        <v>7</v>
      </c>
      <c r="D121" s="86" t="str">
        <f aca="false">IFERROR(VLOOKUP($B121,TabJoueurs,3,0),"")</f>
        <v>V</v>
      </c>
      <c r="E121" s="86" t="str">
        <f aca="false">IFERROR(VLOOKUP($B121,TabJoueurs,4,0),"")</f>
        <v>GER</v>
      </c>
      <c r="F121" s="86" t="n">
        <f aca="false">IFERROR(VLOOKUP($B121,TabJoueurs,7,0),"")</f>
        <v>0</v>
      </c>
      <c r="G121" s="82" t="n">
        <v>483</v>
      </c>
      <c r="H121" s="82" t="n">
        <f aca="false">COUNTIF(E$4:E121,E121)</f>
        <v>11</v>
      </c>
      <c r="I121" s="82" t="n">
        <f aca="false">IFERROR(IF(H121&lt;6,I120+1,I120),0)</f>
        <v>62</v>
      </c>
      <c r="J121" s="82" t="str">
        <f aca="false">IF(G121&gt;0,IF(H121&lt;6,PtsMax4-I121+1,""),"")</f>
        <v/>
      </c>
      <c r="K121" s="97" t="n">
        <f aca="false">MAX(M121:AB121)</f>
        <v>0</v>
      </c>
      <c r="L121" s="98" t="n">
        <f aca="false">IFERROR(G121/G$1,"")</f>
        <v>0.443526170798898</v>
      </c>
      <c r="M121" s="99"/>
      <c r="N121" s="86" t="str">
        <f aca="false">IF(N$2=$E121,$J121,"")</f>
        <v/>
      </c>
      <c r="O121" s="99" t="str">
        <f aca="false">IF(O$2=$E121,$J121,"")</f>
        <v/>
      </c>
      <c r="P121" s="86" t="str">
        <f aca="false">IF(P$2=$E121,$J121,"")</f>
        <v/>
      </c>
      <c r="Q121" s="86" t="str">
        <f aca="false">IF(Q$2=$E121,$J121,"")</f>
        <v/>
      </c>
      <c r="R121" s="99" t="str">
        <f aca="false">IF(R$2=$E121,$J121,"")</f>
        <v/>
      </c>
      <c r="S121" s="86" t="str">
        <f aca="false">IF(S$2=$E121,$J121,"")</f>
        <v/>
      </c>
      <c r="T121" s="99" t="str">
        <f aca="false">IF(T$2=$E121,$J121,"")</f>
        <v/>
      </c>
      <c r="U121" s="86" t="str">
        <f aca="false">IF(U$2=$E121,$J121,"")</f>
        <v/>
      </c>
      <c r="V121" s="99" t="str">
        <f aca="false">IF(V$2=$E121,$J121,"")</f>
        <v/>
      </c>
      <c r="W121" s="86" t="str">
        <f aca="false">IF(W$2=$E121,$J121,"")</f>
        <v/>
      </c>
      <c r="X121" s="99" t="str">
        <f aca="false">IF(X$2=$E121,$J121,"")</f>
        <v/>
      </c>
      <c r="Y121" s="86" t="str">
        <f aca="false">IF(Y$2=$E121,$J121,"")</f>
        <v/>
      </c>
      <c r="Z121" s="99" t="str">
        <f aca="false">IF(Z$2=$E121,$J121,"")</f>
        <v/>
      </c>
      <c r="AA121" s="86" t="str">
        <f aca="false">IF(AA$2=$E121,$J121,"")</f>
        <v/>
      </c>
      <c r="AB121" s="99" t="str">
        <f aca="false">IF(AB$2=$E121,$J121,"")</f>
        <v/>
      </c>
      <c r="AC121" s="101" t="s">
        <v>10</v>
      </c>
      <c r="AD121" s="83"/>
      <c r="AE121" s="83" t="s">
        <v>10</v>
      </c>
      <c r="AF121" s="83" t="s">
        <v>10</v>
      </c>
    </row>
    <row r="122" customFormat="false" ht="14.25" hidden="false" customHeight="false" outlineLevel="0" collapsed="false">
      <c r="A122" s="82" t="n">
        <f aca="false">IF(G122&lt;&gt;0,IF(COUNTIF(G$4:G$199,G122)&lt;&gt;1,RANK(G122,G$4:G$199)&amp;"°",RANK(G122,G$4:G$199)),"")</f>
        <v>119</v>
      </c>
      <c r="B122" s="100" t="s">
        <v>173</v>
      </c>
      <c r="C122" s="86" t="str">
        <f aca="false">IFERROR(VLOOKUP($B122,TabJoueurs,2,0),"")</f>
        <v>6B</v>
      </c>
      <c r="D122" s="86" t="str">
        <f aca="false">IFERROR(VLOOKUP($B122,TabJoueurs,3,0),"")</f>
        <v>R</v>
      </c>
      <c r="E122" s="86" t="str">
        <f aca="false">IFERROR(VLOOKUP($B122,TabJoueurs,4,0),"")</f>
        <v>GED</v>
      </c>
      <c r="F122" s="86" t="n">
        <f aca="false">IFERROR(VLOOKUP($B122,TabJoueurs,7,0),"")</f>
        <v>0</v>
      </c>
      <c r="G122" s="82" t="n">
        <v>452</v>
      </c>
      <c r="H122" s="82" t="n">
        <f aca="false">COUNTIF(E$4:E122,E122)</f>
        <v>4</v>
      </c>
      <c r="I122" s="82" t="n">
        <f aca="false">IFERROR(IF(H122&lt;6,I121+1,I121),0)</f>
        <v>63</v>
      </c>
      <c r="J122" s="82" t="n">
        <f aca="false">IF(G122&gt;0,IF(H122&lt;6,PtsMax4-I122+1,""),"")</f>
        <v>3</v>
      </c>
      <c r="K122" s="97" t="n">
        <f aca="false">MAX(M122:AB122)</f>
        <v>3</v>
      </c>
      <c r="L122" s="98" t="n">
        <f aca="false">IFERROR(G122/G$1,"")</f>
        <v>0.415059687786961</v>
      </c>
      <c r="M122" s="99"/>
      <c r="N122" s="86" t="str">
        <f aca="false">IF(N$2=$E122,$J122,"")</f>
        <v/>
      </c>
      <c r="O122" s="99" t="str">
        <f aca="false">IF(O$2=$E122,$J122,"")</f>
        <v/>
      </c>
      <c r="P122" s="86" t="str">
        <f aca="false">IF(P$2=$E122,$J122,"")</f>
        <v/>
      </c>
      <c r="Q122" s="86" t="str">
        <f aca="false">IF(Q$2=$E122,$J122,"")</f>
        <v/>
      </c>
      <c r="R122" s="99" t="str">
        <f aca="false">IF(R$2=$E122,$J122,"")</f>
        <v/>
      </c>
      <c r="S122" s="86" t="str">
        <f aca="false">IF(S$2=$E122,$J122,"")</f>
        <v/>
      </c>
      <c r="T122" s="99" t="str">
        <f aca="false">IF(T$2=$E122,$J122,"")</f>
        <v/>
      </c>
      <c r="U122" s="86" t="str">
        <f aca="false">IF(U$2=$E122,$J122,"")</f>
        <v/>
      </c>
      <c r="V122" s="99" t="n">
        <f aca="false">IF(V$2=$E122,$J122,"")</f>
        <v>3</v>
      </c>
      <c r="W122" s="86" t="str">
        <f aca="false">IF(W$2=$E122,$J122,"")</f>
        <v/>
      </c>
      <c r="X122" s="99" t="str">
        <f aca="false">IF(X$2=$E122,$J122,"")</f>
        <v/>
      </c>
      <c r="Y122" s="86" t="str">
        <f aca="false">IF(Y$2=$E122,$J122,"")</f>
        <v/>
      </c>
      <c r="Z122" s="99" t="str">
        <f aca="false">IF(Z$2=$E122,$J122,"")</f>
        <v/>
      </c>
      <c r="AA122" s="86" t="str">
        <f aca="false">IF(AA$2=$E122,$J122,"")</f>
        <v/>
      </c>
      <c r="AB122" s="99" t="str">
        <f aca="false">IF(AB$2=$E122,$J122,"")</f>
        <v/>
      </c>
      <c r="AC122" s="101" t="s">
        <v>10</v>
      </c>
      <c r="AD122" s="83"/>
      <c r="AE122" s="83" t="s">
        <v>10</v>
      </c>
      <c r="AF122" s="83" t="s">
        <v>10</v>
      </c>
    </row>
    <row r="123" customFormat="false" ht="14.25" hidden="false" customHeight="false" outlineLevel="0" collapsed="false">
      <c r="A123" s="82" t="n">
        <f aca="false">IF(G123&lt;&gt;0,IF(COUNTIF(G$4:G$199,G123)&lt;&gt;1,RANK(G123,G$4:G$199)&amp;"°",RANK(G123,G$4:G$199)),"")</f>
        <v>120</v>
      </c>
      <c r="B123" s="100" t="s">
        <v>174</v>
      </c>
      <c r="C123" s="86" t="str">
        <f aca="false">IFERROR(VLOOKUP($B123,TabJoueurs,2,0),"")</f>
        <v>NC</v>
      </c>
      <c r="D123" s="86" t="str">
        <f aca="false">IFERROR(VLOOKUP($B123,TabJoueurs,3,0),"")</f>
        <v>S</v>
      </c>
      <c r="E123" s="86" t="str">
        <f aca="false">IFERROR(VLOOKUP($B123,TabJoueurs,4,0),"")</f>
        <v>CNB</v>
      </c>
      <c r="F123" s="86" t="n">
        <f aca="false">IFERROR(VLOOKUP($B123,TabJoueurs,7,0),"")</f>
        <v>0</v>
      </c>
      <c r="G123" s="82" t="n">
        <v>449</v>
      </c>
      <c r="H123" s="82" t="n">
        <f aca="false">COUNTIF(E$4:E123,E123)</f>
        <v>9</v>
      </c>
      <c r="I123" s="82" t="n">
        <f aca="false">IFERROR(IF(H123&lt;6,I122+1,I122),0)</f>
        <v>63</v>
      </c>
      <c r="J123" s="82" t="str">
        <f aca="false">IF(G123&gt;0,IF(H123&lt;6,PtsMax4-I123+1,""),"")</f>
        <v/>
      </c>
      <c r="K123" s="97" t="n">
        <f aca="false">MAX(M123:AB123)</f>
        <v>0</v>
      </c>
      <c r="L123" s="98" t="n">
        <f aca="false">IFERROR(G123/G$1,"")</f>
        <v>0.412304866850321</v>
      </c>
      <c r="M123" s="99"/>
      <c r="N123" s="86" t="str">
        <f aca="false">IF(N$2=$E123,$J123,"")</f>
        <v/>
      </c>
      <c r="O123" s="99" t="str">
        <f aca="false">IF(O$2=$E123,$J123,"")</f>
        <v/>
      </c>
      <c r="P123" s="86" t="str">
        <f aca="false">IF(P$2=$E123,$J123,"")</f>
        <v/>
      </c>
      <c r="Q123" s="86" t="str">
        <f aca="false">IF(Q$2=$E123,$J123,"")</f>
        <v/>
      </c>
      <c r="R123" s="99" t="str">
        <f aca="false">IF(R$2=$E123,$J123,"")</f>
        <v/>
      </c>
      <c r="S123" s="86" t="str">
        <f aca="false">IF(S$2=$E123,$J123,"")</f>
        <v/>
      </c>
      <c r="T123" s="99" t="str">
        <f aca="false">IF(T$2=$E123,$J123,"")</f>
        <v/>
      </c>
      <c r="U123" s="86" t="str">
        <f aca="false">IF(U$2=$E123,$J123,"")</f>
        <v/>
      </c>
      <c r="V123" s="99" t="str">
        <f aca="false">IF(V$2=$E123,$J123,"")</f>
        <v/>
      </c>
      <c r="W123" s="86" t="str">
        <f aca="false">IF(W$2=$E123,$J123,"")</f>
        <v/>
      </c>
      <c r="X123" s="99" t="str">
        <f aca="false">IF(X$2=$E123,$J123,"")</f>
        <v/>
      </c>
      <c r="Y123" s="86" t="str">
        <f aca="false">IF(Y$2=$E123,$J123,"")</f>
        <v/>
      </c>
      <c r="Z123" s="99" t="str">
        <f aca="false">IF(Z$2=$E123,$J123,"")</f>
        <v/>
      </c>
      <c r="AA123" s="86" t="str">
        <f aca="false">IF(AA$2=$E123,$J123,"")</f>
        <v/>
      </c>
      <c r="AB123" s="99" t="str">
        <f aca="false">IF(AB$2=$E123,$J123,"")</f>
        <v/>
      </c>
      <c r="AC123" s="101" t="s">
        <v>10</v>
      </c>
      <c r="AD123" s="83"/>
      <c r="AE123" s="83" t="s">
        <v>10</v>
      </c>
      <c r="AF123" s="83" t="s">
        <v>10</v>
      </c>
    </row>
    <row r="124" customFormat="false" ht="14.25" hidden="false" customHeight="false" outlineLevel="0" collapsed="false">
      <c r="A124" s="82" t="n">
        <f aca="false">IF(G124&lt;&gt;0,IF(COUNTIF(G$4:G$199,G124)&lt;&gt;1,RANK(G124,G$4:G$199)&amp;"°",RANK(G124,G$4:G$199)),"")</f>
        <v>121</v>
      </c>
      <c r="B124" s="100" t="s">
        <v>476</v>
      </c>
      <c r="C124" s="86" t="n">
        <f aca="false">IFERROR(VLOOKUP($B124,TabJoueurs,2,0),"")</f>
        <v>7</v>
      </c>
      <c r="D124" s="86" t="str">
        <f aca="false">IFERROR(VLOOKUP($B124,TabJoueurs,3,0),"")</f>
        <v>V</v>
      </c>
      <c r="E124" s="86" t="str">
        <f aca="false">IFERROR(VLOOKUP($B124,TabJoueurs,4,0),"")</f>
        <v>WAA</v>
      </c>
      <c r="F124" s="86" t="n">
        <f aca="false">IFERROR(VLOOKUP($B124,TabJoueurs,7,0),"")</f>
        <v>0</v>
      </c>
      <c r="G124" s="82" t="n">
        <v>448</v>
      </c>
      <c r="H124" s="82" t="n">
        <f aca="false">COUNTIF(E$4:E124,E124)</f>
        <v>13</v>
      </c>
      <c r="I124" s="82" t="n">
        <f aca="false">IFERROR(IF(H124&lt;6,I123+1,I123),0)</f>
        <v>63</v>
      </c>
      <c r="J124" s="82" t="str">
        <f aca="false">IF(G124&gt;0,IF(H124&lt;6,PtsMax4-I124+1,""),"")</f>
        <v/>
      </c>
      <c r="K124" s="97" t="n">
        <f aca="false">MAX(M124:AB124)</f>
        <v>0</v>
      </c>
      <c r="L124" s="98" t="n">
        <f aca="false">IFERROR(G124/G$1,"")</f>
        <v>0.411386593204775</v>
      </c>
      <c r="M124" s="99"/>
      <c r="N124" s="86" t="str">
        <f aca="false">IF(N$2=$E124,$J124,"")</f>
        <v/>
      </c>
      <c r="O124" s="99" t="str">
        <f aca="false">IF(O$2=$E124,$J124,"")</f>
        <v/>
      </c>
      <c r="P124" s="86" t="str">
        <f aca="false">IF(P$2=$E124,$J124,"")</f>
        <v/>
      </c>
      <c r="Q124" s="86" t="str">
        <f aca="false">IF(Q$2=$E124,$J124,"")</f>
        <v/>
      </c>
      <c r="R124" s="99" t="str">
        <f aca="false">IF(R$2=$E124,$J124,"")</f>
        <v/>
      </c>
      <c r="S124" s="86" t="str">
        <f aca="false">IF(S$2=$E124,$J124,"")</f>
        <v/>
      </c>
      <c r="T124" s="99" t="str">
        <f aca="false">IF(T$2=$E124,$J124,"")</f>
        <v/>
      </c>
      <c r="U124" s="86" t="str">
        <f aca="false">IF(U$2=$E124,$J124,"")</f>
        <v/>
      </c>
      <c r="V124" s="99" t="str">
        <f aca="false">IF(V$2=$E124,$J124,"")</f>
        <v/>
      </c>
      <c r="W124" s="86" t="str">
        <f aca="false">IF(W$2=$E124,$J124,"")</f>
        <v/>
      </c>
      <c r="X124" s="99" t="str">
        <f aca="false">IF(X$2=$E124,$J124,"")</f>
        <v/>
      </c>
      <c r="Y124" s="86" t="str">
        <f aca="false">IF(Y$2=$E124,$J124,"")</f>
        <v/>
      </c>
      <c r="Z124" s="99" t="str">
        <f aca="false">IF(Z$2=$E124,$J124,"")</f>
        <v/>
      </c>
      <c r="AA124" s="86" t="str">
        <f aca="false">IF(AA$2=$E124,$J124,"")</f>
        <v/>
      </c>
      <c r="AB124" s="99" t="str">
        <f aca="false">IF(AB$2=$E124,$J124,"")</f>
        <v/>
      </c>
      <c r="AC124" s="101" t="s">
        <v>10</v>
      </c>
      <c r="AD124" s="83"/>
      <c r="AE124" s="83" t="s">
        <v>10</v>
      </c>
      <c r="AF124" s="83" t="s">
        <v>10</v>
      </c>
    </row>
    <row r="125" customFormat="false" ht="14.25" hidden="false" customHeight="false" outlineLevel="0" collapsed="false">
      <c r="A125" s="82" t="n">
        <f aca="false">IF(G125&lt;&gt;0,IF(COUNTIF(G$4:G$199,G125)&lt;&gt;1,RANK(G125,G$4:G$199)&amp;"°",RANK(G125,G$4:G$199)),"")</f>
        <v>122</v>
      </c>
      <c r="B125" s="100" t="s">
        <v>587</v>
      </c>
      <c r="C125" s="86" t="n">
        <f aca="false">IFERROR(VLOOKUP($B125,TabJoueurs,2,0),"")</f>
        <v>7</v>
      </c>
      <c r="D125" s="86" t="str">
        <f aca="false">IFERROR(VLOOKUP($B125,TabJoueurs,3,0),"")</f>
        <v>S</v>
      </c>
      <c r="E125" s="86" t="str">
        <f aca="false">IFERROR(VLOOKUP($B125,TabJoueurs,4,0),"")</f>
        <v>CNB</v>
      </c>
      <c r="F125" s="86" t="n">
        <f aca="false">IFERROR(VLOOKUP($B125,TabJoueurs,7,0),"")</f>
        <v>0</v>
      </c>
      <c r="G125" s="82" t="n">
        <v>398</v>
      </c>
      <c r="H125" s="82" t="n">
        <f aca="false">COUNTIF(E$4:E125,E125)</f>
        <v>10</v>
      </c>
      <c r="I125" s="82" t="n">
        <f aca="false">IFERROR(IF(H125&lt;6,I124+1,I124),0)</f>
        <v>63</v>
      </c>
      <c r="J125" s="82" t="str">
        <f aca="false">IF(G125&gt;0,IF(H125&lt;6,PtsMax4-I125+1,""),"")</f>
        <v/>
      </c>
      <c r="K125" s="97" t="n">
        <f aca="false">MAX(M125:AB125)</f>
        <v>0</v>
      </c>
      <c r="L125" s="98" t="n">
        <f aca="false">IFERROR(G125/G$1,"")</f>
        <v>0.365472910927456</v>
      </c>
      <c r="M125" s="99"/>
      <c r="N125" s="86" t="str">
        <f aca="false">IF(N$2=$E125,$J125,"")</f>
        <v/>
      </c>
      <c r="O125" s="99" t="str">
        <f aca="false">IF(O$2=$E125,$J125,"")</f>
        <v/>
      </c>
      <c r="P125" s="86" t="str">
        <f aca="false">IF(P$2=$E125,$J125,"")</f>
        <v/>
      </c>
      <c r="Q125" s="86" t="str">
        <f aca="false">IF(Q$2=$E125,$J125,"")</f>
        <v/>
      </c>
      <c r="R125" s="99" t="str">
        <f aca="false">IF(R$2=$E125,$J125,"")</f>
        <v/>
      </c>
      <c r="S125" s="86" t="str">
        <f aca="false">IF(S$2=$E125,$J125,"")</f>
        <v/>
      </c>
      <c r="T125" s="99" t="str">
        <f aca="false">IF(T$2=$E125,$J125,"")</f>
        <v/>
      </c>
      <c r="U125" s="86" t="str">
        <f aca="false">IF(U$2=$E125,$J125,"")</f>
        <v/>
      </c>
      <c r="V125" s="99" t="str">
        <f aca="false">IF(V$2=$E125,$J125,"")</f>
        <v/>
      </c>
      <c r="W125" s="86" t="str">
        <f aca="false">IF(W$2=$E125,$J125,"")</f>
        <v/>
      </c>
      <c r="X125" s="99" t="str">
        <f aca="false">IF(X$2=$E125,$J125,"")</f>
        <v/>
      </c>
      <c r="Y125" s="86" t="str">
        <f aca="false">IF(Y$2=$E125,$J125,"")</f>
        <v/>
      </c>
      <c r="Z125" s="99" t="str">
        <f aca="false">IF(Z$2=$E125,$J125,"")</f>
        <v/>
      </c>
      <c r="AA125" s="86" t="str">
        <f aca="false">IF(AA$2=$E125,$J125,"")</f>
        <v/>
      </c>
      <c r="AB125" s="99" t="str">
        <f aca="false">IF(AB$2=$E125,$J125,"")</f>
        <v/>
      </c>
      <c r="AC125" s="101" t="s">
        <v>10</v>
      </c>
      <c r="AD125" s="83"/>
      <c r="AE125" s="83" t="s">
        <v>10</v>
      </c>
      <c r="AF125" s="83" t="s">
        <v>10</v>
      </c>
    </row>
    <row r="126" customFormat="false" ht="14.25" hidden="false" customHeight="false" outlineLevel="0" collapsed="false">
      <c r="A126" s="82" t="n">
        <f aca="false">IF(G126&lt;&gt;0,IF(COUNTIF(G$4:G$199,G126)&lt;&gt;1,RANK(G126,G$4:G$199)&amp;"°",RANK(G126,G$4:G$199)),"")</f>
        <v>123</v>
      </c>
      <c r="B126" s="100" t="s">
        <v>166</v>
      </c>
      <c r="C126" s="86" t="str">
        <f aca="false">IFERROR(VLOOKUP($B126,TabJoueurs,2,0),"")</f>
        <v>NC</v>
      </c>
      <c r="D126" s="86" t="n">
        <f aca="false">IFERROR(VLOOKUP($B126,TabJoueurs,3,0),"")</f>
        <v>0</v>
      </c>
      <c r="E126" s="86" t="str">
        <f aca="false">IFERROR(VLOOKUP($B126,TabJoueurs,4,0),"")</f>
        <v>GER</v>
      </c>
      <c r="F126" s="86" t="n">
        <f aca="false">IFERROR(VLOOKUP($B126,TabJoueurs,7,0),"")</f>
        <v>0</v>
      </c>
      <c r="G126" s="82" t="n">
        <v>381</v>
      </c>
      <c r="H126" s="82" t="n">
        <f aca="false">COUNTIF(E$4:E126,E126)</f>
        <v>12</v>
      </c>
      <c r="I126" s="82" t="n">
        <f aca="false">IFERROR(IF(H126&lt;6,I125+1,I125),0)</f>
        <v>63</v>
      </c>
      <c r="J126" s="82" t="str">
        <f aca="false">IF(G126&gt;0,IF(H126&lt;6,PtsMax4-I126+1,""),"")</f>
        <v/>
      </c>
      <c r="K126" s="97" t="n">
        <f aca="false">MAX(M126:AB126)</f>
        <v>0</v>
      </c>
      <c r="L126" s="98" t="n">
        <f aca="false">IFERROR(G126/G$1,"")</f>
        <v>0.349862258953168</v>
      </c>
      <c r="M126" s="99"/>
      <c r="N126" s="86" t="str">
        <f aca="false">IF(N$2=$E126,$J126,"")</f>
        <v/>
      </c>
      <c r="O126" s="99" t="str">
        <f aca="false">IF(O$2=$E126,$J126,"")</f>
        <v/>
      </c>
      <c r="P126" s="86" t="str">
        <f aca="false">IF(P$2=$E126,$J126,"")</f>
        <v/>
      </c>
      <c r="Q126" s="86" t="str">
        <f aca="false">IF(Q$2=$E126,$J126,"")</f>
        <v/>
      </c>
      <c r="R126" s="99" t="str">
        <f aca="false">IF(R$2=$E126,$J126,"")</f>
        <v/>
      </c>
      <c r="S126" s="86" t="str">
        <f aca="false">IF(S$2=$E126,$J126,"")</f>
        <v/>
      </c>
      <c r="T126" s="99" t="str">
        <f aca="false">IF(T$2=$E126,$J126,"")</f>
        <v/>
      </c>
      <c r="U126" s="86" t="str">
        <f aca="false">IF(U$2=$E126,$J126,"")</f>
        <v/>
      </c>
      <c r="V126" s="99" t="str">
        <f aca="false">IF(V$2=$E126,$J126,"")</f>
        <v/>
      </c>
      <c r="W126" s="86" t="str">
        <f aca="false">IF(W$2=$E126,$J126,"")</f>
        <v/>
      </c>
      <c r="X126" s="99" t="str">
        <f aca="false">IF(X$2=$E126,$J126,"")</f>
        <v/>
      </c>
      <c r="Y126" s="86" t="str">
        <f aca="false">IF(Y$2=$E126,$J126,"")</f>
        <v/>
      </c>
      <c r="Z126" s="99" t="str">
        <f aca="false">IF(Z$2=$E126,$J126,"")</f>
        <v/>
      </c>
      <c r="AA126" s="86" t="str">
        <f aca="false">IF(AA$2=$E126,$J126,"")</f>
        <v/>
      </c>
      <c r="AB126" s="99" t="str">
        <f aca="false">IF(AB$2=$E126,$J126,"")</f>
        <v/>
      </c>
      <c r="AC126" s="101" t="s">
        <v>10</v>
      </c>
      <c r="AD126" s="83"/>
      <c r="AE126" s="83" t="s">
        <v>10</v>
      </c>
      <c r="AF126" s="83" t="s">
        <v>10</v>
      </c>
    </row>
    <row r="127" customFormat="false" ht="14.25" hidden="false" customHeight="false" outlineLevel="0" collapsed="false">
      <c r="A127" s="82" t="n">
        <f aca="false">IF(G127&lt;&gt;0,IF(COUNTIF(G$4:G$199,G127)&lt;&gt;1,RANK(G127,G$4:G$199)&amp;"°",RANK(G127,G$4:G$199)),"")</f>
        <v>124</v>
      </c>
      <c r="B127" s="83" t="s">
        <v>478</v>
      </c>
      <c r="C127" s="86" t="str">
        <f aca="false">IFERROR(VLOOKUP($B127,TabJoueurs,2,0),"")</f>
        <v>NC</v>
      </c>
      <c r="D127" s="86" t="str">
        <f aca="false">IFERROR(VLOOKUP($B127,TabJoueurs,3,0),"")</f>
        <v>S</v>
      </c>
      <c r="E127" s="86" t="str">
        <f aca="false">IFERROR(VLOOKUP($B127,TabJoueurs,4,0),"")</f>
        <v>BAH</v>
      </c>
      <c r="F127" s="86" t="n">
        <f aca="false">IFERROR(VLOOKUP($B127,TabJoueurs,7,0),"")</f>
        <v>0</v>
      </c>
      <c r="G127" s="82" t="n">
        <v>377</v>
      </c>
      <c r="H127" s="82" t="n">
        <f aca="false">COUNTIF(E$4:E127,E127)</f>
        <v>15</v>
      </c>
      <c r="I127" s="82" t="n">
        <f aca="false">IFERROR(IF(H127&lt;6,I126+1,I126),0)</f>
        <v>63</v>
      </c>
      <c r="J127" s="82" t="str">
        <f aca="false">IF(G127&gt;0,IF(H127&lt;6,PtsMax4-I127+1,""),"")</f>
        <v/>
      </c>
      <c r="K127" s="97" t="n">
        <f aca="false">MAX(M127:AB127)</f>
        <v>0</v>
      </c>
      <c r="L127" s="98" t="n">
        <f aca="false">IFERROR(G127/G$1,"")</f>
        <v>0.346189164370983</v>
      </c>
      <c r="M127" s="99"/>
      <c r="N127" s="86" t="str">
        <f aca="false">IF(N$2=$E127,$J127,"")</f>
        <v/>
      </c>
      <c r="O127" s="99" t="str">
        <f aca="false">IF(O$2=$E127,$J127,"")</f>
        <v/>
      </c>
      <c r="P127" s="86" t="str">
        <f aca="false">IF(P$2=$E127,$J127,"")</f>
        <v/>
      </c>
      <c r="Q127" s="86" t="str">
        <f aca="false">IF(Q$2=$E127,$J127,"")</f>
        <v/>
      </c>
      <c r="R127" s="99" t="str">
        <f aca="false">IF(R$2=$E127,$J127,"")</f>
        <v/>
      </c>
      <c r="S127" s="86" t="str">
        <f aca="false">IF(S$2=$E127,$J127,"")</f>
        <v/>
      </c>
      <c r="T127" s="99" t="str">
        <f aca="false">IF(T$2=$E127,$J127,"")</f>
        <v/>
      </c>
      <c r="U127" s="86" t="str">
        <f aca="false">IF(U$2=$E127,$J127,"")</f>
        <v/>
      </c>
      <c r="V127" s="99" t="str">
        <f aca="false">IF(V$2=$E127,$J127,"")</f>
        <v/>
      </c>
      <c r="W127" s="86" t="str">
        <f aca="false">IF(W$2=$E127,$J127,"")</f>
        <v/>
      </c>
      <c r="X127" s="99" t="str">
        <f aca="false">IF(X$2=$E127,$J127,"")</f>
        <v/>
      </c>
      <c r="Y127" s="86" t="str">
        <f aca="false">IF(Y$2=$E127,$J127,"")</f>
        <v/>
      </c>
      <c r="Z127" s="99" t="str">
        <f aca="false">IF(Z$2=$E127,$J127,"")</f>
        <v/>
      </c>
      <c r="AA127" s="86" t="str">
        <f aca="false">IF(AA$2=$E127,$J127,"")</f>
        <v/>
      </c>
      <c r="AB127" s="99" t="str">
        <f aca="false">IF(AB$2=$E127,$J127,"")</f>
        <v/>
      </c>
      <c r="AC127" s="101" t="s">
        <v>10</v>
      </c>
      <c r="AD127" s="83"/>
      <c r="AE127" s="83" t="s">
        <v>10</v>
      </c>
      <c r="AF127" s="83" t="s">
        <v>10</v>
      </c>
    </row>
    <row r="128" customFormat="false" ht="14.25" hidden="false" customHeight="false" outlineLevel="0" collapsed="false">
      <c r="A128" s="82" t="n">
        <f aca="false">IF(G128&lt;&gt;0,IF(COUNTIF(G$4:G$199,G128)&lt;&gt;1,RANK(G128,G$4:G$199)&amp;"°",RANK(G128,G$4:G$199)),"")</f>
        <v>125</v>
      </c>
      <c r="B128" s="100" t="s">
        <v>179</v>
      </c>
      <c r="C128" s="86" t="str">
        <f aca="false">IFERROR(VLOOKUP($B128,TabJoueurs,2,0),"")</f>
        <v>NC</v>
      </c>
      <c r="D128" s="86" t="str">
        <f aca="false">IFERROR(VLOOKUP($B128,TabJoueurs,3,0),"")</f>
        <v>S</v>
      </c>
      <c r="E128" s="86" t="str">
        <f aca="false">IFERROR(VLOOKUP($B128,TabJoueurs,4,0),"")</f>
        <v>LIB</v>
      </c>
      <c r="F128" s="86" t="n">
        <f aca="false">IFERROR(VLOOKUP($B128,TabJoueurs,7,0),"")</f>
        <v>0</v>
      </c>
      <c r="G128" s="82" t="n">
        <v>319</v>
      </c>
      <c r="H128" s="82" t="n">
        <f aca="false">COUNTIF(E$4:E128,E128)</f>
        <v>11</v>
      </c>
      <c r="I128" s="82" t="n">
        <f aca="false">IFERROR(IF(H128&lt;6,I127+1,I127),0)</f>
        <v>63</v>
      </c>
      <c r="J128" s="82" t="str">
        <f aca="false">IF(G128&gt;0,IF(H128&lt;6,PtsMax4-I128+1,""),"")</f>
        <v/>
      </c>
      <c r="K128" s="97" t="n">
        <f aca="false">MAX(M128:AB128)</f>
        <v>0</v>
      </c>
      <c r="L128" s="98" t="n">
        <f aca="false">IFERROR(G128/G$1,"")</f>
        <v>0.292929292929293</v>
      </c>
      <c r="M128" s="99"/>
      <c r="N128" s="86" t="str">
        <f aca="false">IF(N$2=$E128,$J128,"")</f>
        <v/>
      </c>
      <c r="O128" s="99" t="str">
        <f aca="false">IF(O$2=$E128,$J128,"")</f>
        <v/>
      </c>
      <c r="P128" s="86" t="str">
        <f aca="false">IF(P$2=$E128,$J128,"")</f>
        <v/>
      </c>
      <c r="Q128" s="86" t="str">
        <f aca="false">IF(Q$2=$E128,$J128,"")</f>
        <v/>
      </c>
      <c r="R128" s="99" t="str">
        <f aca="false">IF(R$2=$E128,$J128,"")</f>
        <v/>
      </c>
      <c r="S128" s="86" t="str">
        <f aca="false">IF(S$2=$E128,$J128,"")</f>
        <v/>
      </c>
      <c r="T128" s="99" t="str">
        <f aca="false">IF(T$2=$E128,$J128,"")</f>
        <v/>
      </c>
      <c r="U128" s="86" t="str">
        <f aca="false">IF(U$2=$E128,$J128,"")</f>
        <v/>
      </c>
      <c r="V128" s="99" t="str">
        <f aca="false">IF(V$2=$E128,$J128,"")</f>
        <v/>
      </c>
      <c r="W128" s="86" t="str">
        <f aca="false">IF(W$2=$E128,$J128,"")</f>
        <v/>
      </c>
      <c r="X128" s="99" t="str">
        <f aca="false">IF(X$2=$E128,$J128,"")</f>
        <v/>
      </c>
      <c r="Y128" s="86" t="str">
        <f aca="false">IF(Y$2=$E128,$J128,"")</f>
        <v/>
      </c>
      <c r="Z128" s="99" t="str">
        <f aca="false">IF(Z$2=$E128,$J128,"")</f>
        <v/>
      </c>
      <c r="AA128" s="86" t="str">
        <f aca="false">IF(AA$2=$E128,$J128,"")</f>
        <v/>
      </c>
      <c r="AB128" s="99" t="str">
        <f aca="false">IF(AB$2=$E128,$J128,"")</f>
        <v/>
      </c>
      <c r="AC128" s="101" t="s">
        <v>10</v>
      </c>
      <c r="AD128" s="83"/>
      <c r="AE128" s="83" t="s">
        <v>10</v>
      </c>
      <c r="AF128" s="83" t="s">
        <v>10</v>
      </c>
    </row>
    <row r="129" customFormat="false" ht="14.25" hidden="false" customHeight="false" outlineLevel="0" collapsed="false">
      <c r="A129" s="82" t="str">
        <f aca="false">IF(G129&lt;&gt;0,IF(COUNTIF(G$4:G$199,G129)&lt;&gt;1,RANK(G129,G$4:G$199)&amp;"°",RANK(G129,G$4:G$199)),"")</f>
        <v/>
      </c>
      <c r="B129" s="83"/>
      <c r="C129" s="86" t="str">
        <f aca="false">IFERROR(VLOOKUP($B129,TabJoueurs,2,0),"")</f>
        <v/>
      </c>
      <c r="D129" s="86" t="str">
        <f aca="false">IFERROR(VLOOKUP($B129,TabJoueurs,3,0),"")</f>
        <v/>
      </c>
      <c r="E129" s="86" t="str">
        <f aca="false">IFERROR(VLOOKUP($B129,TabJoueurs,4,0),"")</f>
        <v/>
      </c>
      <c r="F129" s="86" t="str">
        <f aca="false">IFERROR(VLOOKUP($B129,TabJoueurs,7,0),"")</f>
        <v/>
      </c>
      <c r="G129" s="82"/>
      <c r="H129" s="82" t="n">
        <f aca="false">COUNTIF(E$4:E129,E129)</f>
        <v>1</v>
      </c>
      <c r="I129" s="82" t="n">
        <f aca="false">IFERROR(IF(H129&lt;6,I128+1,I128),0)</f>
        <v>64</v>
      </c>
      <c r="J129" s="82" t="str">
        <f aca="false">IF(G129&gt;0,IF(H129&lt;6,PtsMax4-I129+1,""),"")</f>
        <v/>
      </c>
      <c r="K129" s="97" t="n">
        <f aca="false">MAX(M129:AB129)</f>
        <v>0</v>
      </c>
      <c r="L129" s="98" t="n">
        <f aca="false">IFERROR(G129/G$1,"")</f>
        <v>0</v>
      </c>
      <c r="M129" s="99"/>
      <c r="N129" s="86" t="str">
        <f aca="false">IF(N$2=$E129,$J129,"")</f>
        <v/>
      </c>
      <c r="O129" s="99" t="str">
        <f aca="false">IF(O$2=$E129,$J129,"")</f>
        <v/>
      </c>
      <c r="P129" s="86" t="str">
        <f aca="false">IF(P$2=$E129,$J129,"")</f>
        <v/>
      </c>
      <c r="Q129" s="86" t="str">
        <f aca="false">IF(Q$2=$E129,$J129,"")</f>
        <v/>
      </c>
      <c r="R129" s="99" t="str">
        <f aca="false">IF(R$2=$E129,$J129,"")</f>
        <v/>
      </c>
      <c r="S129" s="86" t="str">
        <f aca="false">IF(S$2=$E129,$J129,"")</f>
        <v/>
      </c>
      <c r="T129" s="99" t="str">
        <f aca="false">IF(T$2=$E129,$J129,"")</f>
        <v/>
      </c>
      <c r="U129" s="86" t="str">
        <f aca="false">IF(U$2=$E129,$J129,"")</f>
        <v/>
      </c>
      <c r="V129" s="99" t="str">
        <f aca="false">IF(V$2=$E129,$J129,"")</f>
        <v/>
      </c>
      <c r="W129" s="86" t="str">
        <f aca="false">IF(W$2=$E129,$J129,"")</f>
        <v/>
      </c>
      <c r="X129" s="99" t="str">
        <f aca="false">IF(X$2=$E129,$J129,"")</f>
        <v/>
      </c>
      <c r="Y129" s="86" t="str">
        <f aca="false">IF(Y$2=$E129,$J129,"")</f>
        <v/>
      </c>
      <c r="Z129" s="99" t="str">
        <f aca="false">IF(Z$2=$E129,$J129,"")</f>
        <v/>
      </c>
      <c r="AA129" s="86" t="str">
        <f aca="false">IF(AA$2=$E129,$J129,"")</f>
        <v/>
      </c>
      <c r="AB129" s="99" t="str">
        <f aca="false">IF(AB$2=$E129,$J129,"")</f>
        <v/>
      </c>
      <c r="AC129" s="101" t="s">
        <v>10</v>
      </c>
      <c r="AD129" s="83"/>
      <c r="AE129" s="83" t="s">
        <v>10</v>
      </c>
      <c r="AF129" s="83" t="s">
        <v>10</v>
      </c>
    </row>
    <row r="130" customFormat="false" ht="14.25" hidden="false" customHeight="false" outlineLevel="0" collapsed="false">
      <c r="A130" s="82" t="str">
        <f aca="false">IF(G130&lt;&gt;0,IF(COUNTIF(G$4:G$199,G130)&lt;&gt;1,RANK(G130,G$4:G$199)&amp;"°",RANK(G130,G$4:G$199)),"")</f>
        <v/>
      </c>
      <c r="B130" s="83"/>
      <c r="C130" s="86" t="str">
        <f aca="false">IFERROR(VLOOKUP($B130,TabJoueurs,2,0),"")</f>
        <v/>
      </c>
      <c r="D130" s="86" t="str">
        <f aca="false">IFERROR(VLOOKUP($B130,TabJoueurs,3,0),"")</f>
        <v/>
      </c>
      <c r="E130" s="86" t="str">
        <f aca="false">IFERROR(VLOOKUP($B130,TabJoueurs,4,0),"")</f>
        <v/>
      </c>
      <c r="F130" s="86" t="str">
        <f aca="false">IFERROR(VLOOKUP($B130,TabJoueurs,7,0),"")</f>
        <v/>
      </c>
      <c r="G130" s="82"/>
      <c r="H130" s="82" t="n">
        <f aca="false">COUNTIF(E$4:E130,E130)</f>
        <v>2</v>
      </c>
      <c r="I130" s="82" t="n">
        <f aca="false">IFERROR(IF(H130&lt;6,I129+1,I129),0)</f>
        <v>65</v>
      </c>
      <c r="J130" s="82" t="str">
        <f aca="false">IF(G130&gt;0,IF(H130&lt;6,PtsMax4-I130+1,""),"")</f>
        <v/>
      </c>
      <c r="K130" s="97" t="n">
        <f aca="false">MAX(M130:AB130)</f>
        <v>0</v>
      </c>
      <c r="L130" s="98" t="n">
        <f aca="false">IFERROR(G130/G$1,"")</f>
        <v>0</v>
      </c>
      <c r="M130" s="99"/>
      <c r="N130" s="86" t="str">
        <f aca="false">IF(N$2=$E130,$J130,"")</f>
        <v/>
      </c>
      <c r="O130" s="99" t="str">
        <f aca="false">IF(O$2=$E130,$J130,"")</f>
        <v/>
      </c>
      <c r="P130" s="86" t="str">
        <f aca="false">IF(P$2=$E130,$J130,"")</f>
        <v/>
      </c>
      <c r="Q130" s="86" t="str">
        <f aca="false">IF(Q$2=$E130,$J130,"")</f>
        <v/>
      </c>
      <c r="R130" s="99" t="str">
        <f aca="false">IF(R$2=$E130,$J130,"")</f>
        <v/>
      </c>
      <c r="S130" s="86" t="str">
        <f aca="false">IF(S$2=$E130,$J130,"")</f>
        <v/>
      </c>
      <c r="T130" s="99" t="str">
        <f aca="false">IF(T$2=$E130,$J130,"")</f>
        <v/>
      </c>
      <c r="U130" s="86" t="str">
        <f aca="false">IF(U$2=$E130,$J130,"")</f>
        <v/>
      </c>
      <c r="V130" s="99" t="str">
        <f aca="false">IF(V$2=$E130,$J130,"")</f>
        <v/>
      </c>
      <c r="W130" s="86" t="str">
        <f aca="false">IF(W$2=$E130,$J130,"")</f>
        <v/>
      </c>
      <c r="X130" s="99" t="str">
        <f aca="false">IF(X$2=$E130,$J130,"")</f>
        <v/>
      </c>
      <c r="Y130" s="86" t="str">
        <f aca="false">IF(Y$2=$E130,$J130,"")</f>
        <v/>
      </c>
      <c r="Z130" s="99" t="str">
        <f aca="false">IF(Z$2=$E130,$J130,"")</f>
        <v/>
      </c>
      <c r="AA130" s="86" t="str">
        <f aca="false">IF(AA$2=$E130,$J130,"")</f>
        <v/>
      </c>
      <c r="AB130" s="99" t="str">
        <f aca="false">IF(AB$2=$E130,$J130,"")</f>
        <v/>
      </c>
      <c r="AC130" s="101" t="s">
        <v>10</v>
      </c>
      <c r="AD130" s="83"/>
      <c r="AE130" s="83" t="s">
        <v>10</v>
      </c>
      <c r="AF130" s="83" t="s">
        <v>10</v>
      </c>
    </row>
    <row r="131" customFormat="false" ht="14.25" hidden="false" customHeight="false" outlineLevel="0" collapsed="false">
      <c r="A131" s="82" t="str">
        <f aca="false">IF(G131&lt;&gt;0,IF(COUNTIF(G$4:G$199,G131)&lt;&gt;1,RANK(G131,G$4:G$199)&amp;"°",RANK(G131,G$4:G$199)),"")</f>
        <v/>
      </c>
      <c r="B131" s="83"/>
      <c r="C131" s="86" t="str">
        <f aca="false">IFERROR(VLOOKUP($B131,TabJoueurs,2,0),"")</f>
        <v/>
      </c>
      <c r="D131" s="86" t="str">
        <f aca="false">IFERROR(VLOOKUP($B131,TabJoueurs,3,0),"")</f>
        <v/>
      </c>
      <c r="E131" s="86" t="str">
        <f aca="false">IFERROR(VLOOKUP($B131,TabJoueurs,4,0),"")</f>
        <v/>
      </c>
      <c r="F131" s="86" t="str">
        <f aca="false">IFERROR(VLOOKUP($B131,TabJoueurs,7,0),"")</f>
        <v/>
      </c>
      <c r="G131" s="82"/>
      <c r="H131" s="82" t="n">
        <f aca="false">COUNTIF(E$4:E131,E131)</f>
        <v>3</v>
      </c>
      <c r="I131" s="82" t="n">
        <f aca="false">IFERROR(IF(H131&lt;6,I130+1,I130),0)</f>
        <v>66</v>
      </c>
      <c r="J131" s="82" t="str">
        <f aca="false">IF(G131&gt;0,IF(H131&lt;6,PtsMax4-I131+1,""),"")</f>
        <v/>
      </c>
      <c r="K131" s="97" t="n">
        <f aca="false">MAX(M131:AB131)</f>
        <v>0</v>
      </c>
      <c r="L131" s="98" t="n">
        <f aca="false">IFERROR(G131/G$1,"")</f>
        <v>0</v>
      </c>
      <c r="M131" s="99"/>
      <c r="N131" s="86" t="str">
        <f aca="false">IF(N$2=$E131,$J131,"")</f>
        <v/>
      </c>
      <c r="O131" s="99" t="str">
        <f aca="false">IF(O$2=$E131,$J131,"")</f>
        <v/>
      </c>
      <c r="P131" s="86" t="str">
        <f aca="false">IF(P$2=$E131,$J131,"")</f>
        <v/>
      </c>
      <c r="Q131" s="86" t="str">
        <f aca="false">IF(Q$2=$E131,$J131,"")</f>
        <v/>
      </c>
      <c r="R131" s="99" t="str">
        <f aca="false">IF(R$2=$E131,$J131,"")</f>
        <v/>
      </c>
      <c r="S131" s="86" t="str">
        <f aca="false">IF(S$2=$E131,$J131,"")</f>
        <v/>
      </c>
      <c r="T131" s="99" t="str">
        <f aca="false">IF(T$2=$E131,$J131,"")</f>
        <v/>
      </c>
      <c r="U131" s="86" t="str">
        <f aca="false">IF(U$2=$E131,$J131,"")</f>
        <v/>
      </c>
      <c r="V131" s="99" t="str">
        <f aca="false">IF(V$2=$E131,$J131,"")</f>
        <v/>
      </c>
      <c r="W131" s="86" t="str">
        <f aca="false">IF(W$2=$E131,$J131,"")</f>
        <v/>
      </c>
      <c r="X131" s="99" t="str">
        <f aca="false">IF(X$2=$E131,$J131,"")</f>
        <v/>
      </c>
      <c r="Y131" s="86" t="str">
        <f aca="false">IF(Y$2=$E131,$J131,"")</f>
        <v/>
      </c>
      <c r="Z131" s="99" t="str">
        <f aca="false">IF(Z$2=$E131,$J131,"")</f>
        <v/>
      </c>
      <c r="AA131" s="86" t="str">
        <f aca="false">IF(AA$2=$E131,$J131,"")</f>
        <v/>
      </c>
      <c r="AB131" s="99" t="str">
        <f aca="false">IF(AB$2=$E131,$J131,"")</f>
        <v/>
      </c>
      <c r="AC131" s="101" t="s">
        <v>10</v>
      </c>
      <c r="AD131" s="83"/>
      <c r="AE131" s="83" t="s">
        <v>10</v>
      </c>
      <c r="AF131" s="83" t="s">
        <v>10</v>
      </c>
    </row>
    <row r="132" customFormat="false" ht="14.25" hidden="false" customHeight="false" outlineLevel="0" collapsed="false">
      <c r="A132" s="82" t="str">
        <f aca="false">IF(G132&lt;&gt;0,IF(COUNTIF(G$4:G$199,G132)&lt;&gt;1,RANK(G132,G$4:G$199)&amp;"°",RANK(G132,G$4:G$199)),"")</f>
        <v/>
      </c>
      <c r="B132" s="83"/>
      <c r="C132" s="86" t="str">
        <f aca="false">IFERROR(VLOOKUP($B132,TabJoueurs,2,0),"")</f>
        <v/>
      </c>
      <c r="D132" s="86" t="str">
        <f aca="false">IFERROR(VLOOKUP($B132,TabJoueurs,3,0),"")</f>
        <v/>
      </c>
      <c r="E132" s="86" t="str">
        <f aca="false">IFERROR(VLOOKUP($B132,TabJoueurs,4,0),"")</f>
        <v/>
      </c>
      <c r="F132" s="86" t="str">
        <f aca="false">IFERROR(VLOOKUP($B132,TabJoueurs,7,0),"")</f>
        <v/>
      </c>
      <c r="G132" s="82"/>
      <c r="H132" s="82" t="n">
        <f aca="false">COUNTIF(E$4:E132,E132)</f>
        <v>4</v>
      </c>
      <c r="I132" s="82" t="n">
        <f aca="false">IFERROR(IF(H132&lt;6,I131+1,I131),0)</f>
        <v>67</v>
      </c>
      <c r="J132" s="82" t="str">
        <f aca="false">IF(G132&gt;0,IF(H132&lt;6,PtsMax4-I132+1,""),"")</f>
        <v/>
      </c>
      <c r="K132" s="97" t="n">
        <f aca="false">MAX(M132:AB132)</f>
        <v>0</v>
      </c>
      <c r="L132" s="98" t="n">
        <f aca="false">IFERROR(G132/G$1,"")</f>
        <v>0</v>
      </c>
      <c r="M132" s="99"/>
      <c r="N132" s="86" t="str">
        <f aca="false">IF(N$2=$E132,$J132,"")</f>
        <v/>
      </c>
      <c r="O132" s="99" t="str">
        <f aca="false">IF(O$2=$E132,$J132,"")</f>
        <v/>
      </c>
      <c r="P132" s="86" t="str">
        <f aca="false">IF(P$2=$E132,$J132,"")</f>
        <v/>
      </c>
      <c r="Q132" s="86" t="str">
        <f aca="false">IF(Q$2=$E132,$J132,"")</f>
        <v/>
      </c>
      <c r="R132" s="99" t="str">
        <f aca="false">IF(R$2=$E132,$J132,"")</f>
        <v/>
      </c>
      <c r="S132" s="86" t="str">
        <f aca="false">IF(S$2=$E132,$J132,"")</f>
        <v/>
      </c>
      <c r="T132" s="99" t="str">
        <f aca="false">IF(T$2=$E132,$J132,"")</f>
        <v/>
      </c>
      <c r="U132" s="86" t="str">
        <f aca="false">IF(U$2=$E132,$J132,"")</f>
        <v/>
      </c>
      <c r="V132" s="99" t="str">
        <f aca="false">IF(V$2=$E132,$J132,"")</f>
        <v/>
      </c>
      <c r="W132" s="86" t="str">
        <f aca="false">IF(W$2=$E132,$J132,"")</f>
        <v/>
      </c>
      <c r="X132" s="99" t="str">
        <f aca="false">IF(X$2=$E132,$J132,"")</f>
        <v/>
      </c>
      <c r="Y132" s="86" t="str">
        <f aca="false">IF(Y$2=$E132,$J132,"")</f>
        <v/>
      </c>
      <c r="Z132" s="99" t="str">
        <f aca="false">IF(Z$2=$E132,$J132,"")</f>
        <v/>
      </c>
      <c r="AA132" s="86" t="str">
        <f aca="false">IF(AA$2=$E132,$J132,"")</f>
        <v/>
      </c>
      <c r="AB132" s="99" t="str">
        <f aca="false">IF(AB$2=$E132,$J132,"")</f>
        <v/>
      </c>
      <c r="AC132" s="101" t="s">
        <v>10</v>
      </c>
      <c r="AD132" s="83"/>
      <c r="AE132" s="83" t="s">
        <v>10</v>
      </c>
      <c r="AF132" s="83" t="s">
        <v>10</v>
      </c>
    </row>
    <row r="133" customFormat="false" ht="14.25" hidden="false" customHeight="false" outlineLevel="0" collapsed="false">
      <c r="A133" s="82" t="str">
        <f aca="false">IF(G133&lt;&gt;0,IF(COUNTIF(G$4:G$199,G133)&lt;&gt;1,RANK(G133,G$4:G$199)&amp;"°",RANK(G133,G$4:G$199)),"")</f>
        <v/>
      </c>
      <c r="B133" s="83"/>
      <c r="C133" s="86" t="str">
        <f aca="false">IFERROR(VLOOKUP($B133,TabJoueurs,2,0),"")</f>
        <v/>
      </c>
      <c r="D133" s="86" t="str">
        <f aca="false">IFERROR(VLOOKUP($B133,TabJoueurs,3,0),"")</f>
        <v/>
      </c>
      <c r="E133" s="86" t="str">
        <f aca="false">IFERROR(VLOOKUP($B133,TabJoueurs,4,0),"")</f>
        <v/>
      </c>
      <c r="F133" s="86" t="str">
        <f aca="false">IFERROR(VLOOKUP($B133,TabJoueurs,7,0),"")</f>
        <v/>
      </c>
      <c r="G133" s="82"/>
      <c r="H133" s="82" t="n">
        <f aca="false">COUNTIF(E$4:E133,E133)</f>
        <v>5</v>
      </c>
      <c r="I133" s="82" t="n">
        <f aca="false">IFERROR(IF(H133&lt;6,I132+1,I132),0)</f>
        <v>68</v>
      </c>
      <c r="J133" s="82" t="str">
        <f aca="false">IF(G133&gt;0,IF(H133&lt;6,PtsMax4-I133+1,""),"")</f>
        <v/>
      </c>
      <c r="K133" s="97" t="n">
        <f aca="false">MAX(M133:AB133)</f>
        <v>0</v>
      </c>
      <c r="L133" s="98" t="n">
        <f aca="false">IFERROR(G133/G$1,"")</f>
        <v>0</v>
      </c>
      <c r="M133" s="99"/>
      <c r="N133" s="86" t="str">
        <f aca="false">IF(N$2=$E133,$J133,"")</f>
        <v/>
      </c>
      <c r="O133" s="99" t="str">
        <f aca="false">IF(O$2=$E133,$J133,"")</f>
        <v/>
      </c>
      <c r="P133" s="86" t="str">
        <f aca="false">IF(P$2=$E133,$J133,"")</f>
        <v/>
      </c>
      <c r="Q133" s="86" t="str">
        <f aca="false">IF(Q$2=$E133,$J133,"")</f>
        <v/>
      </c>
      <c r="R133" s="99" t="str">
        <f aca="false">IF(R$2=$E133,$J133,"")</f>
        <v/>
      </c>
      <c r="S133" s="86" t="str">
        <f aca="false">IF(S$2=$E133,$J133,"")</f>
        <v/>
      </c>
      <c r="T133" s="99" t="str">
        <f aca="false">IF(T$2=$E133,$J133,"")</f>
        <v/>
      </c>
      <c r="U133" s="86" t="str">
        <f aca="false">IF(U$2=$E133,$J133,"")</f>
        <v/>
      </c>
      <c r="V133" s="99" t="str">
        <f aca="false">IF(V$2=$E133,$J133,"")</f>
        <v/>
      </c>
      <c r="W133" s="86" t="str">
        <f aca="false">IF(W$2=$E133,$J133,"")</f>
        <v/>
      </c>
      <c r="X133" s="99" t="str">
        <f aca="false">IF(X$2=$E133,$J133,"")</f>
        <v/>
      </c>
      <c r="Y133" s="86" t="str">
        <f aca="false">IF(Y$2=$E133,$J133,"")</f>
        <v/>
      </c>
      <c r="Z133" s="99" t="str">
        <f aca="false">IF(Z$2=$E133,$J133,"")</f>
        <v/>
      </c>
      <c r="AA133" s="86" t="str">
        <f aca="false">IF(AA$2=$E133,$J133,"")</f>
        <v/>
      </c>
      <c r="AB133" s="99" t="str">
        <f aca="false">IF(AB$2=$E133,$J133,"")</f>
        <v/>
      </c>
      <c r="AC133" s="101" t="s">
        <v>10</v>
      </c>
      <c r="AD133" s="83"/>
      <c r="AE133" s="83" t="s">
        <v>10</v>
      </c>
      <c r="AF133" s="83" t="s">
        <v>10</v>
      </c>
    </row>
    <row r="134" customFormat="false" ht="14.25" hidden="false" customHeight="false" outlineLevel="0" collapsed="false">
      <c r="A134" s="82" t="str">
        <f aca="false">IF(G134&lt;&gt;0,IF(COUNTIF(G$4:G$199,G134)&lt;&gt;1,RANK(G134,G$4:G$199)&amp;"°",RANK(G134,G$4:G$199)),"")</f>
        <v/>
      </c>
      <c r="B134" s="83"/>
      <c r="C134" s="86" t="str">
        <f aca="false">IFERROR(VLOOKUP($B134,TabJoueurs,2,0),"")</f>
        <v/>
      </c>
      <c r="D134" s="86" t="str">
        <f aca="false">IFERROR(VLOOKUP($B134,TabJoueurs,3,0),"")</f>
        <v/>
      </c>
      <c r="E134" s="86" t="str">
        <f aca="false">IFERROR(VLOOKUP($B134,TabJoueurs,4,0),"")</f>
        <v/>
      </c>
      <c r="F134" s="86" t="str">
        <f aca="false">IFERROR(VLOOKUP($B134,TabJoueurs,7,0),"")</f>
        <v/>
      </c>
      <c r="G134" s="82"/>
      <c r="H134" s="82" t="n">
        <f aca="false">COUNTIF(E$4:E134,E134)</f>
        <v>6</v>
      </c>
      <c r="I134" s="82" t="n">
        <f aca="false">IFERROR(IF(H134&lt;6,I133+1,I133),0)</f>
        <v>68</v>
      </c>
      <c r="J134" s="82" t="str">
        <f aca="false">IF(G134&gt;0,IF(H134&lt;6,PtsMax4-I134+1,""),"")</f>
        <v/>
      </c>
      <c r="K134" s="97" t="n">
        <f aca="false">MAX(M134:AB134)</f>
        <v>0</v>
      </c>
      <c r="L134" s="98" t="n">
        <f aca="false">IFERROR(G134/G$1,"")</f>
        <v>0</v>
      </c>
      <c r="M134" s="99"/>
      <c r="N134" s="86" t="str">
        <f aca="false">IF(N$2=$E134,$J134,"")</f>
        <v/>
      </c>
      <c r="O134" s="99" t="str">
        <f aca="false">IF(O$2=$E134,$J134,"")</f>
        <v/>
      </c>
      <c r="P134" s="86" t="str">
        <f aca="false">IF(P$2=$E134,$J134,"")</f>
        <v/>
      </c>
      <c r="Q134" s="86" t="str">
        <f aca="false">IF(Q$2=$E134,$J134,"")</f>
        <v/>
      </c>
      <c r="R134" s="99" t="str">
        <f aca="false">IF(R$2=$E134,$J134,"")</f>
        <v/>
      </c>
      <c r="S134" s="86" t="str">
        <f aca="false">IF(S$2=$E134,$J134,"")</f>
        <v/>
      </c>
      <c r="T134" s="99" t="str">
        <f aca="false">IF(T$2=$E134,$J134,"")</f>
        <v/>
      </c>
      <c r="U134" s="86" t="str">
        <f aca="false">IF(U$2=$E134,$J134,"")</f>
        <v/>
      </c>
      <c r="V134" s="99" t="str">
        <f aca="false">IF(V$2=$E134,$J134,"")</f>
        <v/>
      </c>
      <c r="W134" s="86" t="str">
        <f aca="false">IF(W$2=$E134,$J134,"")</f>
        <v/>
      </c>
      <c r="X134" s="99" t="str">
        <f aca="false">IF(X$2=$E134,$J134,"")</f>
        <v/>
      </c>
      <c r="Y134" s="86" t="str">
        <f aca="false">IF(Y$2=$E134,$J134,"")</f>
        <v/>
      </c>
      <c r="Z134" s="99" t="str">
        <f aca="false">IF(Z$2=$E134,$J134,"")</f>
        <v/>
      </c>
      <c r="AA134" s="86" t="str">
        <f aca="false">IF(AA$2=$E134,$J134,"")</f>
        <v/>
      </c>
      <c r="AB134" s="99" t="str">
        <f aca="false">IF(AB$2=$E134,$J134,"")</f>
        <v/>
      </c>
      <c r="AC134" s="101" t="s">
        <v>10</v>
      </c>
      <c r="AD134" s="83"/>
      <c r="AE134" s="83" t="s">
        <v>10</v>
      </c>
      <c r="AF134" s="83" t="s">
        <v>10</v>
      </c>
    </row>
    <row r="135" customFormat="false" ht="14.25" hidden="false" customHeight="false" outlineLevel="0" collapsed="false">
      <c r="A135" s="82" t="str">
        <f aca="false">IF(G135&lt;&gt;0,IF(COUNTIF(G$4:G$199,G135)&lt;&gt;1,RANK(G135,G$4:G$199)&amp;"°",RANK(G135,G$4:G$199)),"")</f>
        <v/>
      </c>
      <c r="B135" s="83"/>
      <c r="C135" s="86" t="str">
        <f aca="false">IFERROR(VLOOKUP($B135,TabJoueurs,2,0),"")</f>
        <v/>
      </c>
      <c r="D135" s="86" t="str">
        <f aca="false">IFERROR(VLOOKUP($B135,TabJoueurs,3,0),"")</f>
        <v/>
      </c>
      <c r="E135" s="86" t="str">
        <f aca="false">IFERROR(VLOOKUP($B135,TabJoueurs,4,0),"")</f>
        <v/>
      </c>
      <c r="F135" s="86" t="str">
        <f aca="false">IFERROR(VLOOKUP($B135,TabJoueurs,7,0),"")</f>
        <v/>
      </c>
      <c r="G135" s="82"/>
      <c r="H135" s="82" t="n">
        <f aca="false">COUNTIF(E$4:E135,E135)</f>
        <v>7</v>
      </c>
      <c r="I135" s="82" t="n">
        <f aca="false">IFERROR(IF(H135&lt;6,I134+1,I134),0)</f>
        <v>68</v>
      </c>
      <c r="J135" s="82" t="str">
        <f aca="false">IF(G135&gt;0,IF(H135&lt;6,PtsMax4-I135+1,""),"")</f>
        <v/>
      </c>
      <c r="K135" s="97" t="n">
        <f aca="false">MAX(M135:AB135)</f>
        <v>0</v>
      </c>
      <c r="L135" s="98" t="n">
        <f aca="false">IFERROR(G135/G$1,"")</f>
        <v>0</v>
      </c>
      <c r="M135" s="99"/>
      <c r="N135" s="86" t="str">
        <f aca="false">IF(N$2=$E135,$J135,"")</f>
        <v/>
      </c>
      <c r="O135" s="99" t="str">
        <f aca="false">IF(O$2=$E135,$J135,"")</f>
        <v/>
      </c>
      <c r="P135" s="86" t="str">
        <f aca="false">IF(P$2=$E135,$J135,"")</f>
        <v/>
      </c>
      <c r="Q135" s="86" t="str">
        <f aca="false">IF(Q$2=$E135,$J135,"")</f>
        <v/>
      </c>
      <c r="R135" s="99" t="str">
        <f aca="false">IF(R$2=$E135,$J135,"")</f>
        <v/>
      </c>
      <c r="S135" s="86" t="str">
        <f aca="false">IF(S$2=$E135,$J135,"")</f>
        <v/>
      </c>
      <c r="T135" s="99" t="str">
        <f aca="false">IF(T$2=$E135,$J135,"")</f>
        <v/>
      </c>
      <c r="U135" s="86" t="str">
        <f aca="false">IF(U$2=$E135,$J135,"")</f>
        <v/>
      </c>
      <c r="V135" s="99" t="str">
        <f aca="false">IF(V$2=$E135,$J135,"")</f>
        <v/>
      </c>
      <c r="W135" s="86" t="str">
        <f aca="false">IF(W$2=$E135,$J135,"")</f>
        <v/>
      </c>
      <c r="X135" s="99" t="str">
        <f aca="false">IF(X$2=$E135,$J135,"")</f>
        <v/>
      </c>
      <c r="Y135" s="86" t="str">
        <f aca="false">IF(Y$2=$E135,$J135,"")</f>
        <v/>
      </c>
      <c r="Z135" s="99" t="str">
        <f aca="false">IF(Z$2=$E135,$J135,"")</f>
        <v/>
      </c>
      <c r="AA135" s="86" t="str">
        <f aca="false">IF(AA$2=$E135,$J135,"")</f>
        <v/>
      </c>
      <c r="AB135" s="99" t="str">
        <f aca="false">IF(AB$2=$E135,$J135,"")</f>
        <v/>
      </c>
      <c r="AC135" s="101" t="s">
        <v>10</v>
      </c>
      <c r="AD135" s="83"/>
      <c r="AE135" s="83" t="s">
        <v>10</v>
      </c>
      <c r="AF135" s="83" t="s">
        <v>10</v>
      </c>
    </row>
    <row r="136" customFormat="false" ht="14.25" hidden="false" customHeight="false" outlineLevel="0" collapsed="false">
      <c r="A136" s="82" t="str">
        <f aca="false">IF(G136&lt;&gt;0,IF(COUNTIF(G$4:G$199,G136)&lt;&gt;1,RANK(G136,G$4:G$199)&amp;"°",RANK(G136,G$4:G$199)),"")</f>
        <v/>
      </c>
      <c r="B136" s="83"/>
      <c r="C136" s="86" t="str">
        <f aca="false">IFERROR(VLOOKUP($B136,TabJoueurs,2,0),"")</f>
        <v/>
      </c>
      <c r="D136" s="86" t="str">
        <f aca="false">IFERROR(VLOOKUP($B136,TabJoueurs,3,0),"")</f>
        <v/>
      </c>
      <c r="E136" s="86" t="str">
        <f aca="false">IFERROR(VLOOKUP($B136,TabJoueurs,4,0),"")</f>
        <v/>
      </c>
      <c r="F136" s="86" t="str">
        <f aca="false">IFERROR(VLOOKUP($B136,TabJoueurs,7,0),"")</f>
        <v/>
      </c>
      <c r="G136" s="82"/>
      <c r="H136" s="82" t="n">
        <f aca="false">COUNTIF(E$4:E136,E136)</f>
        <v>8</v>
      </c>
      <c r="I136" s="82" t="n">
        <f aca="false">IFERROR(IF(H136&lt;6,I135+1,I135),0)</f>
        <v>68</v>
      </c>
      <c r="J136" s="82" t="str">
        <f aca="false">IF(G136&gt;0,IF(H136&lt;6,PtsMax4-I136+1,""),"")</f>
        <v/>
      </c>
      <c r="K136" s="97" t="n">
        <f aca="false">MAX(M136:AB136)</f>
        <v>0</v>
      </c>
      <c r="L136" s="98" t="n">
        <f aca="false">IFERROR(G136/G$1,"")</f>
        <v>0</v>
      </c>
      <c r="M136" s="99"/>
      <c r="N136" s="86" t="str">
        <f aca="false">IF(N$2=$E136,$J136,"")</f>
        <v/>
      </c>
      <c r="O136" s="99" t="str">
        <f aca="false">IF(O$2=$E136,$J136,"")</f>
        <v/>
      </c>
      <c r="P136" s="86" t="str">
        <f aca="false">IF(P$2=$E136,$J136,"")</f>
        <v/>
      </c>
      <c r="Q136" s="86" t="str">
        <f aca="false">IF(Q$2=$E136,$J136,"")</f>
        <v/>
      </c>
      <c r="R136" s="99" t="str">
        <f aca="false">IF(R$2=$E136,$J136,"")</f>
        <v/>
      </c>
      <c r="S136" s="86" t="str">
        <f aca="false">IF(S$2=$E136,$J136,"")</f>
        <v/>
      </c>
      <c r="T136" s="99" t="str">
        <f aca="false">IF(T$2=$E136,$J136,"")</f>
        <v/>
      </c>
      <c r="U136" s="86" t="str">
        <f aca="false">IF(U$2=$E136,$J136,"")</f>
        <v/>
      </c>
      <c r="V136" s="99" t="str">
        <f aca="false">IF(V$2=$E136,$J136,"")</f>
        <v/>
      </c>
      <c r="W136" s="86" t="str">
        <f aca="false">IF(W$2=$E136,$J136,"")</f>
        <v/>
      </c>
      <c r="X136" s="99" t="str">
        <f aca="false">IF(X$2=$E136,$J136,"")</f>
        <v/>
      </c>
      <c r="Y136" s="86" t="str">
        <f aca="false">IF(Y$2=$E136,$J136,"")</f>
        <v/>
      </c>
      <c r="Z136" s="99" t="str">
        <f aca="false">IF(Z$2=$E136,$J136,"")</f>
        <v/>
      </c>
      <c r="AA136" s="86" t="str">
        <f aca="false">IF(AA$2=$E136,$J136,"")</f>
        <v/>
      </c>
      <c r="AB136" s="99" t="str">
        <f aca="false">IF(AB$2=$E136,$J136,"")</f>
        <v/>
      </c>
      <c r="AC136" s="101" t="s">
        <v>10</v>
      </c>
      <c r="AD136" s="83"/>
      <c r="AE136" s="83" t="s">
        <v>10</v>
      </c>
      <c r="AF136" s="83" t="s">
        <v>10</v>
      </c>
    </row>
    <row r="137" customFormat="false" ht="14.25" hidden="false" customHeight="false" outlineLevel="0" collapsed="false">
      <c r="A137" s="82" t="str">
        <f aca="false">IF(G137&lt;&gt;0,IF(COUNTIF(G$4:G$199,G137)&lt;&gt;1,RANK(G137,G$4:G$199)&amp;"°",RANK(G137,G$4:G$199)),"")</f>
        <v/>
      </c>
      <c r="B137" s="83"/>
      <c r="C137" s="86" t="str">
        <f aca="false">IFERROR(VLOOKUP($B137,TabJoueurs,2,0),"")</f>
        <v/>
      </c>
      <c r="D137" s="86" t="str">
        <f aca="false">IFERROR(VLOOKUP($B137,TabJoueurs,3,0),"")</f>
        <v/>
      </c>
      <c r="E137" s="86" t="str">
        <f aca="false">IFERROR(VLOOKUP($B137,TabJoueurs,4,0),"")</f>
        <v/>
      </c>
      <c r="F137" s="86" t="str">
        <f aca="false">IFERROR(VLOOKUP($B137,TabJoueurs,7,0),"")</f>
        <v/>
      </c>
      <c r="G137" s="82"/>
      <c r="H137" s="82" t="n">
        <f aca="false">COUNTIF(E$4:E137,E137)</f>
        <v>9</v>
      </c>
      <c r="I137" s="82" t="n">
        <f aca="false">IFERROR(IF(H137&lt;6,I136+1,I136),0)</f>
        <v>68</v>
      </c>
      <c r="J137" s="82" t="str">
        <f aca="false">IF(G137&gt;0,IF(H137&lt;6,PtsMax4-I137+1,""),"")</f>
        <v/>
      </c>
      <c r="K137" s="97" t="n">
        <f aca="false">MAX(M137:AB137)</f>
        <v>0</v>
      </c>
      <c r="L137" s="98" t="n">
        <f aca="false">IFERROR(G137/G$1,"")</f>
        <v>0</v>
      </c>
      <c r="M137" s="99"/>
      <c r="N137" s="86" t="str">
        <f aca="false">IF(N$2=$E137,$J137,"")</f>
        <v/>
      </c>
      <c r="O137" s="99" t="str">
        <f aca="false">IF(O$2=$E137,$J137,"")</f>
        <v/>
      </c>
      <c r="P137" s="86" t="str">
        <f aca="false">IF(P$2=$E137,$J137,"")</f>
        <v/>
      </c>
      <c r="Q137" s="86" t="str">
        <f aca="false">IF(Q$2=$E137,$J137,"")</f>
        <v/>
      </c>
      <c r="R137" s="99" t="str">
        <f aca="false">IF(R$2=$E137,$J137,"")</f>
        <v/>
      </c>
      <c r="S137" s="86" t="str">
        <f aca="false">IF(S$2=$E137,$J137,"")</f>
        <v/>
      </c>
      <c r="T137" s="99" t="str">
        <f aca="false">IF(T$2=$E137,$J137,"")</f>
        <v/>
      </c>
      <c r="U137" s="86" t="str">
        <f aca="false">IF(U$2=$E137,$J137,"")</f>
        <v/>
      </c>
      <c r="V137" s="99" t="str">
        <f aca="false">IF(V$2=$E137,$J137,"")</f>
        <v/>
      </c>
      <c r="W137" s="86" t="str">
        <f aca="false">IF(W$2=$E137,$J137,"")</f>
        <v/>
      </c>
      <c r="X137" s="99" t="str">
        <f aca="false">IF(X$2=$E137,$J137,"")</f>
        <v/>
      </c>
      <c r="Y137" s="86" t="str">
        <f aca="false">IF(Y$2=$E137,$J137,"")</f>
        <v/>
      </c>
      <c r="Z137" s="99" t="str">
        <f aca="false">IF(Z$2=$E137,$J137,"")</f>
        <v/>
      </c>
      <c r="AA137" s="86" t="str">
        <f aca="false">IF(AA$2=$E137,$J137,"")</f>
        <v/>
      </c>
      <c r="AB137" s="99" t="str">
        <f aca="false">IF(AB$2=$E137,$J137,"")</f>
        <v/>
      </c>
      <c r="AC137" s="101" t="s">
        <v>10</v>
      </c>
      <c r="AD137" s="83"/>
      <c r="AE137" s="83" t="s">
        <v>10</v>
      </c>
      <c r="AF137" s="83" t="s">
        <v>10</v>
      </c>
    </row>
    <row r="138" customFormat="false" ht="14.25" hidden="false" customHeight="false" outlineLevel="0" collapsed="false">
      <c r="A138" s="82" t="str">
        <f aca="false">IF(G138&lt;&gt;0,IF(COUNTIF(G$4:G$199,G138)&lt;&gt;1,RANK(G138,G$4:G$199)&amp;"°",RANK(G138,G$4:G$199)),"")</f>
        <v/>
      </c>
      <c r="B138" s="83"/>
      <c r="C138" s="86" t="str">
        <f aca="false">IFERROR(VLOOKUP($B138,TabJoueurs,2,0),"")</f>
        <v/>
      </c>
      <c r="D138" s="86" t="str">
        <f aca="false">IFERROR(VLOOKUP($B138,TabJoueurs,3,0),"")</f>
        <v/>
      </c>
      <c r="E138" s="86" t="str">
        <f aca="false">IFERROR(VLOOKUP($B138,TabJoueurs,4,0),"")</f>
        <v/>
      </c>
      <c r="F138" s="86" t="str">
        <f aca="false">IFERROR(VLOOKUP($B138,TabJoueurs,7,0),"")</f>
        <v/>
      </c>
      <c r="G138" s="82"/>
      <c r="H138" s="82" t="n">
        <f aca="false">COUNTIF(E$4:E138,E138)</f>
        <v>10</v>
      </c>
      <c r="I138" s="82" t="n">
        <f aca="false">IFERROR(IF(H138&lt;6,I137+1,I137),0)</f>
        <v>68</v>
      </c>
      <c r="J138" s="82" t="str">
        <f aca="false">IF(G138&gt;0,IF(H138&lt;6,PtsMax4-I138+1,""),"")</f>
        <v/>
      </c>
      <c r="K138" s="97" t="n">
        <f aca="false">MAX(M138:AB138)</f>
        <v>0</v>
      </c>
      <c r="L138" s="98" t="n">
        <f aca="false">IFERROR(G138/G$1,"")</f>
        <v>0</v>
      </c>
      <c r="M138" s="99"/>
      <c r="N138" s="86" t="str">
        <f aca="false">IF(N$2=$E138,$J138,"")</f>
        <v/>
      </c>
      <c r="O138" s="99" t="str">
        <f aca="false">IF(O$2=$E138,$J138,"")</f>
        <v/>
      </c>
      <c r="P138" s="86" t="str">
        <f aca="false">IF(P$2=$E138,$J138,"")</f>
        <v/>
      </c>
      <c r="Q138" s="86" t="str">
        <f aca="false">IF(Q$2=$E138,$J138,"")</f>
        <v/>
      </c>
      <c r="R138" s="99" t="str">
        <f aca="false">IF(R$2=$E138,$J138,"")</f>
        <v/>
      </c>
      <c r="S138" s="86" t="str">
        <f aca="false">IF(S$2=$E138,$J138,"")</f>
        <v/>
      </c>
      <c r="T138" s="99" t="str">
        <f aca="false">IF(T$2=$E138,$J138,"")</f>
        <v/>
      </c>
      <c r="U138" s="86" t="str">
        <f aca="false">IF(U$2=$E138,$J138,"")</f>
        <v/>
      </c>
      <c r="V138" s="99" t="str">
        <f aca="false">IF(V$2=$E138,$J138,"")</f>
        <v/>
      </c>
      <c r="W138" s="86" t="str">
        <f aca="false">IF(W$2=$E138,$J138,"")</f>
        <v/>
      </c>
      <c r="X138" s="99" t="str">
        <f aca="false">IF(X$2=$E138,$J138,"")</f>
        <v/>
      </c>
      <c r="Y138" s="86" t="str">
        <f aca="false">IF(Y$2=$E138,$J138,"")</f>
        <v/>
      </c>
      <c r="Z138" s="99" t="str">
        <f aca="false">IF(Z$2=$E138,$J138,"")</f>
        <v/>
      </c>
      <c r="AA138" s="86" t="str">
        <f aca="false">IF(AA$2=$E138,$J138,"")</f>
        <v/>
      </c>
      <c r="AB138" s="99" t="str">
        <f aca="false">IF(AB$2=$E138,$J138,"")</f>
        <v/>
      </c>
      <c r="AC138" s="101" t="s">
        <v>10</v>
      </c>
      <c r="AD138" s="83"/>
      <c r="AE138" s="83" t="s">
        <v>10</v>
      </c>
      <c r="AF138" s="83" t="s">
        <v>10</v>
      </c>
    </row>
    <row r="139" customFormat="false" ht="14.25" hidden="false" customHeight="false" outlineLevel="0" collapsed="false">
      <c r="A139" s="82" t="str">
        <f aca="false">IF(G139&lt;&gt;0,IF(COUNTIF(G$4:G$199,G139)&lt;&gt;1,RANK(G139,G$4:G$199)&amp;"°",RANK(G139,G$4:G$199)),"")</f>
        <v/>
      </c>
      <c r="B139" s="83"/>
      <c r="C139" s="86" t="str">
        <f aca="false">IFERROR(VLOOKUP($B139,TabJoueurs,2,0),"")</f>
        <v/>
      </c>
      <c r="D139" s="86" t="str">
        <f aca="false">IFERROR(VLOOKUP($B139,TabJoueurs,3,0),"")</f>
        <v/>
      </c>
      <c r="E139" s="86" t="str">
        <f aca="false">IFERROR(VLOOKUP($B139,TabJoueurs,4,0),"")</f>
        <v/>
      </c>
      <c r="F139" s="86" t="str">
        <f aca="false">IFERROR(VLOOKUP($B139,TabJoueurs,7,0),"")</f>
        <v/>
      </c>
      <c r="G139" s="82"/>
      <c r="H139" s="82" t="n">
        <f aca="false">COUNTIF(E$4:E139,E139)</f>
        <v>11</v>
      </c>
      <c r="I139" s="82" t="n">
        <f aca="false">IFERROR(IF(H139&lt;6,I138+1,I138),0)</f>
        <v>68</v>
      </c>
      <c r="J139" s="82" t="str">
        <f aca="false">IF(G139&gt;0,IF(H139&lt;6,PtsMax4-I139+1,""),"")</f>
        <v/>
      </c>
      <c r="K139" s="97" t="n">
        <f aca="false">MAX(M139:AB139)</f>
        <v>0</v>
      </c>
      <c r="L139" s="98" t="n">
        <f aca="false">IFERROR(G139/G$1,"")</f>
        <v>0</v>
      </c>
      <c r="M139" s="99"/>
      <c r="N139" s="86" t="str">
        <f aca="false">IF(N$2=$E139,$J139,"")</f>
        <v/>
      </c>
      <c r="O139" s="99" t="str">
        <f aca="false">IF(O$2=$E139,$J139,"")</f>
        <v/>
      </c>
      <c r="P139" s="86" t="str">
        <f aca="false">IF(P$2=$E139,$J139,"")</f>
        <v/>
      </c>
      <c r="Q139" s="86" t="str">
        <f aca="false">IF(Q$2=$E139,$J139,"")</f>
        <v/>
      </c>
      <c r="R139" s="99" t="str">
        <f aca="false">IF(R$2=$E139,$J139,"")</f>
        <v/>
      </c>
      <c r="S139" s="86" t="str">
        <f aca="false">IF(S$2=$E139,$J139,"")</f>
        <v/>
      </c>
      <c r="T139" s="99" t="str">
        <f aca="false">IF(T$2=$E139,$J139,"")</f>
        <v/>
      </c>
      <c r="U139" s="86" t="str">
        <f aca="false">IF(U$2=$E139,$J139,"")</f>
        <v/>
      </c>
      <c r="V139" s="99" t="str">
        <f aca="false">IF(V$2=$E139,$J139,"")</f>
        <v/>
      </c>
      <c r="W139" s="86" t="str">
        <f aca="false">IF(W$2=$E139,$J139,"")</f>
        <v/>
      </c>
      <c r="X139" s="99" t="str">
        <f aca="false">IF(X$2=$E139,$J139,"")</f>
        <v/>
      </c>
      <c r="Y139" s="86" t="str">
        <f aca="false">IF(Y$2=$E139,$J139,"")</f>
        <v/>
      </c>
      <c r="Z139" s="99" t="str">
        <f aca="false">IF(Z$2=$E139,$J139,"")</f>
        <v/>
      </c>
      <c r="AA139" s="86" t="str">
        <f aca="false">IF(AA$2=$E139,$J139,"")</f>
        <v/>
      </c>
      <c r="AB139" s="99" t="str">
        <f aca="false">IF(AB$2=$E139,$J139,"")</f>
        <v/>
      </c>
      <c r="AC139" s="101" t="s">
        <v>10</v>
      </c>
      <c r="AD139" s="83"/>
      <c r="AE139" s="83" t="s">
        <v>10</v>
      </c>
      <c r="AF139" s="83" t="s">
        <v>10</v>
      </c>
    </row>
    <row r="140" customFormat="false" ht="14.25" hidden="false" customHeight="false" outlineLevel="0" collapsed="false">
      <c r="A140" s="82" t="str">
        <f aca="false">IF(G140&lt;&gt;0,IF(COUNTIF(G$4:G$199,G140)&lt;&gt;1,RANK(G140,G$4:G$199)&amp;"°",RANK(G140,G$4:G$199)),"")</f>
        <v/>
      </c>
      <c r="B140" s="83"/>
      <c r="C140" s="86" t="str">
        <f aca="false">IFERROR(VLOOKUP($B140,TabJoueurs,2,0),"")</f>
        <v/>
      </c>
      <c r="D140" s="86" t="str">
        <f aca="false">IFERROR(VLOOKUP($B140,TabJoueurs,3,0),"")</f>
        <v/>
      </c>
      <c r="E140" s="86" t="str">
        <f aca="false">IFERROR(VLOOKUP($B140,TabJoueurs,4,0),"")</f>
        <v/>
      </c>
      <c r="F140" s="86" t="str">
        <f aca="false">IFERROR(VLOOKUP($B140,TabJoueurs,7,0),"")</f>
        <v/>
      </c>
      <c r="G140" s="82"/>
      <c r="H140" s="82" t="n">
        <f aca="false">COUNTIF(E$4:E140,E140)</f>
        <v>12</v>
      </c>
      <c r="I140" s="82" t="n">
        <f aca="false">IFERROR(IF(H140&lt;6,I139+1,I139),0)</f>
        <v>68</v>
      </c>
      <c r="J140" s="82" t="str">
        <f aca="false">IF(G140&gt;0,IF(H140&lt;6,PtsMax4-I140+1,""),"")</f>
        <v/>
      </c>
      <c r="K140" s="97" t="n">
        <f aca="false">MAX(M140:AB140)</f>
        <v>0</v>
      </c>
      <c r="L140" s="98" t="n">
        <f aca="false">IFERROR(G140/G$1,"")</f>
        <v>0</v>
      </c>
      <c r="M140" s="99"/>
      <c r="N140" s="86" t="str">
        <f aca="false">IF(N$2=$E140,$J140,"")</f>
        <v/>
      </c>
      <c r="O140" s="99" t="str">
        <f aca="false">IF(O$2=$E140,$J140,"")</f>
        <v/>
      </c>
      <c r="P140" s="86" t="str">
        <f aca="false">IF(P$2=$E140,$J140,"")</f>
        <v/>
      </c>
      <c r="Q140" s="86" t="str">
        <f aca="false">IF(Q$2=$E140,$J140,"")</f>
        <v/>
      </c>
      <c r="R140" s="99" t="str">
        <f aca="false">IF(R$2=$E140,$J140,"")</f>
        <v/>
      </c>
      <c r="S140" s="86" t="str">
        <f aca="false">IF(S$2=$E140,$J140,"")</f>
        <v/>
      </c>
      <c r="T140" s="99" t="str">
        <f aca="false">IF(T$2=$E140,$J140,"")</f>
        <v/>
      </c>
      <c r="U140" s="86" t="str">
        <f aca="false">IF(U$2=$E140,$J140,"")</f>
        <v/>
      </c>
      <c r="V140" s="99" t="str">
        <f aca="false">IF(V$2=$E140,$J140,"")</f>
        <v/>
      </c>
      <c r="W140" s="86" t="str">
        <f aca="false">IF(W$2=$E140,$J140,"")</f>
        <v/>
      </c>
      <c r="X140" s="99" t="str">
        <f aca="false">IF(X$2=$E140,$J140,"")</f>
        <v/>
      </c>
      <c r="Y140" s="86" t="str">
        <f aca="false">IF(Y$2=$E140,$J140,"")</f>
        <v/>
      </c>
      <c r="Z140" s="99" t="str">
        <f aca="false">IF(Z$2=$E140,$J140,"")</f>
        <v/>
      </c>
      <c r="AA140" s="86" t="str">
        <f aca="false">IF(AA$2=$E140,$J140,"")</f>
        <v/>
      </c>
      <c r="AB140" s="99" t="str">
        <f aca="false">IF(AB$2=$E140,$J140,"")</f>
        <v/>
      </c>
      <c r="AC140" s="101" t="s">
        <v>10</v>
      </c>
      <c r="AD140" s="83"/>
      <c r="AE140" s="83" t="s">
        <v>10</v>
      </c>
      <c r="AF140" s="83" t="s">
        <v>10</v>
      </c>
    </row>
    <row r="141" customFormat="false" ht="14.25" hidden="false" customHeight="false" outlineLevel="0" collapsed="false">
      <c r="A141" s="82" t="str">
        <f aca="false">IF(G141&lt;&gt;0,IF(COUNTIF(G$4:G$199,G141)&lt;&gt;1,RANK(G141,G$4:G$199)&amp;"°",RANK(G141,G$4:G$199)),"")</f>
        <v/>
      </c>
      <c r="B141" s="83"/>
      <c r="C141" s="86" t="str">
        <f aca="false">IFERROR(VLOOKUP($B141,TabJoueurs,2,0),"")</f>
        <v/>
      </c>
      <c r="D141" s="86" t="str">
        <f aca="false">IFERROR(VLOOKUP($B141,TabJoueurs,3,0),"")</f>
        <v/>
      </c>
      <c r="E141" s="86" t="str">
        <f aca="false">IFERROR(VLOOKUP($B141,TabJoueurs,4,0),"")</f>
        <v/>
      </c>
      <c r="F141" s="86" t="str">
        <f aca="false">IFERROR(VLOOKUP($B141,TabJoueurs,7,0),"")</f>
        <v/>
      </c>
      <c r="G141" s="82"/>
      <c r="H141" s="82" t="n">
        <f aca="false">COUNTIF(E$4:E141,E141)</f>
        <v>13</v>
      </c>
      <c r="I141" s="82" t="n">
        <f aca="false">IFERROR(IF(H141&lt;6,I140+1,I140),0)</f>
        <v>68</v>
      </c>
      <c r="J141" s="82" t="str">
        <f aca="false">IF(G141&gt;0,IF(H141&lt;6,PtsMax4-I141+1,""),"")</f>
        <v/>
      </c>
      <c r="K141" s="97" t="n">
        <f aca="false">MAX(M141:AB141)</f>
        <v>0</v>
      </c>
      <c r="L141" s="98" t="n">
        <f aca="false">IFERROR(G141/G$1,"")</f>
        <v>0</v>
      </c>
      <c r="M141" s="99"/>
      <c r="N141" s="86" t="str">
        <f aca="false">IF(N$2=$E141,$J141,"")</f>
        <v/>
      </c>
      <c r="O141" s="99" t="str">
        <f aca="false">IF(O$2=$E141,$J141,"")</f>
        <v/>
      </c>
      <c r="P141" s="86" t="str">
        <f aca="false">IF(P$2=$E141,$J141,"")</f>
        <v/>
      </c>
      <c r="Q141" s="86" t="str">
        <f aca="false">IF(Q$2=$E141,$J141,"")</f>
        <v/>
      </c>
      <c r="R141" s="99" t="str">
        <f aca="false">IF(R$2=$E141,$J141,"")</f>
        <v/>
      </c>
      <c r="S141" s="86" t="str">
        <f aca="false">IF(S$2=$E141,$J141,"")</f>
        <v/>
      </c>
      <c r="T141" s="99" t="str">
        <f aca="false">IF(T$2=$E141,$J141,"")</f>
        <v/>
      </c>
      <c r="U141" s="86" t="str">
        <f aca="false">IF(U$2=$E141,$J141,"")</f>
        <v/>
      </c>
      <c r="V141" s="99" t="str">
        <f aca="false">IF(V$2=$E141,$J141,"")</f>
        <v/>
      </c>
      <c r="W141" s="86" t="str">
        <f aca="false">IF(W$2=$E141,$J141,"")</f>
        <v/>
      </c>
      <c r="X141" s="99" t="str">
        <f aca="false">IF(X$2=$E141,$J141,"")</f>
        <v/>
      </c>
      <c r="Y141" s="86" t="str">
        <f aca="false">IF(Y$2=$E141,$J141,"")</f>
        <v/>
      </c>
      <c r="Z141" s="99" t="str">
        <f aca="false">IF(Z$2=$E141,$J141,"")</f>
        <v/>
      </c>
      <c r="AA141" s="86" t="str">
        <f aca="false">IF(AA$2=$E141,$J141,"")</f>
        <v/>
      </c>
      <c r="AB141" s="99" t="str">
        <f aca="false">IF(AB$2=$E141,$J141,"")</f>
        <v/>
      </c>
      <c r="AC141" s="101" t="s">
        <v>10</v>
      </c>
      <c r="AD141" s="83"/>
      <c r="AE141" s="83" t="s">
        <v>10</v>
      </c>
      <c r="AF141" s="83" t="s">
        <v>10</v>
      </c>
    </row>
    <row r="142" customFormat="false" ht="14.25" hidden="false" customHeight="false" outlineLevel="0" collapsed="false">
      <c r="A142" s="82" t="str">
        <f aca="false">IF(G142&lt;&gt;0,IF(COUNTIF(G$4:G$199,G142)&lt;&gt;1,RANK(G142,G$4:G$199)&amp;"°",RANK(G142,G$4:G$199)),"")</f>
        <v/>
      </c>
      <c r="B142" s="83"/>
      <c r="C142" s="86" t="str">
        <f aca="false">IFERROR(VLOOKUP($B142,TabJoueurs,2,0),"")</f>
        <v/>
      </c>
      <c r="D142" s="86" t="str">
        <f aca="false">IFERROR(VLOOKUP($B142,TabJoueurs,3,0),"")</f>
        <v/>
      </c>
      <c r="E142" s="86" t="str">
        <f aca="false">IFERROR(VLOOKUP($B142,TabJoueurs,4,0),"")</f>
        <v/>
      </c>
      <c r="F142" s="86" t="str">
        <f aca="false">IFERROR(VLOOKUP($B142,TabJoueurs,7,0),"")</f>
        <v/>
      </c>
      <c r="G142" s="82"/>
      <c r="H142" s="82" t="n">
        <f aca="false">COUNTIF(E$4:E142,E142)</f>
        <v>14</v>
      </c>
      <c r="I142" s="82" t="n">
        <f aca="false">IFERROR(IF(H142&lt;6,I141+1,I141),0)</f>
        <v>68</v>
      </c>
      <c r="J142" s="82" t="str">
        <f aca="false">IF(G142&gt;0,IF(H142&lt;6,PtsMax4-I142+1,""),"")</f>
        <v/>
      </c>
      <c r="K142" s="97" t="n">
        <f aca="false">MAX(M142:AB142)</f>
        <v>0</v>
      </c>
      <c r="L142" s="98" t="n">
        <f aca="false">IFERROR(G142/G$1,"")</f>
        <v>0</v>
      </c>
      <c r="M142" s="99"/>
      <c r="N142" s="86" t="str">
        <f aca="false">IF(N$2=$E142,$J142,"")</f>
        <v/>
      </c>
      <c r="O142" s="99" t="str">
        <f aca="false">IF(O$2=$E142,$J142,"")</f>
        <v/>
      </c>
      <c r="P142" s="86" t="str">
        <f aca="false">IF(P$2=$E142,$J142,"")</f>
        <v/>
      </c>
      <c r="Q142" s="86" t="str">
        <f aca="false">IF(Q$2=$E142,$J142,"")</f>
        <v/>
      </c>
      <c r="R142" s="99" t="str">
        <f aca="false">IF(R$2=$E142,$J142,"")</f>
        <v/>
      </c>
      <c r="S142" s="86" t="str">
        <f aca="false">IF(S$2=$E142,$J142,"")</f>
        <v/>
      </c>
      <c r="T142" s="99" t="str">
        <f aca="false">IF(T$2=$E142,$J142,"")</f>
        <v/>
      </c>
      <c r="U142" s="86" t="str">
        <f aca="false">IF(U$2=$E142,$J142,"")</f>
        <v/>
      </c>
      <c r="V142" s="99" t="str">
        <f aca="false">IF(V$2=$E142,$J142,"")</f>
        <v/>
      </c>
      <c r="W142" s="86" t="str">
        <f aca="false">IF(W$2=$E142,$J142,"")</f>
        <v/>
      </c>
      <c r="X142" s="99" t="str">
        <f aca="false">IF(X$2=$E142,$J142,"")</f>
        <v/>
      </c>
      <c r="Y142" s="86" t="str">
        <f aca="false">IF(Y$2=$E142,$J142,"")</f>
        <v/>
      </c>
      <c r="Z142" s="99" t="str">
        <f aca="false">IF(Z$2=$E142,$J142,"")</f>
        <v/>
      </c>
      <c r="AA142" s="86" t="str">
        <f aca="false">IF(AA$2=$E142,$J142,"")</f>
        <v/>
      </c>
      <c r="AB142" s="99" t="str">
        <f aca="false">IF(AB$2=$E142,$J142,"")</f>
        <v/>
      </c>
      <c r="AC142" s="101" t="s">
        <v>10</v>
      </c>
      <c r="AD142" s="83"/>
      <c r="AE142" s="83" t="s">
        <v>10</v>
      </c>
      <c r="AF142" s="83" t="s">
        <v>10</v>
      </c>
    </row>
    <row r="143" customFormat="false" ht="14.25" hidden="false" customHeight="false" outlineLevel="0" collapsed="false">
      <c r="A143" s="82" t="str">
        <f aca="false">IF(G143&lt;&gt;0,IF(COUNTIF(G$4:G$199,G143)&lt;&gt;1,RANK(G143,G$4:G$199)&amp;"°",RANK(G143,G$4:G$199)),"")</f>
        <v/>
      </c>
      <c r="B143" s="83"/>
      <c r="C143" s="86" t="str">
        <f aca="false">IFERROR(VLOOKUP($B143,TabJoueurs,2,0),"")</f>
        <v/>
      </c>
      <c r="D143" s="86" t="str">
        <f aca="false">IFERROR(VLOOKUP($B143,TabJoueurs,3,0),"")</f>
        <v/>
      </c>
      <c r="E143" s="86" t="str">
        <f aca="false">IFERROR(VLOOKUP($B143,TabJoueurs,4,0),"")</f>
        <v/>
      </c>
      <c r="F143" s="86" t="str">
        <f aca="false">IFERROR(VLOOKUP($B143,TabJoueurs,7,0),"")</f>
        <v/>
      </c>
      <c r="G143" s="82"/>
      <c r="H143" s="82" t="n">
        <f aca="false">COUNTIF(E$4:E143,E143)</f>
        <v>15</v>
      </c>
      <c r="I143" s="82" t="n">
        <f aca="false">IFERROR(IF(H143&lt;6,I142+1,I142),0)</f>
        <v>68</v>
      </c>
      <c r="J143" s="82" t="str">
        <f aca="false">IF(G143&gt;0,IF(H143&lt;6,PtsMax4-I143+1,""),"")</f>
        <v/>
      </c>
      <c r="K143" s="97" t="n">
        <f aca="false">MAX(M143:AB143)</f>
        <v>0</v>
      </c>
      <c r="L143" s="98" t="n">
        <f aca="false">IFERROR(G143/G$1,"")</f>
        <v>0</v>
      </c>
      <c r="M143" s="99"/>
      <c r="N143" s="86" t="str">
        <f aca="false">IF(N$2=$E143,$J143,"")</f>
        <v/>
      </c>
      <c r="O143" s="99" t="str">
        <f aca="false">IF(O$2=$E143,$J143,"")</f>
        <v/>
      </c>
      <c r="P143" s="86" t="str">
        <f aca="false">IF(P$2=$E143,$J143,"")</f>
        <v/>
      </c>
      <c r="Q143" s="86" t="str">
        <f aca="false">IF(Q$2=$E143,$J143,"")</f>
        <v/>
      </c>
      <c r="R143" s="99" t="str">
        <f aca="false">IF(R$2=$E143,$J143,"")</f>
        <v/>
      </c>
      <c r="S143" s="86" t="str">
        <f aca="false">IF(S$2=$E143,$J143,"")</f>
        <v/>
      </c>
      <c r="T143" s="99" t="str">
        <f aca="false">IF(T$2=$E143,$J143,"")</f>
        <v/>
      </c>
      <c r="U143" s="86" t="str">
        <f aca="false">IF(U$2=$E143,$J143,"")</f>
        <v/>
      </c>
      <c r="V143" s="99" t="str">
        <f aca="false">IF(V$2=$E143,$J143,"")</f>
        <v/>
      </c>
      <c r="W143" s="86" t="str">
        <f aca="false">IF(W$2=$E143,$J143,"")</f>
        <v/>
      </c>
      <c r="X143" s="99" t="str">
        <f aca="false">IF(X$2=$E143,$J143,"")</f>
        <v/>
      </c>
      <c r="Y143" s="86" t="str">
        <f aca="false">IF(Y$2=$E143,$J143,"")</f>
        <v/>
      </c>
      <c r="Z143" s="99" t="str">
        <f aca="false">IF(Z$2=$E143,$J143,"")</f>
        <v/>
      </c>
      <c r="AA143" s="86" t="str">
        <f aca="false">IF(AA$2=$E143,$J143,"")</f>
        <v/>
      </c>
      <c r="AB143" s="99" t="str">
        <f aca="false">IF(AB$2=$E143,$J143,"")</f>
        <v/>
      </c>
      <c r="AC143" s="101" t="s">
        <v>10</v>
      </c>
      <c r="AD143" s="83"/>
      <c r="AE143" s="83" t="s">
        <v>10</v>
      </c>
      <c r="AF143" s="83" t="s">
        <v>10</v>
      </c>
    </row>
    <row r="144" customFormat="false" ht="14.25" hidden="false" customHeight="false" outlineLevel="0" collapsed="false">
      <c r="A144" s="82" t="str">
        <f aca="false">IF(G144&lt;&gt;0,IF(COUNTIF(G$4:G$199,G144)&lt;&gt;1,RANK(G144,G$4:G$199)&amp;"°",RANK(G144,G$4:G$199)),"")</f>
        <v/>
      </c>
      <c r="B144" s="83"/>
      <c r="C144" s="86" t="str">
        <f aca="false">IFERROR(VLOOKUP($B144,TabJoueurs,2,0),"")</f>
        <v/>
      </c>
      <c r="D144" s="86" t="str">
        <f aca="false">IFERROR(VLOOKUP($B144,TabJoueurs,3,0),"")</f>
        <v/>
      </c>
      <c r="E144" s="86" t="str">
        <f aca="false">IFERROR(VLOOKUP($B144,TabJoueurs,4,0),"")</f>
        <v/>
      </c>
      <c r="F144" s="86" t="str">
        <f aca="false">IFERROR(VLOOKUP($B144,TabJoueurs,7,0),"")</f>
        <v/>
      </c>
      <c r="G144" s="82"/>
      <c r="H144" s="82" t="n">
        <f aca="false">COUNTIF(E$4:E144,E144)</f>
        <v>16</v>
      </c>
      <c r="I144" s="82" t="n">
        <f aca="false">IFERROR(IF(H144&lt;6,I143+1,I143),0)</f>
        <v>68</v>
      </c>
      <c r="J144" s="82" t="str">
        <f aca="false">IF(G144&gt;0,IF(H144&lt;6,PtsMax4-I144+1,""),"")</f>
        <v/>
      </c>
      <c r="K144" s="97" t="n">
        <f aca="false">MAX(M144:AB144)</f>
        <v>0</v>
      </c>
      <c r="L144" s="98" t="n">
        <f aca="false">IFERROR(G144/G$1,"")</f>
        <v>0</v>
      </c>
      <c r="M144" s="99"/>
      <c r="N144" s="86" t="str">
        <f aca="false">IF(N$2=$E144,$J144,"")</f>
        <v/>
      </c>
      <c r="O144" s="99" t="str">
        <f aca="false">IF(O$2=$E144,$J144,"")</f>
        <v/>
      </c>
      <c r="P144" s="86" t="str">
        <f aca="false">IF(P$2=$E144,$J144,"")</f>
        <v/>
      </c>
      <c r="Q144" s="86" t="str">
        <f aca="false">IF(Q$2=$E144,$J144,"")</f>
        <v/>
      </c>
      <c r="R144" s="99" t="str">
        <f aca="false">IF(R$2=$E144,$J144,"")</f>
        <v/>
      </c>
      <c r="S144" s="86" t="str">
        <f aca="false">IF(S$2=$E144,$J144,"")</f>
        <v/>
      </c>
      <c r="T144" s="99" t="str">
        <f aca="false">IF(T$2=$E144,$J144,"")</f>
        <v/>
      </c>
      <c r="U144" s="86" t="str">
        <f aca="false">IF(U$2=$E144,$J144,"")</f>
        <v/>
      </c>
      <c r="V144" s="99" t="str">
        <f aca="false">IF(V$2=$E144,$J144,"")</f>
        <v/>
      </c>
      <c r="W144" s="86" t="str">
        <f aca="false">IF(W$2=$E144,$J144,"")</f>
        <v/>
      </c>
      <c r="X144" s="99" t="str">
        <f aca="false">IF(X$2=$E144,$J144,"")</f>
        <v/>
      </c>
      <c r="Y144" s="86" t="str">
        <f aca="false">IF(Y$2=$E144,$J144,"")</f>
        <v/>
      </c>
      <c r="Z144" s="99" t="str">
        <f aca="false">IF(Z$2=$E144,$J144,"")</f>
        <v/>
      </c>
      <c r="AA144" s="86" t="str">
        <f aca="false">IF(AA$2=$E144,$J144,"")</f>
        <v/>
      </c>
      <c r="AB144" s="99" t="str">
        <f aca="false">IF(AB$2=$E144,$J144,"")</f>
        <v/>
      </c>
      <c r="AC144" s="101" t="s">
        <v>10</v>
      </c>
      <c r="AD144" s="83"/>
      <c r="AE144" s="83" t="s">
        <v>10</v>
      </c>
      <c r="AF144" s="83" t="s">
        <v>10</v>
      </c>
    </row>
    <row r="145" customFormat="false" ht="14.25" hidden="false" customHeight="false" outlineLevel="0" collapsed="false">
      <c r="A145" s="82" t="str">
        <f aca="false">IF(G145&lt;&gt;0,IF(COUNTIF(G$4:G$199,G145)&lt;&gt;1,RANK(G145,G$4:G$199)&amp;"°",RANK(G145,G$4:G$199)),"")</f>
        <v/>
      </c>
      <c r="B145" s="83"/>
      <c r="C145" s="86" t="str">
        <f aca="false">IFERROR(VLOOKUP($B145,TabJoueurs,2,0),"")</f>
        <v/>
      </c>
      <c r="D145" s="86" t="str">
        <f aca="false">IFERROR(VLOOKUP($B145,TabJoueurs,3,0),"")</f>
        <v/>
      </c>
      <c r="E145" s="86" t="str">
        <f aca="false">IFERROR(VLOOKUP($B145,TabJoueurs,4,0),"")</f>
        <v/>
      </c>
      <c r="F145" s="86" t="str">
        <f aca="false">IFERROR(VLOOKUP($B145,TabJoueurs,7,0),"")</f>
        <v/>
      </c>
      <c r="G145" s="82"/>
      <c r="H145" s="82" t="n">
        <f aca="false">COUNTIF(E$4:E145,E145)</f>
        <v>17</v>
      </c>
      <c r="I145" s="82" t="n">
        <f aca="false">IFERROR(IF(H145&lt;6,I144+1,I144),0)</f>
        <v>68</v>
      </c>
      <c r="J145" s="82" t="str">
        <f aca="false">IF(G145&gt;0,IF(H145&lt;6,PtsMax4-I145+1,""),"")</f>
        <v/>
      </c>
      <c r="K145" s="97" t="n">
        <f aca="false">MAX(M145:AB145)</f>
        <v>0</v>
      </c>
      <c r="L145" s="98" t="n">
        <f aca="false">IFERROR(G145/G$1,"")</f>
        <v>0</v>
      </c>
      <c r="M145" s="99"/>
      <c r="N145" s="86" t="str">
        <f aca="false">IF(N$2=$E145,$J145,"")</f>
        <v/>
      </c>
      <c r="O145" s="99" t="str">
        <f aca="false">IF(O$2=$E145,$J145,"")</f>
        <v/>
      </c>
      <c r="P145" s="86" t="str">
        <f aca="false">IF(P$2=$E145,$J145,"")</f>
        <v/>
      </c>
      <c r="Q145" s="86" t="str">
        <f aca="false">IF(Q$2=$E145,$J145,"")</f>
        <v/>
      </c>
      <c r="R145" s="99" t="str">
        <f aca="false">IF(R$2=$E145,$J145,"")</f>
        <v/>
      </c>
      <c r="S145" s="86" t="str">
        <f aca="false">IF(S$2=$E145,$J145,"")</f>
        <v/>
      </c>
      <c r="T145" s="99" t="str">
        <f aca="false">IF(T$2=$E145,$J145,"")</f>
        <v/>
      </c>
      <c r="U145" s="86" t="str">
        <f aca="false">IF(U$2=$E145,$J145,"")</f>
        <v/>
      </c>
      <c r="V145" s="99" t="str">
        <f aca="false">IF(V$2=$E145,$J145,"")</f>
        <v/>
      </c>
      <c r="W145" s="86" t="str">
        <f aca="false">IF(W$2=$E145,$J145,"")</f>
        <v/>
      </c>
      <c r="X145" s="99" t="str">
        <f aca="false">IF(X$2=$E145,$J145,"")</f>
        <v/>
      </c>
      <c r="Y145" s="86" t="str">
        <f aca="false">IF(Y$2=$E145,$J145,"")</f>
        <v/>
      </c>
      <c r="Z145" s="99" t="str">
        <f aca="false">IF(Z$2=$E145,$J145,"")</f>
        <v/>
      </c>
      <c r="AA145" s="86" t="str">
        <f aca="false">IF(AA$2=$E145,$J145,"")</f>
        <v/>
      </c>
      <c r="AB145" s="99" t="str">
        <f aca="false">IF(AB$2=$E145,$J145,"")</f>
        <v/>
      </c>
      <c r="AC145" s="101" t="s">
        <v>10</v>
      </c>
      <c r="AD145" s="83"/>
      <c r="AE145" s="83" t="s">
        <v>10</v>
      </c>
      <c r="AF145" s="83" t="s">
        <v>10</v>
      </c>
    </row>
    <row r="146" customFormat="false" ht="14.25" hidden="false" customHeight="false" outlineLevel="0" collapsed="false">
      <c r="A146" s="82" t="str">
        <f aca="false">IF(G146&lt;&gt;0,IF(COUNTIF(G$4:G$199,G146)&lt;&gt;1,RANK(G146,G$4:G$199)&amp;"°",RANK(G146,G$4:G$199)),"")</f>
        <v/>
      </c>
      <c r="B146" s="83"/>
      <c r="C146" s="86" t="str">
        <f aca="false">IFERROR(VLOOKUP($B146,TabJoueurs,2,0),"")</f>
        <v/>
      </c>
      <c r="D146" s="86" t="str">
        <f aca="false">IFERROR(VLOOKUP($B146,TabJoueurs,3,0),"")</f>
        <v/>
      </c>
      <c r="E146" s="86" t="str">
        <f aca="false">IFERROR(VLOOKUP($B146,TabJoueurs,4,0),"")</f>
        <v/>
      </c>
      <c r="F146" s="86" t="str">
        <f aca="false">IFERROR(VLOOKUP($B146,TabJoueurs,7,0),"")</f>
        <v/>
      </c>
      <c r="G146" s="82"/>
      <c r="H146" s="82" t="n">
        <f aca="false">COUNTIF(E$4:E146,E146)</f>
        <v>18</v>
      </c>
      <c r="I146" s="82" t="n">
        <f aca="false">IFERROR(IF(H146&lt;6,I145+1,I145),0)</f>
        <v>68</v>
      </c>
      <c r="J146" s="82" t="str">
        <f aca="false">IF(G146&gt;0,IF(H146&lt;6,PtsMax4-I146+1,""),"")</f>
        <v/>
      </c>
      <c r="K146" s="97" t="n">
        <f aca="false">MAX(M146:AB146)</f>
        <v>0</v>
      </c>
      <c r="L146" s="98" t="n">
        <f aca="false">IFERROR(G146/G$1,"")</f>
        <v>0</v>
      </c>
      <c r="M146" s="99"/>
      <c r="N146" s="86" t="str">
        <f aca="false">IF(N$2=$E146,$J146,"")</f>
        <v/>
      </c>
      <c r="O146" s="99" t="str">
        <f aca="false">IF(O$2=$E146,$J146,"")</f>
        <v/>
      </c>
      <c r="P146" s="86" t="str">
        <f aca="false">IF(P$2=$E146,$J146,"")</f>
        <v/>
      </c>
      <c r="Q146" s="86" t="str">
        <f aca="false">IF(Q$2=$E146,$J146,"")</f>
        <v/>
      </c>
      <c r="R146" s="99" t="str">
        <f aca="false">IF(R$2=$E146,$J146,"")</f>
        <v/>
      </c>
      <c r="S146" s="86" t="str">
        <f aca="false">IF(S$2=$E146,$J146,"")</f>
        <v/>
      </c>
      <c r="T146" s="99" t="str">
        <f aca="false">IF(T$2=$E146,$J146,"")</f>
        <v/>
      </c>
      <c r="U146" s="86" t="str">
        <f aca="false">IF(U$2=$E146,$J146,"")</f>
        <v/>
      </c>
      <c r="V146" s="99" t="str">
        <f aca="false">IF(V$2=$E146,$J146,"")</f>
        <v/>
      </c>
      <c r="W146" s="86" t="str">
        <f aca="false">IF(W$2=$E146,$J146,"")</f>
        <v/>
      </c>
      <c r="X146" s="99" t="str">
        <f aca="false">IF(X$2=$E146,$J146,"")</f>
        <v/>
      </c>
      <c r="Y146" s="86" t="str">
        <f aca="false">IF(Y$2=$E146,$J146,"")</f>
        <v/>
      </c>
      <c r="Z146" s="99" t="str">
        <f aca="false">IF(Z$2=$E146,$J146,"")</f>
        <v/>
      </c>
      <c r="AA146" s="86" t="str">
        <f aca="false">IF(AA$2=$E146,$J146,"")</f>
        <v/>
      </c>
      <c r="AB146" s="99" t="str">
        <f aca="false">IF(AB$2=$E146,$J146,"")</f>
        <v/>
      </c>
      <c r="AC146" s="101" t="s">
        <v>10</v>
      </c>
      <c r="AD146" s="83"/>
      <c r="AE146" s="83" t="s">
        <v>10</v>
      </c>
      <c r="AF146" s="83" t="s">
        <v>10</v>
      </c>
    </row>
    <row r="147" customFormat="false" ht="14.25" hidden="false" customHeight="false" outlineLevel="0" collapsed="false">
      <c r="A147" s="82" t="str">
        <f aca="false">IF(G147&lt;&gt;0,IF(COUNTIF(G$4:G$199,G147)&lt;&gt;1,RANK(G147,G$4:G$199)&amp;"°",RANK(G147,G$4:G$199)),"")</f>
        <v/>
      </c>
      <c r="B147" s="83"/>
      <c r="C147" s="86" t="str">
        <f aca="false">IFERROR(VLOOKUP($B147,TabJoueurs,2,0),"")</f>
        <v/>
      </c>
      <c r="D147" s="86" t="str">
        <f aca="false">IFERROR(VLOOKUP($B147,TabJoueurs,3,0),"")</f>
        <v/>
      </c>
      <c r="E147" s="86" t="str">
        <f aca="false">IFERROR(VLOOKUP($B147,TabJoueurs,4,0),"")</f>
        <v/>
      </c>
      <c r="F147" s="86" t="str">
        <f aca="false">IFERROR(VLOOKUP($B147,TabJoueurs,7,0),"")</f>
        <v/>
      </c>
      <c r="G147" s="82"/>
      <c r="H147" s="82" t="n">
        <f aca="false">COUNTIF(E$4:E147,E147)</f>
        <v>19</v>
      </c>
      <c r="I147" s="82" t="n">
        <f aca="false">IFERROR(IF(H147&lt;6,I146+1,I146),0)</f>
        <v>68</v>
      </c>
      <c r="J147" s="82" t="str">
        <f aca="false">IF(G147&gt;0,IF(H147&lt;6,PtsMax4-I147+1,""),"")</f>
        <v/>
      </c>
      <c r="K147" s="97" t="n">
        <f aca="false">MAX(M147:AB147)</f>
        <v>0</v>
      </c>
      <c r="L147" s="98" t="n">
        <f aca="false">IFERROR(G147/G$1,"")</f>
        <v>0</v>
      </c>
      <c r="M147" s="99"/>
      <c r="N147" s="86" t="str">
        <f aca="false">IF(N$2=$E147,$J147,"")</f>
        <v/>
      </c>
      <c r="O147" s="99" t="str">
        <f aca="false">IF(O$2=$E147,$J147,"")</f>
        <v/>
      </c>
      <c r="P147" s="86" t="str">
        <f aca="false">IF(P$2=$E147,$J147,"")</f>
        <v/>
      </c>
      <c r="Q147" s="86" t="str">
        <f aca="false">IF(Q$2=$E147,$J147,"")</f>
        <v/>
      </c>
      <c r="R147" s="99" t="str">
        <f aca="false">IF(R$2=$E147,$J147,"")</f>
        <v/>
      </c>
      <c r="S147" s="86" t="str">
        <f aca="false">IF(S$2=$E147,$J147,"")</f>
        <v/>
      </c>
      <c r="T147" s="99" t="str">
        <f aca="false">IF(T$2=$E147,$J147,"")</f>
        <v/>
      </c>
      <c r="U147" s="86" t="str">
        <f aca="false">IF(U$2=$E147,$J147,"")</f>
        <v/>
      </c>
      <c r="V147" s="99" t="str">
        <f aca="false">IF(V$2=$E147,$J147,"")</f>
        <v/>
      </c>
      <c r="W147" s="86" t="str">
        <f aca="false">IF(W$2=$E147,$J147,"")</f>
        <v/>
      </c>
      <c r="X147" s="99" t="str">
        <f aca="false">IF(X$2=$E147,$J147,"")</f>
        <v/>
      </c>
      <c r="Y147" s="86" t="str">
        <f aca="false">IF(Y$2=$E147,$J147,"")</f>
        <v/>
      </c>
      <c r="Z147" s="99" t="str">
        <f aca="false">IF(Z$2=$E147,$J147,"")</f>
        <v/>
      </c>
      <c r="AA147" s="86" t="str">
        <f aca="false">IF(AA$2=$E147,$J147,"")</f>
        <v/>
      </c>
      <c r="AB147" s="99" t="str">
        <f aca="false">IF(AB$2=$E147,$J147,"")</f>
        <v/>
      </c>
      <c r="AC147" s="101" t="s">
        <v>10</v>
      </c>
      <c r="AD147" s="83"/>
      <c r="AE147" s="83" t="s">
        <v>10</v>
      </c>
      <c r="AF147" s="83" t="s">
        <v>10</v>
      </c>
    </row>
    <row r="148" customFormat="false" ht="14.25" hidden="false" customHeight="false" outlineLevel="0" collapsed="false">
      <c r="A148" s="82" t="str">
        <f aca="false">IF(G148&lt;&gt;0,IF(COUNTIF(G$4:G$199,G148)&lt;&gt;1,RANK(G148,G$4:G$199)&amp;"°",RANK(G148,G$4:G$199)),"")</f>
        <v/>
      </c>
      <c r="B148" s="83"/>
      <c r="C148" s="86" t="str">
        <f aca="false">IFERROR(VLOOKUP($B148,TabJoueurs,2,0),"")</f>
        <v/>
      </c>
      <c r="D148" s="86" t="str">
        <f aca="false">IFERROR(VLOOKUP($B148,TabJoueurs,3,0),"")</f>
        <v/>
      </c>
      <c r="E148" s="86" t="str">
        <f aca="false">IFERROR(VLOOKUP($B148,TabJoueurs,4,0),"")</f>
        <v/>
      </c>
      <c r="F148" s="86" t="str">
        <f aca="false">IFERROR(VLOOKUP($B148,TabJoueurs,7,0),"")</f>
        <v/>
      </c>
      <c r="G148" s="82"/>
      <c r="H148" s="82" t="n">
        <f aca="false">COUNTIF(E$4:E148,E148)</f>
        <v>20</v>
      </c>
      <c r="I148" s="82" t="n">
        <f aca="false">IFERROR(IF(H148&lt;6,I147+1,I147),0)</f>
        <v>68</v>
      </c>
      <c r="J148" s="82" t="str">
        <f aca="false">IF(G148&gt;0,IF(H148&lt;6,PtsMax4-I148+1,""),"")</f>
        <v/>
      </c>
      <c r="K148" s="97" t="n">
        <f aca="false">MAX(M148:AB148)</f>
        <v>0</v>
      </c>
      <c r="L148" s="98" t="n">
        <f aca="false">IFERROR(G148/G$1,"")</f>
        <v>0</v>
      </c>
      <c r="M148" s="99"/>
      <c r="N148" s="86" t="str">
        <f aca="false">IF(N$2=$E148,$J148,"")</f>
        <v/>
      </c>
      <c r="O148" s="99" t="str">
        <f aca="false">IF(O$2=$E148,$J148,"")</f>
        <v/>
      </c>
      <c r="P148" s="86" t="str">
        <f aca="false">IF(P$2=$E148,$J148,"")</f>
        <v/>
      </c>
      <c r="Q148" s="86" t="str">
        <f aca="false">IF(Q$2=$E148,$J148,"")</f>
        <v/>
      </c>
      <c r="R148" s="99" t="str">
        <f aca="false">IF(R$2=$E148,$J148,"")</f>
        <v/>
      </c>
      <c r="S148" s="86" t="str">
        <f aca="false">IF(S$2=$E148,$J148,"")</f>
        <v/>
      </c>
      <c r="T148" s="99" t="str">
        <f aca="false">IF(T$2=$E148,$J148,"")</f>
        <v/>
      </c>
      <c r="U148" s="86" t="str">
        <f aca="false">IF(U$2=$E148,$J148,"")</f>
        <v/>
      </c>
      <c r="V148" s="99" t="str">
        <f aca="false">IF(V$2=$E148,$J148,"")</f>
        <v/>
      </c>
      <c r="W148" s="86" t="str">
        <f aca="false">IF(W$2=$E148,$J148,"")</f>
        <v/>
      </c>
      <c r="X148" s="99" t="str">
        <f aca="false">IF(X$2=$E148,$J148,"")</f>
        <v/>
      </c>
      <c r="Y148" s="86" t="str">
        <f aca="false">IF(Y$2=$E148,$J148,"")</f>
        <v/>
      </c>
      <c r="Z148" s="99" t="str">
        <f aca="false">IF(Z$2=$E148,$J148,"")</f>
        <v/>
      </c>
      <c r="AA148" s="86" t="str">
        <f aca="false">IF(AA$2=$E148,$J148,"")</f>
        <v/>
      </c>
      <c r="AB148" s="99" t="str">
        <f aca="false">IF(AB$2=$E148,$J148,"")</f>
        <v/>
      </c>
      <c r="AC148" s="101" t="s">
        <v>10</v>
      </c>
      <c r="AD148" s="83"/>
      <c r="AE148" s="83" t="s">
        <v>10</v>
      </c>
      <c r="AF148" s="83" t="s">
        <v>10</v>
      </c>
    </row>
    <row r="149" customFormat="false" ht="14.25" hidden="false" customHeight="false" outlineLevel="0" collapsed="false">
      <c r="A149" s="82" t="str">
        <f aca="false">IF(G149&lt;&gt;0,IF(COUNTIF(G$4:G$199,G149)&lt;&gt;1,RANK(G149,G$4:G$199)&amp;"°",RANK(G149,G$4:G$199)),"")</f>
        <v/>
      </c>
      <c r="B149" s="83"/>
      <c r="C149" s="86" t="str">
        <f aca="false">IFERROR(VLOOKUP($B149,TabJoueurs,2,0),"")</f>
        <v/>
      </c>
      <c r="D149" s="86" t="str">
        <f aca="false">IFERROR(VLOOKUP($B149,TabJoueurs,3,0),"")</f>
        <v/>
      </c>
      <c r="E149" s="86" t="str">
        <f aca="false">IFERROR(VLOOKUP($B149,TabJoueurs,4,0),"")</f>
        <v/>
      </c>
      <c r="F149" s="86" t="str">
        <f aca="false">IFERROR(VLOOKUP($B149,TabJoueurs,7,0),"")</f>
        <v/>
      </c>
      <c r="G149" s="82"/>
      <c r="H149" s="82" t="n">
        <f aca="false">COUNTIF(E$4:E149,E149)</f>
        <v>21</v>
      </c>
      <c r="I149" s="82" t="n">
        <f aca="false">IFERROR(IF(H149&lt;6,I148+1,I148),0)</f>
        <v>68</v>
      </c>
      <c r="J149" s="82" t="str">
        <f aca="false">IF(G149&gt;0,IF(H149&lt;6,PtsMax4-I149+1,""),"")</f>
        <v/>
      </c>
      <c r="K149" s="97" t="n">
        <f aca="false">MAX(M149:AB149)</f>
        <v>0</v>
      </c>
      <c r="L149" s="98" t="n">
        <f aca="false">IFERROR(G149/G$1,"")</f>
        <v>0</v>
      </c>
      <c r="M149" s="99"/>
      <c r="N149" s="86" t="str">
        <f aca="false">IF(N$2=$E149,$J149,"")</f>
        <v/>
      </c>
      <c r="O149" s="99" t="str">
        <f aca="false">IF(O$2=$E149,$J149,"")</f>
        <v/>
      </c>
      <c r="P149" s="86" t="str">
        <f aca="false">IF(P$2=$E149,$J149,"")</f>
        <v/>
      </c>
      <c r="Q149" s="86" t="str">
        <f aca="false">IF(Q$2=$E149,$J149,"")</f>
        <v/>
      </c>
      <c r="R149" s="99" t="str">
        <f aca="false">IF(R$2=$E149,$J149,"")</f>
        <v/>
      </c>
      <c r="S149" s="86" t="str">
        <f aca="false">IF(S$2=$E149,$J149,"")</f>
        <v/>
      </c>
      <c r="T149" s="99" t="str">
        <f aca="false">IF(T$2=$E149,$J149,"")</f>
        <v/>
      </c>
      <c r="U149" s="86" t="str">
        <f aca="false">IF(U$2=$E149,$J149,"")</f>
        <v/>
      </c>
      <c r="V149" s="99" t="str">
        <f aca="false">IF(V$2=$E149,$J149,"")</f>
        <v/>
      </c>
      <c r="W149" s="86" t="str">
        <f aca="false">IF(W$2=$E149,$J149,"")</f>
        <v/>
      </c>
      <c r="X149" s="99" t="str">
        <f aca="false">IF(X$2=$E149,$J149,"")</f>
        <v/>
      </c>
      <c r="Y149" s="86" t="str">
        <f aca="false">IF(Y$2=$E149,$J149,"")</f>
        <v/>
      </c>
      <c r="Z149" s="99" t="str">
        <f aca="false">IF(Z$2=$E149,$J149,"")</f>
        <v/>
      </c>
      <c r="AA149" s="86" t="str">
        <f aca="false">IF(AA$2=$E149,$J149,"")</f>
        <v/>
      </c>
      <c r="AB149" s="99" t="str">
        <f aca="false">IF(AB$2=$E149,$J149,"")</f>
        <v/>
      </c>
      <c r="AC149" s="101" t="s">
        <v>10</v>
      </c>
      <c r="AD149" s="83"/>
      <c r="AE149" s="83" t="s">
        <v>10</v>
      </c>
      <c r="AF149" s="83" t="s">
        <v>10</v>
      </c>
    </row>
    <row r="150" customFormat="false" ht="14.25" hidden="false" customHeight="false" outlineLevel="0" collapsed="false">
      <c r="A150" s="82" t="str">
        <f aca="false">IF(G150&lt;&gt;0,IF(COUNTIF(G$4:G$199,G150)&lt;&gt;1,RANK(G150,G$4:G$199)&amp;"°",RANK(G150,G$4:G$199)),"")</f>
        <v/>
      </c>
      <c r="B150" s="83"/>
      <c r="C150" s="86" t="str">
        <f aca="false">IFERROR(VLOOKUP($B150,TabJoueurs,2,0),"")</f>
        <v/>
      </c>
      <c r="D150" s="86" t="str">
        <f aca="false">IFERROR(VLOOKUP($B150,TabJoueurs,3,0),"")</f>
        <v/>
      </c>
      <c r="E150" s="86" t="str">
        <f aca="false">IFERROR(VLOOKUP($B150,TabJoueurs,4,0),"")</f>
        <v/>
      </c>
      <c r="F150" s="86" t="str">
        <f aca="false">IFERROR(VLOOKUP($B150,TabJoueurs,7,0),"")</f>
        <v/>
      </c>
      <c r="G150" s="82"/>
      <c r="H150" s="82" t="n">
        <f aca="false">COUNTIF(E$4:E150,E150)</f>
        <v>22</v>
      </c>
      <c r="I150" s="82" t="n">
        <f aca="false">IFERROR(IF(H150&lt;6,I149+1,I149),0)</f>
        <v>68</v>
      </c>
      <c r="J150" s="82" t="str">
        <f aca="false">IF(G150&gt;0,IF(H150&lt;6,PtsMax4-I150+1,""),"")</f>
        <v/>
      </c>
      <c r="K150" s="97" t="n">
        <f aca="false">MAX(M150:AB150)</f>
        <v>0</v>
      </c>
      <c r="L150" s="98" t="n">
        <f aca="false">IFERROR(G150/G$1,"")</f>
        <v>0</v>
      </c>
      <c r="M150" s="99"/>
      <c r="N150" s="86" t="str">
        <f aca="false">IF(N$2=$E150,$J150,"")</f>
        <v/>
      </c>
      <c r="O150" s="99" t="str">
        <f aca="false">IF(O$2=$E150,$J150,"")</f>
        <v/>
      </c>
      <c r="P150" s="86" t="str">
        <f aca="false">IF(P$2=$E150,$J150,"")</f>
        <v/>
      </c>
      <c r="Q150" s="86" t="str">
        <f aca="false">IF(Q$2=$E150,$J150,"")</f>
        <v/>
      </c>
      <c r="R150" s="99" t="str">
        <f aca="false">IF(R$2=$E150,$J150,"")</f>
        <v/>
      </c>
      <c r="S150" s="86" t="str">
        <f aca="false">IF(S$2=$E150,$J150,"")</f>
        <v/>
      </c>
      <c r="T150" s="99" t="str">
        <f aca="false">IF(T$2=$E150,$J150,"")</f>
        <v/>
      </c>
      <c r="U150" s="86" t="str">
        <f aca="false">IF(U$2=$E150,$J150,"")</f>
        <v/>
      </c>
      <c r="V150" s="99" t="str">
        <f aca="false">IF(V$2=$E150,$J150,"")</f>
        <v/>
      </c>
      <c r="W150" s="86" t="str">
        <f aca="false">IF(W$2=$E150,$J150,"")</f>
        <v/>
      </c>
      <c r="X150" s="99" t="str">
        <f aca="false">IF(X$2=$E150,$J150,"")</f>
        <v/>
      </c>
      <c r="Y150" s="86" t="str">
        <f aca="false">IF(Y$2=$E150,$J150,"")</f>
        <v/>
      </c>
      <c r="Z150" s="99" t="str">
        <f aca="false">IF(Z$2=$E150,$J150,"")</f>
        <v/>
      </c>
      <c r="AA150" s="86" t="str">
        <f aca="false">IF(AA$2=$E150,$J150,"")</f>
        <v/>
      </c>
      <c r="AB150" s="99" t="str">
        <f aca="false">IF(AB$2=$E150,$J150,"")</f>
        <v/>
      </c>
      <c r="AC150" s="101" t="s">
        <v>10</v>
      </c>
      <c r="AD150" s="83"/>
      <c r="AE150" s="83" t="s">
        <v>10</v>
      </c>
      <c r="AF150" s="83" t="s">
        <v>10</v>
      </c>
    </row>
    <row r="151" customFormat="false" ht="14.25" hidden="false" customHeight="false" outlineLevel="0" collapsed="false">
      <c r="A151" s="82" t="str">
        <f aca="false">IF(G151&lt;&gt;0,IF(COUNTIF(G$4:G$199,G151)&lt;&gt;1,RANK(G151,G$4:G$199)&amp;"°",RANK(G151,G$4:G$199)),"")</f>
        <v/>
      </c>
      <c r="B151" s="83"/>
      <c r="C151" s="86" t="str">
        <f aca="false">IFERROR(VLOOKUP($B151,TabJoueurs,2,0),"")</f>
        <v/>
      </c>
      <c r="D151" s="86" t="str">
        <f aca="false">IFERROR(VLOOKUP($B151,TabJoueurs,3,0),"")</f>
        <v/>
      </c>
      <c r="E151" s="86" t="str">
        <f aca="false">IFERROR(VLOOKUP($B151,TabJoueurs,4,0),"")</f>
        <v/>
      </c>
      <c r="F151" s="86" t="str">
        <f aca="false">IFERROR(VLOOKUP($B151,TabJoueurs,7,0),"")</f>
        <v/>
      </c>
      <c r="G151" s="82"/>
      <c r="H151" s="82" t="n">
        <f aca="false">COUNTIF(E$4:E151,E151)</f>
        <v>23</v>
      </c>
      <c r="I151" s="82" t="n">
        <f aca="false">IFERROR(IF(H151&lt;6,I150+1,I150),0)</f>
        <v>68</v>
      </c>
      <c r="J151" s="82" t="str">
        <f aca="false">IF(G151&gt;0,IF(H151&lt;6,PtsMax4-I151+1,""),"")</f>
        <v/>
      </c>
      <c r="K151" s="97" t="n">
        <f aca="false">MAX(M151:AB151)</f>
        <v>0</v>
      </c>
      <c r="L151" s="98" t="n">
        <f aca="false">IFERROR(G151/G$1,"")</f>
        <v>0</v>
      </c>
      <c r="M151" s="99"/>
      <c r="N151" s="86" t="str">
        <f aca="false">IF(N$2=$E151,$J151,"")</f>
        <v/>
      </c>
      <c r="O151" s="99" t="str">
        <f aca="false">IF(O$2=$E151,$J151,"")</f>
        <v/>
      </c>
      <c r="P151" s="86" t="str">
        <f aca="false">IF(P$2=$E151,$J151,"")</f>
        <v/>
      </c>
      <c r="Q151" s="86" t="str">
        <f aca="false">IF(Q$2=$E151,$J151,"")</f>
        <v/>
      </c>
      <c r="R151" s="99" t="str">
        <f aca="false">IF(R$2=$E151,$J151,"")</f>
        <v/>
      </c>
      <c r="S151" s="86" t="str">
        <f aca="false">IF(S$2=$E151,$J151,"")</f>
        <v/>
      </c>
      <c r="T151" s="99" t="str">
        <f aca="false">IF(T$2=$E151,$J151,"")</f>
        <v/>
      </c>
      <c r="U151" s="86" t="str">
        <f aca="false">IF(U$2=$E151,$J151,"")</f>
        <v/>
      </c>
      <c r="V151" s="99" t="str">
        <f aca="false">IF(V$2=$E151,$J151,"")</f>
        <v/>
      </c>
      <c r="W151" s="86" t="str">
        <f aca="false">IF(W$2=$E151,$J151,"")</f>
        <v/>
      </c>
      <c r="X151" s="99" t="str">
        <f aca="false">IF(X$2=$E151,$J151,"")</f>
        <v/>
      </c>
      <c r="Y151" s="86" t="str">
        <f aca="false">IF(Y$2=$E151,$J151,"")</f>
        <v/>
      </c>
      <c r="Z151" s="99" t="str">
        <f aca="false">IF(Z$2=$E151,$J151,"")</f>
        <v/>
      </c>
      <c r="AA151" s="86" t="str">
        <f aca="false">IF(AA$2=$E151,$J151,"")</f>
        <v/>
      </c>
      <c r="AB151" s="99" t="str">
        <f aca="false">IF(AB$2=$E151,$J151,"")</f>
        <v/>
      </c>
      <c r="AC151" s="101" t="s">
        <v>10</v>
      </c>
      <c r="AD151" s="83"/>
      <c r="AE151" s="83" t="s">
        <v>10</v>
      </c>
      <c r="AF151" s="83" t="s">
        <v>10</v>
      </c>
    </row>
    <row r="152" customFormat="false" ht="14.25" hidden="false" customHeight="false" outlineLevel="0" collapsed="false">
      <c r="A152" s="82" t="str">
        <f aca="false">IF(G152&lt;&gt;0,IF(COUNTIF(G$4:G$199,G152)&lt;&gt;1,RANK(G152,G$4:G$199)&amp;"°",RANK(G152,G$4:G$199)),"")</f>
        <v/>
      </c>
      <c r="B152" s="83"/>
      <c r="C152" s="86" t="str">
        <f aca="false">IFERROR(VLOOKUP($B152,TabJoueurs,2,0),"")</f>
        <v/>
      </c>
      <c r="D152" s="86" t="str">
        <f aca="false">IFERROR(VLOOKUP($B152,TabJoueurs,3,0),"")</f>
        <v/>
      </c>
      <c r="E152" s="86" t="str">
        <f aca="false">IFERROR(VLOOKUP($B152,TabJoueurs,4,0),"")</f>
        <v/>
      </c>
      <c r="F152" s="86" t="str">
        <f aca="false">IFERROR(VLOOKUP($B152,TabJoueurs,7,0),"")</f>
        <v/>
      </c>
      <c r="G152" s="82"/>
      <c r="H152" s="82" t="n">
        <f aca="false">COUNTIF(E$4:E152,E152)</f>
        <v>24</v>
      </c>
      <c r="I152" s="82" t="n">
        <f aca="false">IFERROR(IF(H152&lt;6,I151+1,I151),0)</f>
        <v>68</v>
      </c>
      <c r="J152" s="82" t="str">
        <f aca="false">IF(G152&gt;0,IF(H152&lt;6,PtsMax4-I152+1,""),"")</f>
        <v/>
      </c>
      <c r="K152" s="97" t="n">
        <f aca="false">MAX(M152:AB152)</f>
        <v>0</v>
      </c>
      <c r="L152" s="98" t="n">
        <f aca="false">IFERROR(G152/G$1,"")</f>
        <v>0</v>
      </c>
      <c r="M152" s="99"/>
      <c r="N152" s="86" t="str">
        <f aca="false">IF(N$2=$E152,$J152,"")</f>
        <v/>
      </c>
      <c r="O152" s="99" t="str">
        <f aca="false">IF(O$2=$E152,$J152,"")</f>
        <v/>
      </c>
      <c r="P152" s="86" t="str">
        <f aca="false">IF(P$2=$E152,$J152,"")</f>
        <v/>
      </c>
      <c r="Q152" s="86" t="str">
        <f aca="false">IF(Q$2=$E152,$J152,"")</f>
        <v/>
      </c>
      <c r="R152" s="99" t="str">
        <f aca="false">IF(R$2=$E152,$J152,"")</f>
        <v/>
      </c>
      <c r="S152" s="86" t="str">
        <f aca="false">IF(S$2=$E152,$J152,"")</f>
        <v/>
      </c>
      <c r="T152" s="99" t="str">
        <f aca="false">IF(T$2=$E152,$J152,"")</f>
        <v/>
      </c>
      <c r="U152" s="86" t="str">
        <f aca="false">IF(U$2=$E152,$J152,"")</f>
        <v/>
      </c>
      <c r="V152" s="99" t="str">
        <f aca="false">IF(V$2=$E152,$J152,"")</f>
        <v/>
      </c>
      <c r="W152" s="86" t="str">
        <f aca="false">IF(W$2=$E152,$J152,"")</f>
        <v/>
      </c>
      <c r="X152" s="99" t="str">
        <f aca="false">IF(X$2=$E152,$J152,"")</f>
        <v/>
      </c>
      <c r="Y152" s="86" t="str">
        <f aca="false">IF(Y$2=$E152,$J152,"")</f>
        <v/>
      </c>
      <c r="Z152" s="99" t="str">
        <f aca="false">IF(Z$2=$E152,$J152,"")</f>
        <v/>
      </c>
      <c r="AA152" s="86" t="str">
        <f aca="false">IF(AA$2=$E152,$J152,"")</f>
        <v/>
      </c>
      <c r="AB152" s="99" t="str">
        <f aca="false">IF(AB$2=$E152,$J152,"")</f>
        <v/>
      </c>
      <c r="AC152" s="101" t="s">
        <v>10</v>
      </c>
      <c r="AD152" s="83"/>
      <c r="AE152" s="83" t="s">
        <v>10</v>
      </c>
      <c r="AF152" s="83" t="s">
        <v>10</v>
      </c>
    </row>
    <row r="153" customFormat="false" ht="14.25" hidden="false" customHeight="false" outlineLevel="0" collapsed="false">
      <c r="A153" s="82" t="str">
        <f aca="false">IF(G153&lt;&gt;0,IF(COUNTIF(G$4:G$199,G153)&lt;&gt;1,RANK(G153,G$4:G$199)&amp;"°",RANK(G153,G$4:G$199)),"")</f>
        <v/>
      </c>
      <c r="B153" s="83"/>
      <c r="C153" s="86" t="str">
        <f aca="false">IFERROR(VLOOKUP($B153,TabJoueurs,2,0),"")</f>
        <v/>
      </c>
      <c r="D153" s="86" t="str">
        <f aca="false">IFERROR(VLOOKUP($B153,TabJoueurs,3,0),"")</f>
        <v/>
      </c>
      <c r="E153" s="86" t="str">
        <f aca="false">IFERROR(VLOOKUP($B153,TabJoueurs,4,0),"")</f>
        <v/>
      </c>
      <c r="F153" s="86" t="str">
        <f aca="false">IFERROR(VLOOKUP($B153,TabJoueurs,7,0),"")</f>
        <v/>
      </c>
      <c r="G153" s="103"/>
      <c r="H153" s="82" t="n">
        <f aca="false">COUNTIF(E$4:E153,E153)</f>
        <v>25</v>
      </c>
      <c r="I153" s="82" t="n">
        <f aca="false">IFERROR(IF(H153&lt;6,I152+1,I152),0)</f>
        <v>68</v>
      </c>
      <c r="J153" s="82" t="str">
        <f aca="false">IF(G153&gt;0,IF(H153&lt;6,PtsMax4-I153+1,""),"")</f>
        <v/>
      </c>
      <c r="K153" s="97" t="n">
        <f aca="false">MAX(M153:AB153)</f>
        <v>0</v>
      </c>
      <c r="L153" s="98" t="n">
        <f aca="false">IFERROR(G153/G$1,"")</f>
        <v>0</v>
      </c>
      <c r="M153" s="99"/>
      <c r="N153" s="86" t="str">
        <f aca="false">IF(N$2=$E153,$J153,"")</f>
        <v/>
      </c>
      <c r="O153" s="99" t="str">
        <f aca="false">IF(O$2=$E153,$J153,"")</f>
        <v/>
      </c>
      <c r="P153" s="86" t="str">
        <f aca="false">IF(P$2=$E153,$J153,"")</f>
        <v/>
      </c>
      <c r="Q153" s="86" t="str">
        <f aca="false">IF(Q$2=$E153,$J153,"")</f>
        <v/>
      </c>
      <c r="R153" s="99" t="str">
        <f aca="false">IF(R$2=$E153,$J153,"")</f>
        <v/>
      </c>
      <c r="S153" s="86" t="str">
        <f aca="false">IF(S$2=$E153,$J153,"")</f>
        <v/>
      </c>
      <c r="T153" s="99" t="str">
        <f aca="false">IF(T$2=$E153,$J153,"")</f>
        <v/>
      </c>
      <c r="U153" s="86" t="str">
        <f aca="false">IF(U$2=$E153,$J153,"")</f>
        <v/>
      </c>
      <c r="V153" s="99" t="str">
        <f aca="false">IF(V$2=$E153,$J153,"")</f>
        <v/>
      </c>
      <c r="W153" s="86" t="str">
        <f aca="false">IF(W$2=$E153,$J153,"")</f>
        <v/>
      </c>
      <c r="X153" s="99" t="str">
        <f aca="false">IF(X$2=$E153,$J153,"")</f>
        <v/>
      </c>
      <c r="Y153" s="86" t="str">
        <f aca="false">IF(Y$2=$E153,$J153,"")</f>
        <v/>
      </c>
      <c r="Z153" s="99" t="str">
        <f aca="false">IF(Z$2=$E153,$J153,"")</f>
        <v/>
      </c>
      <c r="AA153" s="86" t="str">
        <f aca="false">IF(AA$2=$E153,$J153,"")</f>
        <v/>
      </c>
      <c r="AB153" s="99" t="str">
        <f aca="false">IF(AB$2=$E153,$J153,"")</f>
        <v/>
      </c>
      <c r="AC153" s="101" t="s">
        <v>10</v>
      </c>
      <c r="AD153" s="83"/>
      <c r="AE153" s="83" t="s">
        <v>10</v>
      </c>
      <c r="AF153" s="83" t="s">
        <v>10</v>
      </c>
    </row>
    <row r="154" customFormat="false" ht="14.25" hidden="false" customHeight="false" outlineLevel="0" collapsed="false">
      <c r="A154" s="82" t="str">
        <f aca="false">IF(G154&lt;&gt;0,IF(COUNTIF(G$4:G$199,G154)&lt;&gt;1,RANK(G154,G$4:G$199)&amp;"°",RANK(G154,G$4:G$199)),"")</f>
        <v/>
      </c>
      <c r="B154" s="83"/>
      <c r="C154" s="86" t="str">
        <f aca="false">IFERROR(VLOOKUP($B154,TabJoueurs,2,0),"")</f>
        <v/>
      </c>
      <c r="D154" s="86" t="str">
        <f aca="false">IFERROR(VLOOKUP($B154,TabJoueurs,3,0),"")</f>
        <v/>
      </c>
      <c r="E154" s="86" t="str">
        <f aca="false">IFERROR(VLOOKUP($B154,TabJoueurs,4,0),"")</f>
        <v/>
      </c>
      <c r="F154" s="86" t="str">
        <f aca="false">IFERROR(VLOOKUP($B154,TabJoueurs,7,0),"")</f>
        <v/>
      </c>
      <c r="G154" s="103"/>
      <c r="H154" s="82" t="n">
        <f aca="false">COUNTIF(E$4:E154,E154)</f>
        <v>26</v>
      </c>
      <c r="I154" s="82" t="n">
        <f aca="false">IFERROR(IF(H154&lt;6,I153+1,I153),0)</f>
        <v>68</v>
      </c>
      <c r="J154" s="82" t="str">
        <f aca="false">IF(G154&gt;0,IF(H154&lt;6,PtsMax4-I154+1,""),"")</f>
        <v/>
      </c>
      <c r="K154" s="97" t="n">
        <f aca="false">MAX(M154:AB154)</f>
        <v>0</v>
      </c>
      <c r="L154" s="98" t="n">
        <f aca="false">IFERROR(G154/G$1,"")</f>
        <v>0</v>
      </c>
      <c r="M154" s="99"/>
      <c r="N154" s="86" t="str">
        <f aca="false">IF(N$2=$E154,$J154,"")</f>
        <v/>
      </c>
      <c r="O154" s="99" t="str">
        <f aca="false">IF(O$2=$E154,$J154,"")</f>
        <v/>
      </c>
      <c r="P154" s="86" t="str">
        <f aca="false">IF(P$2=$E154,$J154,"")</f>
        <v/>
      </c>
      <c r="Q154" s="86" t="str">
        <f aca="false">IF(Q$2=$E154,$J154,"")</f>
        <v/>
      </c>
      <c r="R154" s="99" t="str">
        <f aca="false">IF(R$2=$E154,$J154,"")</f>
        <v/>
      </c>
      <c r="S154" s="86" t="str">
        <f aca="false">IF(S$2=$E154,$J154,"")</f>
        <v/>
      </c>
      <c r="T154" s="99" t="str">
        <f aca="false">IF(T$2=$E154,$J154,"")</f>
        <v/>
      </c>
      <c r="U154" s="86" t="str">
        <f aca="false">IF(U$2=$E154,$J154,"")</f>
        <v/>
      </c>
      <c r="V154" s="99" t="str">
        <f aca="false">IF(V$2=$E154,$J154,"")</f>
        <v/>
      </c>
      <c r="W154" s="86" t="str">
        <f aca="false">IF(W$2=$E154,$J154,"")</f>
        <v/>
      </c>
      <c r="X154" s="99" t="str">
        <f aca="false">IF(X$2=$E154,$J154,"")</f>
        <v/>
      </c>
      <c r="Y154" s="86" t="str">
        <f aca="false">IF(Y$2=$E154,$J154,"")</f>
        <v/>
      </c>
      <c r="Z154" s="99" t="str">
        <f aca="false">IF(Z$2=$E154,$J154,"")</f>
        <v/>
      </c>
      <c r="AA154" s="86" t="str">
        <f aca="false">IF(AA$2=$E154,$J154,"")</f>
        <v/>
      </c>
      <c r="AB154" s="99" t="str">
        <f aca="false">IF(AB$2=$E154,$J154,"")</f>
        <v/>
      </c>
      <c r="AC154" s="101" t="s">
        <v>10</v>
      </c>
      <c r="AD154" s="83"/>
      <c r="AE154" s="83" t="s">
        <v>10</v>
      </c>
      <c r="AF154" s="83" t="s">
        <v>10</v>
      </c>
    </row>
    <row r="155" customFormat="false" ht="14.25" hidden="false" customHeight="false" outlineLevel="0" collapsed="false">
      <c r="A155" s="82" t="str">
        <f aca="false">IF(G155&lt;&gt;0,IF(COUNTIF(G$4:G$199,G155)&lt;&gt;1,RANK(G155,G$4:G$199)&amp;"°",RANK(G155,G$4:G$199)),"")</f>
        <v/>
      </c>
      <c r="B155" s="83"/>
      <c r="C155" s="86" t="str">
        <f aca="false">IFERROR(VLOOKUP($B155,TabJoueurs,2,0),"")</f>
        <v/>
      </c>
      <c r="D155" s="86" t="str">
        <f aca="false">IFERROR(VLOOKUP($B155,TabJoueurs,3,0),"")</f>
        <v/>
      </c>
      <c r="E155" s="86" t="str">
        <f aca="false">IFERROR(VLOOKUP($B155,TabJoueurs,4,0),"")</f>
        <v/>
      </c>
      <c r="F155" s="86" t="str">
        <f aca="false">IFERROR(VLOOKUP($B155,TabJoueurs,7,0),"")</f>
        <v/>
      </c>
      <c r="G155" s="103"/>
      <c r="H155" s="82" t="n">
        <f aca="false">COUNTIF(E$4:E155,E155)</f>
        <v>27</v>
      </c>
      <c r="I155" s="82" t="n">
        <f aca="false">IFERROR(IF(H155&lt;6,I154+1,I154),0)</f>
        <v>68</v>
      </c>
      <c r="J155" s="82" t="str">
        <f aca="false">IF(G155&gt;0,IF(H155&lt;6,PtsMax4-I155+1,""),"")</f>
        <v/>
      </c>
      <c r="K155" s="97" t="n">
        <f aca="false">MAX(M155:AB155)</f>
        <v>0</v>
      </c>
      <c r="L155" s="98" t="n">
        <f aca="false">IFERROR(G155/G$1,"")</f>
        <v>0</v>
      </c>
      <c r="M155" s="99"/>
      <c r="N155" s="86" t="str">
        <f aca="false">IF(N$2=$E155,$J155,"")</f>
        <v/>
      </c>
      <c r="O155" s="99" t="str">
        <f aca="false">IF(O$2=$E155,$J155,"")</f>
        <v/>
      </c>
      <c r="P155" s="86" t="str">
        <f aca="false">IF(P$2=$E155,$J155,"")</f>
        <v/>
      </c>
      <c r="Q155" s="86" t="str">
        <f aca="false">IF(Q$2=$E155,$J155,"")</f>
        <v/>
      </c>
      <c r="R155" s="99" t="str">
        <f aca="false">IF(R$2=$E155,$J155,"")</f>
        <v/>
      </c>
      <c r="S155" s="86" t="str">
        <f aca="false">IF(S$2=$E155,$J155,"")</f>
        <v/>
      </c>
      <c r="T155" s="99" t="str">
        <f aca="false">IF(T$2=$E155,$J155,"")</f>
        <v/>
      </c>
      <c r="U155" s="86" t="str">
        <f aca="false">IF(U$2=$E155,$J155,"")</f>
        <v/>
      </c>
      <c r="V155" s="99" t="str">
        <f aca="false">IF(V$2=$E155,$J155,"")</f>
        <v/>
      </c>
      <c r="W155" s="86" t="str">
        <f aca="false">IF(W$2=$E155,$J155,"")</f>
        <v/>
      </c>
      <c r="X155" s="99" t="str">
        <f aca="false">IF(X$2=$E155,$J155,"")</f>
        <v/>
      </c>
      <c r="Y155" s="86" t="str">
        <f aca="false">IF(Y$2=$E155,$J155,"")</f>
        <v/>
      </c>
      <c r="Z155" s="99" t="str">
        <f aca="false">IF(Z$2=$E155,$J155,"")</f>
        <v/>
      </c>
      <c r="AA155" s="86" t="str">
        <f aca="false">IF(AA$2=$E155,$J155,"")</f>
        <v/>
      </c>
      <c r="AB155" s="99" t="str">
        <f aca="false">IF(AB$2=$E155,$J155,"")</f>
        <v/>
      </c>
      <c r="AC155" s="101" t="s">
        <v>10</v>
      </c>
      <c r="AD155" s="83"/>
      <c r="AE155" s="83" t="s">
        <v>10</v>
      </c>
      <c r="AF155" s="83" t="s">
        <v>10</v>
      </c>
    </row>
    <row r="156" customFormat="false" ht="14.25" hidden="false" customHeight="false" outlineLevel="0" collapsed="false">
      <c r="A156" s="82" t="str">
        <f aca="false">IF(G156&lt;&gt;0,IF(COUNTIF(G$4:G$199,G156)&lt;&gt;1,RANK(G156,G$4:G$199)&amp;"°",RANK(G156,G$4:G$199)),"")</f>
        <v/>
      </c>
      <c r="B156" s="83"/>
      <c r="C156" s="86" t="str">
        <f aca="false">IFERROR(VLOOKUP($B156,TabJoueurs,2,0),"")</f>
        <v/>
      </c>
      <c r="D156" s="86" t="str">
        <f aca="false">IFERROR(VLOOKUP($B156,TabJoueurs,3,0),"")</f>
        <v/>
      </c>
      <c r="E156" s="86" t="str">
        <f aca="false">IFERROR(VLOOKUP($B156,TabJoueurs,4,0),"")</f>
        <v/>
      </c>
      <c r="F156" s="86" t="str">
        <f aca="false">IFERROR(VLOOKUP($B156,TabJoueurs,7,0),"")</f>
        <v/>
      </c>
      <c r="G156" s="103"/>
      <c r="H156" s="82" t="n">
        <f aca="false">COUNTIF(E$4:E156,E156)</f>
        <v>28</v>
      </c>
      <c r="I156" s="82" t="n">
        <f aca="false">IFERROR(IF(H156&lt;6,I155+1,I155),0)</f>
        <v>68</v>
      </c>
      <c r="J156" s="82" t="str">
        <f aca="false">IF(G156&gt;0,IF(H156&lt;6,PtsMax4-I156+1,""),"")</f>
        <v/>
      </c>
      <c r="K156" s="97" t="n">
        <f aca="false">MAX(M156:AB156)</f>
        <v>0</v>
      </c>
      <c r="L156" s="98" t="n">
        <f aca="false">IFERROR(G156/G$1,"")</f>
        <v>0</v>
      </c>
      <c r="M156" s="99"/>
      <c r="N156" s="86" t="str">
        <f aca="false">IF(N$2=$E156,$J156,"")</f>
        <v/>
      </c>
      <c r="O156" s="99" t="str">
        <f aca="false">IF(O$2=$E156,$J156,"")</f>
        <v/>
      </c>
      <c r="P156" s="86" t="str">
        <f aca="false">IF(P$2=$E156,$J156,"")</f>
        <v/>
      </c>
      <c r="Q156" s="86" t="str">
        <f aca="false">IF(Q$2=$E156,$J156,"")</f>
        <v/>
      </c>
      <c r="R156" s="99" t="str">
        <f aca="false">IF(R$2=$E156,$J156,"")</f>
        <v/>
      </c>
      <c r="S156" s="86" t="str">
        <f aca="false">IF(S$2=$E156,$J156,"")</f>
        <v/>
      </c>
      <c r="T156" s="99" t="str">
        <f aca="false">IF(T$2=$E156,$J156,"")</f>
        <v/>
      </c>
      <c r="U156" s="86" t="str">
        <f aca="false">IF(U$2=$E156,$J156,"")</f>
        <v/>
      </c>
      <c r="V156" s="99" t="str">
        <f aca="false">IF(V$2=$E156,$J156,"")</f>
        <v/>
      </c>
      <c r="W156" s="86" t="str">
        <f aca="false">IF(W$2=$E156,$J156,"")</f>
        <v/>
      </c>
      <c r="X156" s="99" t="str">
        <f aca="false">IF(X$2=$E156,$J156,"")</f>
        <v/>
      </c>
      <c r="Y156" s="86" t="str">
        <f aca="false">IF(Y$2=$E156,$J156,"")</f>
        <v/>
      </c>
      <c r="Z156" s="99" t="str">
        <f aca="false">IF(Z$2=$E156,$J156,"")</f>
        <v/>
      </c>
      <c r="AA156" s="86" t="str">
        <f aca="false">IF(AA$2=$E156,$J156,"")</f>
        <v/>
      </c>
      <c r="AB156" s="99" t="str">
        <f aca="false">IF(AB$2=$E156,$J156,"")</f>
        <v/>
      </c>
      <c r="AC156" s="101" t="s">
        <v>10</v>
      </c>
      <c r="AD156" s="83"/>
      <c r="AE156" s="83" t="s">
        <v>10</v>
      </c>
      <c r="AF156" s="83" t="s">
        <v>10</v>
      </c>
    </row>
    <row r="157" customFormat="false" ht="14.25" hidden="false" customHeight="false" outlineLevel="0" collapsed="false">
      <c r="A157" s="82" t="str">
        <f aca="false">IF(G157&lt;&gt;0,IF(COUNTIF(G$4:G$199,G157)&lt;&gt;1,RANK(G157,G$4:G$199)&amp;"°",RANK(G157,G$4:G$199)),"")</f>
        <v/>
      </c>
      <c r="B157" s="83"/>
      <c r="C157" s="86" t="str">
        <f aca="false">IFERROR(VLOOKUP($B157,TabJoueurs,2,0),"")</f>
        <v/>
      </c>
      <c r="D157" s="86" t="str">
        <f aca="false">IFERROR(VLOOKUP($B157,TabJoueurs,3,0),"")</f>
        <v/>
      </c>
      <c r="E157" s="86" t="str">
        <f aca="false">IFERROR(VLOOKUP($B157,TabJoueurs,4,0),"")</f>
        <v/>
      </c>
      <c r="F157" s="86" t="str">
        <f aca="false">IFERROR(VLOOKUP($B157,TabJoueurs,7,0),"")</f>
        <v/>
      </c>
      <c r="G157" s="103"/>
      <c r="H157" s="82" t="n">
        <f aca="false">COUNTIF(E$4:E157,E157)</f>
        <v>29</v>
      </c>
      <c r="I157" s="82" t="n">
        <f aca="false">IFERROR(IF(H157&lt;6,I156+1,I156),0)</f>
        <v>68</v>
      </c>
      <c r="J157" s="82" t="str">
        <f aca="false">IF(G157&gt;0,IF(H157&lt;6,PtsMax4-I157+1,""),"")</f>
        <v/>
      </c>
      <c r="K157" s="97" t="n">
        <f aca="false">MAX(M157:AB157)</f>
        <v>0</v>
      </c>
      <c r="L157" s="98" t="n">
        <f aca="false">IFERROR(G157/G$1,"")</f>
        <v>0</v>
      </c>
      <c r="M157" s="99"/>
      <c r="N157" s="86" t="str">
        <f aca="false">IF(N$2=$E157,$J157,"")</f>
        <v/>
      </c>
      <c r="O157" s="99" t="str">
        <f aca="false">IF(O$2=$E157,$J157,"")</f>
        <v/>
      </c>
      <c r="P157" s="86" t="str">
        <f aca="false">IF(P$2=$E157,$J157,"")</f>
        <v/>
      </c>
      <c r="Q157" s="86" t="str">
        <f aca="false">IF(Q$2=$E157,$J157,"")</f>
        <v/>
      </c>
      <c r="R157" s="99" t="str">
        <f aca="false">IF(R$2=$E157,$J157,"")</f>
        <v/>
      </c>
      <c r="S157" s="86" t="str">
        <f aca="false">IF(S$2=$E157,$J157,"")</f>
        <v/>
      </c>
      <c r="T157" s="99" t="str">
        <f aca="false">IF(T$2=$E157,$J157,"")</f>
        <v/>
      </c>
      <c r="U157" s="86" t="str">
        <f aca="false">IF(U$2=$E157,$J157,"")</f>
        <v/>
      </c>
      <c r="V157" s="99" t="str">
        <f aca="false">IF(V$2=$E157,$J157,"")</f>
        <v/>
      </c>
      <c r="W157" s="86" t="str">
        <f aca="false">IF(W$2=$E157,$J157,"")</f>
        <v/>
      </c>
      <c r="X157" s="99" t="str">
        <f aca="false">IF(X$2=$E157,$J157,"")</f>
        <v/>
      </c>
      <c r="Y157" s="86" t="str">
        <f aca="false">IF(Y$2=$E157,$J157,"")</f>
        <v/>
      </c>
      <c r="Z157" s="99" t="str">
        <f aca="false">IF(Z$2=$E157,$J157,"")</f>
        <v/>
      </c>
      <c r="AA157" s="86" t="str">
        <f aca="false">IF(AA$2=$E157,$J157,"")</f>
        <v/>
      </c>
      <c r="AB157" s="99" t="str">
        <f aca="false">IF(AB$2=$E157,$J157,"")</f>
        <v/>
      </c>
      <c r="AC157" s="101" t="s">
        <v>10</v>
      </c>
      <c r="AD157" s="83"/>
      <c r="AE157" s="83" t="s">
        <v>10</v>
      </c>
      <c r="AF157" s="83" t="s">
        <v>10</v>
      </c>
    </row>
    <row r="158" customFormat="false" ht="14.25" hidden="false" customHeight="false" outlineLevel="0" collapsed="false">
      <c r="A158" s="82" t="str">
        <f aca="false">IF(G158&lt;&gt;0,IF(COUNTIF(G$4:G$199,G158)&lt;&gt;1,RANK(G158,G$4:G$199)&amp;"°",RANK(G158,G$4:G$199)),"")</f>
        <v/>
      </c>
      <c r="B158" s="83"/>
      <c r="C158" s="86" t="str">
        <f aca="false">IFERROR(VLOOKUP($B158,TabJoueurs,2,0),"")</f>
        <v/>
      </c>
      <c r="D158" s="86" t="str">
        <f aca="false">IFERROR(VLOOKUP($B158,TabJoueurs,3,0),"")</f>
        <v/>
      </c>
      <c r="E158" s="86" t="str">
        <f aca="false">IFERROR(VLOOKUP($B158,TabJoueurs,4,0),"")</f>
        <v/>
      </c>
      <c r="F158" s="86" t="str">
        <f aca="false">IFERROR(VLOOKUP($B158,TabJoueurs,7,0),"")</f>
        <v/>
      </c>
      <c r="G158" s="103"/>
      <c r="H158" s="82" t="n">
        <f aca="false">COUNTIF(E$4:E158,E158)</f>
        <v>30</v>
      </c>
      <c r="I158" s="82" t="n">
        <f aca="false">IFERROR(IF(H158&lt;6,I157+1,I157),0)</f>
        <v>68</v>
      </c>
      <c r="J158" s="82" t="str">
        <f aca="false">IF(G158&gt;0,IF(H158&lt;6,PtsMax4-I158+1,""),"")</f>
        <v/>
      </c>
      <c r="K158" s="97" t="n">
        <f aca="false">MAX(M158:AB158)</f>
        <v>0</v>
      </c>
      <c r="L158" s="98" t="n">
        <f aca="false">IFERROR(G158/G$1,"")</f>
        <v>0</v>
      </c>
      <c r="M158" s="99"/>
      <c r="N158" s="86" t="str">
        <f aca="false">IF(N$2=$E158,$J158,"")</f>
        <v/>
      </c>
      <c r="O158" s="99" t="str">
        <f aca="false">IF(O$2=$E158,$J158,"")</f>
        <v/>
      </c>
      <c r="P158" s="86" t="str">
        <f aca="false">IF(P$2=$E158,$J158,"")</f>
        <v/>
      </c>
      <c r="Q158" s="86" t="str">
        <f aca="false">IF(Q$2=$E158,$J158,"")</f>
        <v/>
      </c>
      <c r="R158" s="99" t="str">
        <f aca="false">IF(R$2=$E158,$J158,"")</f>
        <v/>
      </c>
      <c r="S158" s="86" t="str">
        <f aca="false">IF(S$2=$E158,$J158,"")</f>
        <v/>
      </c>
      <c r="T158" s="99" t="str">
        <f aca="false">IF(T$2=$E158,$J158,"")</f>
        <v/>
      </c>
      <c r="U158" s="86" t="str">
        <f aca="false">IF(U$2=$E158,$J158,"")</f>
        <v/>
      </c>
      <c r="V158" s="99" t="str">
        <f aca="false">IF(V$2=$E158,$J158,"")</f>
        <v/>
      </c>
      <c r="W158" s="86" t="str">
        <f aca="false">IF(W$2=$E158,$J158,"")</f>
        <v/>
      </c>
      <c r="X158" s="99" t="str">
        <f aca="false">IF(X$2=$E158,$J158,"")</f>
        <v/>
      </c>
      <c r="Y158" s="86" t="str">
        <f aca="false">IF(Y$2=$E158,$J158,"")</f>
        <v/>
      </c>
      <c r="Z158" s="99" t="str">
        <f aca="false">IF(Z$2=$E158,$J158,"")</f>
        <v/>
      </c>
      <c r="AA158" s="86" t="str">
        <f aca="false">IF(AA$2=$E158,$J158,"")</f>
        <v/>
      </c>
      <c r="AB158" s="99" t="str">
        <f aca="false">IF(AB$2=$E158,$J158,"")</f>
        <v/>
      </c>
      <c r="AC158" s="101" t="s">
        <v>10</v>
      </c>
      <c r="AD158" s="83"/>
      <c r="AE158" s="83" t="s">
        <v>10</v>
      </c>
      <c r="AF158" s="83" t="s">
        <v>10</v>
      </c>
    </row>
    <row r="159" customFormat="false" ht="14.25" hidden="false" customHeight="false" outlineLevel="0" collapsed="false">
      <c r="A159" s="82" t="str">
        <f aca="false">IF(G159&lt;&gt;0,IF(COUNTIF(G$4:G$199,G159)&lt;&gt;1,RANK(G159,G$4:G$199)&amp;"°",RANK(G159,G$4:G$199)),"")</f>
        <v/>
      </c>
      <c r="B159" s="83" t="s">
        <v>10</v>
      </c>
      <c r="C159" s="86" t="str">
        <f aca="false">IFERROR(VLOOKUP($B159,TabJoueurs,2,0),"")</f>
        <v/>
      </c>
      <c r="D159" s="86" t="str">
        <f aca="false">IFERROR(VLOOKUP($B159,TabJoueurs,3,0),"")</f>
        <v/>
      </c>
      <c r="E159" s="86" t="str">
        <f aca="false">IFERROR(VLOOKUP($B159,TabJoueurs,4,0),"")</f>
        <v/>
      </c>
      <c r="F159" s="86" t="str">
        <f aca="false">IFERROR(VLOOKUP($B159,TabJoueurs,7,0),"")</f>
        <v/>
      </c>
      <c r="G159" s="103"/>
      <c r="H159" s="82" t="n">
        <f aca="false">COUNTIF(E$4:E159,E159)</f>
        <v>31</v>
      </c>
      <c r="I159" s="82" t="n">
        <f aca="false">IFERROR(IF(H159&lt;6,I158+1,I158),0)</f>
        <v>68</v>
      </c>
      <c r="J159" s="82" t="str">
        <f aca="false">IF(G159&gt;0,IF(H159&lt;6,PtsMax4-I159+1,""),"")</f>
        <v/>
      </c>
      <c r="K159" s="97" t="n">
        <f aca="false">MAX(M159:AB159)</f>
        <v>0</v>
      </c>
      <c r="L159" s="98" t="n">
        <f aca="false">IFERROR(G159/G$1,"")</f>
        <v>0</v>
      </c>
      <c r="M159" s="99"/>
      <c r="N159" s="86" t="str">
        <f aca="false">IF(N$2=$E159,$J159,"")</f>
        <v/>
      </c>
      <c r="O159" s="99" t="str">
        <f aca="false">IF(O$2=$E159,$J159,"")</f>
        <v/>
      </c>
      <c r="P159" s="86" t="str">
        <f aca="false">IF(P$2=$E159,$J159,"")</f>
        <v/>
      </c>
      <c r="Q159" s="86" t="str">
        <f aca="false">IF(Q$2=$E159,$J159,"")</f>
        <v/>
      </c>
      <c r="R159" s="99" t="str">
        <f aca="false">IF(R$2=$E159,$J159,"")</f>
        <v/>
      </c>
      <c r="S159" s="86" t="str">
        <f aca="false">IF(S$2=$E159,$J159,"")</f>
        <v/>
      </c>
      <c r="T159" s="99" t="str">
        <f aca="false">IF(T$2=$E159,$J159,"")</f>
        <v/>
      </c>
      <c r="U159" s="86" t="str">
        <f aca="false">IF(U$2=$E159,$J159,"")</f>
        <v/>
      </c>
      <c r="V159" s="99" t="str">
        <f aca="false">IF(V$2=$E159,$J159,"")</f>
        <v/>
      </c>
      <c r="W159" s="86" t="str">
        <f aca="false">IF(W$2=$E159,$J159,"")</f>
        <v/>
      </c>
      <c r="X159" s="99" t="str">
        <f aca="false">IF(X$2=$E159,$J159,"")</f>
        <v/>
      </c>
      <c r="Y159" s="86" t="str">
        <f aca="false">IF(Y$2=$E159,$J159,"")</f>
        <v/>
      </c>
      <c r="Z159" s="99" t="str">
        <f aca="false">IF(Z$2=$E159,$J159,"")</f>
        <v/>
      </c>
      <c r="AA159" s="86" t="str">
        <f aca="false">IF(AA$2=$E159,$J159,"")</f>
        <v/>
      </c>
      <c r="AB159" s="99" t="str">
        <f aca="false">IF(AB$2=$E159,$J159,"")</f>
        <v/>
      </c>
      <c r="AC159" s="101" t="s">
        <v>10</v>
      </c>
      <c r="AD159" s="83"/>
      <c r="AE159" s="83" t="s">
        <v>10</v>
      </c>
      <c r="AF159" s="83" t="s">
        <v>10</v>
      </c>
    </row>
    <row r="160" customFormat="false" ht="14.25" hidden="false" customHeight="false" outlineLevel="0" collapsed="false">
      <c r="A160" s="82" t="str">
        <f aca="false">IF(G160&lt;&gt;0,IF(COUNTIF(G$4:G$199,G160)&lt;&gt;1,RANK(G160,G$4:G$199)&amp;"°",RANK(G160,G$4:G$199)),"")</f>
        <v/>
      </c>
      <c r="B160" s="83" t="s">
        <v>10</v>
      </c>
      <c r="C160" s="86" t="str">
        <f aca="false">IFERROR(VLOOKUP($B160,TabJoueurs,2,0),"")</f>
        <v/>
      </c>
      <c r="D160" s="86" t="str">
        <f aca="false">IFERROR(VLOOKUP($B160,TabJoueurs,3,0),"")</f>
        <v/>
      </c>
      <c r="E160" s="86" t="str">
        <f aca="false">IFERROR(VLOOKUP($B160,TabJoueurs,4,0),"")</f>
        <v/>
      </c>
      <c r="F160" s="86" t="str">
        <f aca="false">IFERROR(VLOOKUP($B160,TabJoueurs,7,0),"")</f>
        <v/>
      </c>
      <c r="G160" s="103"/>
      <c r="H160" s="82" t="n">
        <f aca="false">COUNTIF(E$4:E160,E160)</f>
        <v>32</v>
      </c>
      <c r="I160" s="82" t="n">
        <f aca="false">IFERROR(IF(H160&lt;6,I159+1,I159),0)</f>
        <v>68</v>
      </c>
      <c r="J160" s="82" t="str">
        <f aca="false">IF(G160&gt;0,IF(H160&lt;6,PtsMax4-I160+1,""),"")</f>
        <v/>
      </c>
      <c r="K160" s="97" t="n">
        <f aca="false">MAX(M160:AB160)</f>
        <v>0</v>
      </c>
      <c r="L160" s="98" t="n">
        <f aca="false">IFERROR(G160/G$1,"")</f>
        <v>0</v>
      </c>
      <c r="M160" s="99"/>
      <c r="N160" s="86" t="str">
        <f aca="false">IF(N$2=$E160,$J160,"")</f>
        <v/>
      </c>
      <c r="O160" s="99" t="str">
        <f aca="false">IF(O$2=$E160,$J160,"")</f>
        <v/>
      </c>
      <c r="P160" s="86" t="str">
        <f aca="false">IF(P$2=$E160,$J160,"")</f>
        <v/>
      </c>
      <c r="Q160" s="86" t="str">
        <f aca="false">IF(Q$2=$E160,$J160,"")</f>
        <v/>
      </c>
      <c r="R160" s="99" t="str">
        <f aca="false">IF(R$2=$E160,$J160,"")</f>
        <v/>
      </c>
      <c r="S160" s="86" t="str">
        <f aca="false">IF(S$2=$E160,$J160,"")</f>
        <v/>
      </c>
      <c r="T160" s="99" t="str">
        <f aca="false">IF(T$2=$E160,$J160,"")</f>
        <v/>
      </c>
      <c r="U160" s="86" t="str">
        <f aca="false">IF(U$2=$E160,$J160,"")</f>
        <v/>
      </c>
      <c r="V160" s="99" t="str">
        <f aca="false">IF(V$2=$E160,$J160,"")</f>
        <v/>
      </c>
      <c r="W160" s="86" t="str">
        <f aca="false">IF(W$2=$E160,$J160,"")</f>
        <v/>
      </c>
      <c r="X160" s="99" t="str">
        <f aca="false">IF(X$2=$E160,$J160,"")</f>
        <v/>
      </c>
      <c r="Y160" s="86" t="str">
        <f aca="false">IF(Y$2=$E160,$J160,"")</f>
        <v/>
      </c>
      <c r="Z160" s="99" t="str">
        <f aca="false">IF(Z$2=$E160,$J160,"")</f>
        <v/>
      </c>
      <c r="AA160" s="86" t="str">
        <f aca="false">IF(AA$2=$E160,$J160,"")</f>
        <v/>
      </c>
      <c r="AB160" s="99" t="str">
        <f aca="false">IF(AB$2=$E160,$J160,"")</f>
        <v/>
      </c>
      <c r="AC160" s="101" t="s">
        <v>10</v>
      </c>
      <c r="AD160" s="83"/>
      <c r="AE160" s="83" t="s">
        <v>10</v>
      </c>
      <c r="AF160" s="83" t="s">
        <v>10</v>
      </c>
    </row>
    <row r="161" customFormat="false" ht="14.25" hidden="false" customHeight="false" outlineLevel="0" collapsed="false">
      <c r="A161" s="82" t="str">
        <f aca="false">IF(G161&lt;&gt;0,IF(COUNTIF(G$4:G$199,G161)&lt;&gt;1,RANK(G161,G$4:G$199)&amp;"°",RANK(G161,G$4:G$199)),"")</f>
        <v/>
      </c>
      <c r="B161" s="83" t="s">
        <v>10</v>
      </c>
      <c r="C161" s="86" t="str">
        <f aca="false">IFERROR(VLOOKUP($B161,TabJoueurs,2,0),"")</f>
        <v/>
      </c>
      <c r="D161" s="86" t="str">
        <f aca="false">IFERROR(VLOOKUP($B161,TabJoueurs,3,0),"")</f>
        <v/>
      </c>
      <c r="E161" s="86" t="str">
        <f aca="false">IFERROR(VLOOKUP($B161,TabJoueurs,4,0),"")</f>
        <v/>
      </c>
      <c r="F161" s="86" t="str">
        <f aca="false">IFERROR(VLOOKUP($B161,TabJoueurs,7,0),"")</f>
        <v/>
      </c>
      <c r="G161" s="103"/>
      <c r="H161" s="82" t="n">
        <f aca="false">COUNTIF(E$4:E161,E161)</f>
        <v>33</v>
      </c>
      <c r="I161" s="82" t="n">
        <f aca="false">IFERROR(IF(H161&lt;6,I160+1,I160),0)</f>
        <v>68</v>
      </c>
      <c r="J161" s="82" t="str">
        <f aca="false">IF(G161&gt;0,IF(H161&lt;6,PtsMax4-I161+1,""),"")</f>
        <v/>
      </c>
      <c r="K161" s="97" t="n">
        <f aca="false">MAX(M161:AB161)</f>
        <v>0</v>
      </c>
      <c r="L161" s="98" t="n">
        <f aca="false">IFERROR(G161/G$1,"")</f>
        <v>0</v>
      </c>
      <c r="M161" s="99"/>
      <c r="N161" s="86" t="str">
        <f aca="false">IF(N$2=$E161,$J161,"")</f>
        <v/>
      </c>
      <c r="O161" s="99" t="str">
        <f aca="false">IF(O$2=$E161,$J161,"")</f>
        <v/>
      </c>
      <c r="P161" s="86" t="str">
        <f aca="false">IF(P$2=$E161,$J161,"")</f>
        <v/>
      </c>
      <c r="Q161" s="86" t="str">
        <f aca="false">IF(Q$2=$E161,$J161,"")</f>
        <v/>
      </c>
      <c r="R161" s="99" t="str">
        <f aca="false">IF(R$2=$E161,$J161,"")</f>
        <v/>
      </c>
      <c r="S161" s="86" t="str">
        <f aca="false">IF(S$2=$E161,$J161,"")</f>
        <v/>
      </c>
      <c r="T161" s="99" t="str">
        <f aca="false">IF(T$2=$E161,$J161,"")</f>
        <v/>
      </c>
      <c r="U161" s="86" t="str">
        <f aca="false">IF(U$2=$E161,$J161,"")</f>
        <v/>
      </c>
      <c r="V161" s="99" t="str">
        <f aca="false">IF(V$2=$E161,$J161,"")</f>
        <v/>
      </c>
      <c r="W161" s="86" t="str">
        <f aca="false">IF(W$2=$E161,$J161,"")</f>
        <v/>
      </c>
      <c r="X161" s="99" t="str">
        <f aca="false">IF(X$2=$E161,$J161,"")</f>
        <v/>
      </c>
      <c r="Y161" s="86" t="str">
        <f aca="false">IF(Y$2=$E161,$J161,"")</f>
        <v/>
      </c>
      <c r="Z161" s="99" t="str">
        <f aca="false">IF(Z$2=$E161,$J161,"")</f>
        <v/>
      </c>
      <c r="AA161" s="86" t="str">
        <f aca="false">IF(AA$2=$E161,$J161,"")</f>
        <v/>
      </c>
      <c r="AB161" s="99" t="str">
        <f aca="false">IF(AB$2=$E161,$J161,"")</f>
        <v/>
      </c>
      <c r="AC161" s="101" t="s">
        <v>10</v>
      </c>
      <c r="AD161" s="83"/>
      <c r="AE161" s="83" t="s">
        <v>10</v>
      </c>
      <c r="AF161" s="83" t="s">
        <v>10</v>
      </c>
    </row>
    <row r="162" customFormat="false" ht="14.25" hidden="false" customHeight="false" outlineLevel="0" collapsed="false">
      <c r="A162" s="82" t="str">
        <f aca="false">IF(G162&lt;&gt;0,IF(COUNTIF(G$4:G$199,G162)&lt;&gt;1,RANK(G162,G$4:G$199)&amp;"°",RANK(G162,G$4:G$199)),"")</f>
        <v/>
      </c>
      <c r="B162" s="83" t="s">
        <v>10</v>
      </c>
      <c r="C162" s="86" t="str">
        <f aca="false">IFERROR(VLOOKUP($B162,TabJoueurs,2,0),"")</f>
        <v/>
      </c>
      <c r="D162" s="86" t="str">
        <f aca="false">IFERROR(VLOOKUP($B162,TabJoueurs,3,0),"")</f>
        <v/>
      </c>
      <c r="E162" s="86" t="str">
        <f aca="false">IFERROR(VLOOKUP($B162,TabJoueurs,4,0),"")</f>
        <v/>
      </c>
      <c r="F162" s="86" t="str">
        <f aca="false">IFERROR(VLOOKUP($B162,TabJoueurs,7,0),"")</f>
        <v/>
      </c>
      <c r="G162" s="103"/>
      <c r="H162" s="82" t="n">
        <f aca="false">COUNTIF(E$4:E162,E162)</f>
        <v>34</v>
      </c>
      <c r="I162" s="82" t="n">
        <f aca="false">IFERROR(IF(H162&lt;6,I161+1,I161),0)</f>
        <v>68</v>
      </c>
      <c r="J162" s="82" t="str">
        <f aca="false">IF(G162&gt;0,IF(H162&lt;6,PtsMax4-I162+1,""),"")</f>
        <v/>
      </c>
      <c r="K162" s="97" t="n">
        <f aca="false">MAX(M162:AB162)</f>
        <v>0</v>
      </c>
      <c r="L162" s="98" t="n">
        <f aca="false">IFERROR(G162/G$1,"")</f>
        <v>0</v>
      </c>
      <c r="M162" s="99"/>
      <c r="N162" s="86" t="str">
        <f aca="false">IF(N$2=$E162,$J162,"")</f>
        <v/>
      </c>
      <c r="O162" s="99" t="str">
        <f aca="false">IF(O$2=$E162,$J162,"")</f>
        <v/>
      </c>
      <c r="P162" s="86" t="str">
        <f aca="false">IF(P$2=$E162,$J162,"")</f>
        <v/>
      </c>
      <c r="Q162" s="86" t="str">
        <f aca="false">IF(Q$2=$E162,$J162,"")</f>
        <v/>
      </c>
      <c r="R162" s="99" t="str">
        <f aca="false">IF(R$2=$E162,$J162,"")</f>
        <v/>
      </c>
      <c r="S162" s="86" t="str">
        <f aca="false">IF(S$2=$E162,$J162,"")</f>
        <v/>
      </c>
      <c r="T162" s="99" t="str">
        <f aca="false">IF(T$2=$E162,$J162,"")</f>
        <v/>
      </c>
      <c r="U162" s="86" t="str">
        <f aca="false">IF(U$2=$E162,$J162,"")</f>
        <v/>
      </c>
      <c r="V162" s="99" t="str">
        <f aca="false">IF(V$2=$E162,$J162,"")</f>
        <v/>
      </c>
      <c r="W162" s="86" t="str">
        <f aca="false">IF(W$2=$E162,$J162,"")</f>
        <v/>
      </c>
      <c r="X162" s="99" t="str">
        <f aca="false">IF(X$2=$E162,$J162,"")</f>
        <v/>
      </c>
      <c r="Y162" s="86" t="str">
        <f aca="false">IF(Y$2=$E162,$J162,"")</f>
        <v/>
      </c>
      <c r="Z162" s="99" t="str">
        <f aca="false">IF(Z$2=$E162,$J162,"")</f>
        <v/>
      </c>
      <c r="AA162" s="86" t="str">
        <f aca="false">IF(AA$2=$E162,$J162,"")</f>
        <v/>
      </c>
      <c r="AB162" s="99" t="str">
        <f aca="false">IF(AB$2=$E162,$J162,"")</f>
        <v/>
      </c>
      <c r="AC162" s="101" t="s">
        <v>10</v>
      </c>
      <c r="AD162" s="83"/>
      <c r="AE162" s="83" t="s">
        <v>10</v>
      </c>
      <c r="AF162" s="83" t="s">
        <v>10</v>
      </c>
    </row>
    <row r="163" customFormat="false" ht="14.25" hidden="false" customHeight="false" outlineLevel="0" collapsed="false">
      <c r="A163" s="82" t="str">
        <f aca="false">IF(G163&lt;&gt;0,IF(COUNTIF(G$4:G$199,G163)&lt;&gt;1,RANK(G163,G$4:G$199)&amp;"°",RANK(G163,G$4:G$199)),"")</f>
        <v/>
      </c>
      <c r="B163" s="83" t="s">
        <v>10</v>
      </c>
      <c r="C163" s="86" t="str">
        <f aca="false">IFERROR(VLOOKUP($B163,TabJoueurs,2,0),"")</f>
        <v/>
      </c>
      <c r="D163" s="86" t="str">
        <f aca="false">IFERROR(VLOOKUP($B163,TabJoueurs,3,0),"")</f>
        <v/>
      </c>
      <c r="E163" s="86" t="str">
        <f aca="false">IFERROR(VLOOKUP($B163,TabJoueurs,4,0),"")</f>
        <v/>
      </c>
      <c r="F163" s="86" t="str">
        <f aca="false">IFERROR(VLOOKUP($B163,TabJoueurs,7,0),"")</f>
        <v/>
      </c>
      <c r="G163" s="103"/>
      <c r="H163" s="82" t="n">
        <f aca="false">COUNTIF(E$4:E163,E163)</f>
        <v>35</v>
      </c>
      <c r="I163" s="82" t="n">
        <f aca="false">IFERROR(IF(H163&lt;6,I162+1,I162),0)</f>
        <v>68</v>
      </c>
      <c r="J163" s="82" t="str">
        <f aca="false">IF(G163&gt;0,IF(H163&lt;6,PtsMax4-I163+1,""),"")</f>
        <v/>
      </c>
      <c r="K163" s="97" t="n">
        <f aca="false">MAX(M163:AB163)</f>
        <v>0</v>
      </c>
      <c r="L163" s="98" t="n">
        <f aca="false">IFERROR(G163/G$1,"")</f>
        <v>0</v>
      </c>
      <c r="M163" s="99"/>
      <c r="N163" s="86" t="str">
        <f aca="false">IF(N$2=$E163,$J163,"")</f>
        <v/>
      </c>
      <c r="O163" s="99" t="str">
        <f aca="false">IF(O$2=$E163,$J163,"")</f>
        <v/>
      </c>
      <c r="P163" s="86" t="str">
        <f aca="false">IF(P$2=$E163,$J163,"")</f>
        <v/>
      </c>
      <c r="Q163" s="86" t="str">
        <f aca="false">IF(Q$2=$E163,$J163,"")</f>
        <v/>
      </c>
      <c r="R163" s="99" t="str">
        <f aca="false">IF(R$2=$E163,$J163,"")</f>
        <v/>
      </c>
      <c r="S163" s="86" t="str">
        <f aca="false">IF(S$2=$E163,$J163,"")</f>
        <v/>
      </c>
      <c r="T163" s="99" t="str">
        <f aca="false">IF(T$2=$E163,$J163,"")</f>
        <v/>
      </c>
      <c r="U163" s="86" t="str">
        <f aca="false">IF(U$2=$E163,$J163,"")</f>
        <v/>
      </c>
      <c r="V163" s="99" t="str">
        <f aca="false">IF(V$2=$E163,$J163,"")</f>
        <v/>
      </c>
      <c r="W163" s="86" t="str">
        <f aca="false">IF(W$2=$E163,$J163,"")</f>
        <v/>
      </c>
      <c r="X163" s="99" t="str">
        <f aca="false">IF(X$2=$E163,$J163,"")</f>
        <v/>
      </c>
      <c r="Y163" s="86" t="str">
        <f aca="false">IF(Y$2=$E163,$J163,"")</f>
        <v/>
      </c>
      <c r="Z163" s="99" t="str">
        <f aca="false">IF(Z$2=$E163,$J163,"")</f>
        <v/>
      </c>
      <c r="AA163" s="86" t="str">
        <f aca="false">IF(AA$2=$E163,$J163,"")</f>
        <v/>
      </c>
      <c r="AB163" s="99" t="str">
        <f aca="false">IF(AB$2=$E163,$J163,"")</f>
        <v/>
      </c>
      <c r="AC163" s="101" t="s">
        <v>10</v>
      </c>
      <c r="AD163" s="83"/>
      <c r="AE163" s="83" t="s">
        <v>10</v>
      </c>
      <c r="AF163" s="83" t="s">
        <v>10</v>
      </c>
    </row>
    <row r="164" customFormat="false" ht="14.25" hidden="false" customHeight="false" outlineLevel="0" collapsed="false">
      <c r="A164" s="82" t="str">
        <f aca="false">IF(G164&lt;&gt;0,IF(COUNTIF(G$4:G$199,G164)&lt;&gt;1,RANK(G164,G$4:G$199)&amp;"°",RANK(G164,G$4:G$199)),"")</f>
        <v/>
      </c>
      <c r="B164" s="83" t="s">
        <v>10</v>
      </c>
      <c r="C164" s="86" t="str">
        <f aca="false">IFERROR(VLOOKUP($B164,TabJoueurs,2,0),"")</f>
        <v/>
      </c>
      <c r="D164" s="86" t="str">
        <f aca="false">IFERROR(VLOOKUP($B164,TabJoueurs,3,0),"")</f>
        <v/>
      </c>
      <c r="E164" s="86" t="str">
        <f aca="false">IFERROR(VLOOKUP($B164,TabJoueurs,4,0),"")</f>
        <v/>
      </c>
      <c r="F164" s="86" t="str">
        <f aca="false">IFERROR(VLOOKUP($B164,TabJoueurs,7,0),"")</f>
        <v/>
      </c>
      <c r="G164" s="103"/>
      <c r="H164" s="82" t="n">
        <f aca="false">COUNTIF(E$4:E164,E164)</f>
        <v>36</v>
      </c>
      <c r="I164" s="82" t="n">
        <f aca="false">IFERROR(IF(H164&lt;6,I163+1,I163),0)</f>
        <v>68</v>
      </c>
      <c r="J164" s="82" t="str">
        <f aca="false">IF(G164&gt;0,IF(H164&lt;6,PtsMax4-I164+1,""),"")</f>
        <v/>
      </c>
      <c r="K164" s="97" t="n">
        <f aca="false">MAX(M164:AB164)</f>
        <v>0</v>
      </c>
      <c r="L164" s="98" t="n">
        <f aca="false">IFERROR(G164/G$1,"")</f>
        <v>0</v>
      </c>
      <c r="M164" s="99"/>
      <c r="N164" s="86" t="str">
        <f aca="false">IF(N$2=$E164,$J164,"")</f>
        <v/>
      </c>
      <c r="O164" s="99" t="str">
        <f aca="false">IF(O$2=$E164,$J164,"")</f>
        <v/>
      </c>
      <c r="P164" s="86" t="str">
        <f aca="false">IF(P$2=$E164,$J164,"")</f>
        <v/>
      </c>
      <c r="Q164" s="86" t="str">
        <f aca="false">IF(Q$2=$E164,$J164,"")</f>
        <v/>
      </c>
      <c r="R164" s="99" t="str">
        <f aca="false">IF(R$2=$E164,$J164,"")</f>
        <v/>
      </c>
      <c r="S164" s="86" t="str">
        <f aca="false">IF(S$2=$E164,$J164,"")</f>
        <v/>
      </c>
      <c r="T164" s="99" t="str">
        <f aca="false">IF(T$2=$E164,$J164,"")</f>
        <v/>
      </c>
      <c r="U164" s="86" t="str">
        <f aca="false">IF(U$2=$E164,$J164,"")</f>
        <v/>
      </c>
      <c r="V164" s="99" t="str">
        <f aca="false">IF(V$2=$E164,$J164,"")</f>
        <v/>
      </c>
      <c r="W164" s="86" t="str">
        <f aca="false">IF(W$2=$E164,$J164,"")</f>
        <v/>
      </c>
      <c r="X164" s="99" t="str">
        <f aca="false">IF(X$2=$E164,$J164,"")</f>
        <v/>
      </c>
      <c r="Y164" s="86" t="str">
        <f aca="false">IF(Y$2=$E164,$J164,"")</f>
        <v/>
      </c>
      <c r="Z164" s="99" t="str">
        <f aca="false">IF(Z$2=$E164,$J164,"")</f>
        <v/>
      </c>
      <c r="AA164" s="86" t="str">
        <f aca="false">IF(AA$2=$E164,$J164,"")</f>
        <v/>
      </c>
      <c r="AB164" s="99" t="str">
        <f aca="false">IF(AB$2=$E164,$J164,"")</f>
        <v/>
      </c>
      <c r="AC164" s="101" t="s">
        <v>10</v>
      </c>
      <c r="AD164" s="83"/>
      <c r="AE164" s="83" t="s">
        <v>10</v>
      </c>
      <c r="AF164" s="83" t="s">
        <v>10</v>
      </c>
    </row>
    <row r="165" customFormat="false" ht="14.25" hidden="false" customHeight="false" outlineLevel="0" collapsed="false">
      <c r="A165" s="82" t="str">
        <f aca="false">IF(G165&lt;&gt;0,IF(COUNTIF(G$4:G$199,G165)&lt;&gt;1,RANK(G165,G$4:G$199)&amp;"°",RANK(G165,G$4:G$199)),"")</f>
        <v/>
      </c>
      <c r="B165" s="83" t="s">
        <v>10</v>
      </c>
      <c r="C165" s="86" t="str">
        <f aca="false">IFERROR(VLOOKUP($B165,TabJoueurs,2,0),"")</f>
        <v/>
      </c>
      <c r="D165" s="86" t="str">
        <f aca="false">IFERROR(VLOOKUP($B165,TabJoueurs,3,0),"")</f>
        <v/>
      </c>
      <c r="E165" s="86" t="str">
        <f aca="false">IFERROR(VLOOKUP($B165,TabJoueurs,4,0),"")</f>
        <v/>
      </c>
      <c r="F165" s="86" t="str">
        <f aca="false">IFERROR(VLOOKUP($B165,TabJoueurs,7,0),"")</f>
        <v/>
      </c>
      <c r="G165" s="103"/>
      <c r="H165" s="82" t="n">
        <f aca="false">COUNTIF(E$4:E165,E165)</f>
        <v>37</v>
      </c>
      <c r="I165" s="82" t="n">
        <f aca="false">IFERROR(IF(H165&lt;6,I164+1,I164),0)</f>
        <v>68</v>
      </c>
      <c r="J165" s="82" t="str">
        <f aca="false">IF(G165&gt;0,IF(H165&lt;6,PtsMax4-I165+1,""),"")</f>
        <v/>
      </c>
      <c r="K165" s="97" t="n">
        <f aca="false">MAX(M165:AB165)</f>
        <v>0</v>
      </c>
      <c r="L165" s="98" t="n">
        <f aca="false">IFERROR(G165/G$1,"")</f>
        <v>0</v>
      </c>
      <c r="M165" s="99"/>
      <c r="N165" s="86" t="str">
        <f aca="false">IF(N$2=$E165,$J165,"")</f>
        <v/>
      </c>
      <c r="O165" s="99" t="str">
        <f aca="false">IF(O$2=$E165,$J165,"")</f>
        <v/>
      </c>
      <c r="P165" s="86" t="str">
        <f aca="false">IF(P$2=$E165,$J165,"")</f>
        <v/>
      </c>
      <c r="Q165" s="86" t="str">
        <f aca="false">IF(Q$2=$E165,$J165,"")</f>
        <v/>
      </c>
      <c r="R165" s="99" t="str">
        <f aca="false">IF(R$2=$E165,$J165,"")</f>
        <v/>
      </c>
      <c r="S165" s="86" t="str">
        <f aca="false">IF(S$2=$E165,$J165,"")</f>
        <v/>
      </c>
      <c r="T165" s="99" t="str">
        <f aca="false">IF(T$2=$E165,$J165,"")</f>
        <v/>
      </c>
      <c r="U165" s="86" t="str">
        <f aca="false">IF(U$2=$E165,$J165,"")</f>
        <v/>
      </c>
      <c r="V165" s="99" t="str">
        <f aca="false">IF(V$2=$E165,$J165,"")</f>
        <v/>
      </c>
      <c r="W165" s="86" t="str">
        <f aca="false">IF(W$2=$E165,$J165,"")</f>
        <v/>
      </c>
      <c r="X165" s="99" t="str">
        <f aca="false">IF(X$2=$E165,$J165,"")</f>
        <v/>
      </c>
      <c r="Y165" s="86" t="str">
        <f aca="false">IF(Y$2=$E165,$J165,"")</f>
        <v/>
      </c>
      <c r="Z165" s="99" t="str">
        <f aca="false">IF(Z$2=$E165,$J165,"")</f>
        <v/>
      </c>
      <c r="AA165" s="86" t="str">
        <f aca="false">IF(AA$2=$E165,$J165,"")</f>
        <v/>
      </c>
      <c r="AB165" s="99" t="str">
        <f aca="false">IF(AB$2=$E165,$J165,"")</f>
        <v/>
      </c>
      <c r="AC165" s="101" t="s">
        <v>10</v>
      </c>
      <c r="AD165" s="83"/>
      <c r="AE165" s="83" t="s">
        <v>10</v>
      </c>
      <c r="AF165" s="83" t="s">
        <v>10</v>
      </c>
    </row>
    <row r="166" customFormat="false" ht="14.25" hidden="false" customHeight="false" outlineLevel="0" collapsed="false">
      <c r="A166" s="82" t="str">
        <f aca="false">IF(G166&lt;&gt;0,IF(COUNTIF(G$4:G$199,G166)&lt;&gt;1,RANK(G166,G$4:G$199)&amp;"°",RANK(G166,G$4:G$199)),"")</f>
        <v/>
      </c>
      <c r="B166" s="83" t="s">
        <v>10</v>
      </c>
      <c r="C166" s="86" t="str">
        <f aca="false">IFERROR(VLOOKUP($B166,TabJoueurs,2,0),"")</f>
        <v/>
      </c>
      <c r="D166" s="86" t="str">
        <f aca="false">IFERROR(VLOOKUP($B166,TabJoueurs,3,0),"")</f>
        <v/>
      </c>
      <c r="E166" s="86" t="str">
        <f aca="false">IFERROR(VLOOKUP($B166,TabJoueurs,4,0),"")</f>
        <v/>
      </c>
      <c r="F166" s="86" t="str">
        <f aca="false">IFERROR(VLOOKUP($B166,TabJoueurs,7,0),"")</f>
        <v/>
      </c>
      <c r="G166" s="103"/>
      <c r="H166" s="82" t="n">
        <f aca="false">COUNTIF(E$4:E166,E166)</f>
        <v>38</v>
      </c>
      <c r="I166" s="82" t="n">
        <f aca="false">IFERROR(IF(H166&lt;6,I165+1,I165),0)</f>
        <v>68</v>
      </c>
      <c r="J166" s="82" t="str">
        <f aca="false">IF(G166&gt;0,IF(H166&lt;6,PtsMax4-I166+1,""),"")</f>
        <v/>
      </c>
      <c r="K166" s="97" t="n">
        <f aca="false">MAX(M166:AB166)</f>
        <v>0</v>
      </c>
      <c r="L166" s="98" t="n">
        <f aca="false">IFERROR(G166/G$1,"")</f>
        <v>0</v>
      </c>
      <c r="M166" s="99"/>
      <c r="N166" s="86" t="str">
        <f aca="false">IF(N$2=$E166,$J166,"")</f>
        <v/>
      </c>
      <c r="O166" s="99" t="str">
        <f aca="false">IF(O$2=$E166,$J166,"")</f>
        <v/>
      </c>
      <c r="P166" s="86" t="str">
        <f aca="false">IF(P$2=$E166,$J166,"")</f>
        <v/>
      </c>
      <c r="Q166" s="86" t="str">
        <f aca="false">IF(Q$2=$E166,$J166,"")</f>
        <v/>
      </c>
      <c r="R166" s="99" t="str">
        <f aca="false">IF(R$2=$E166,$J166,"")</f>
        <v/>
      </c>
      <c r="S166" s="86" t="str">
        <f aca="false">IF(S$2=$E166,$J166,"")</f>
        <v/>
      </c>
      <c r="T166" s="99" t="str">
        <f aca="false">IF(T$2=$E166,$J166,"")</f>
        <v/>
      </c>
      <c r="U166" s="86" t="str">
        <f aca="false">IF(U$2=$E166,$J166,"")</f>
        <v/>
      </c>
      <c r="V166" s="99" t="str">
        <f aca="false">IF(V$2=$E166,$J166,"")</f>
        <v/>
      </c>
      <c r="W166" s="86" t="str">
        <f aca="false">IF(W$2=$E166,$J166,"")</f>
        <v/>
      </c>
      <c r="X166" s="99" t="str">
        <f aca="false">IF(X$2=$E166,$J166,"")</f>
        <v/>
      </c>
      <c r="Y166" s="86" t="str">
        <f aca="false">IF(Y$2=$E166,$J166,"")</f>
        <v/>
      </c>
      <c r="Z166" s="99" t="str">
        <f aca="false">IF(Z$2=$E166,$J166,"")</f>
        <v/>
      </c>
      <c r="AA166" s="86" t="str">
        <f aca="false">IF(AA$2=$E166,$J166,"")</f>
        <v/>
      </c>
      <c r="AB166" s="99" t="str">
        <f aca="false">IF(AB$2=$E166,$J166,"")</f>
        <v/>
      </c>
      <c r="AC166" s="101" t="s">
        <v>10</v>
      </c>
      <c r="AD166" s="83"/>
      <c r="AE166" s="83" t="s">
        <v>10</v>
      </c>
      <c r="AF166" s="83" t="s">
        <v>10</v>
      </c>
    </row>
    <row r="167" customFormat="false" ht="14.25" hidden="false" customHeight="false" outlineLevel="0" collapsed="false">
      <c r="A167" s="82" t="str">
        <f aca="false">IF(G167&lt;&gt;0,IF(COUNTIF(G$4:G$199,G167)&lt;&gt;1,RANK(G167,G$4:G$199)&amp;"°",RANK(G167,G$4:G$199)),"")</f>
        <v/>
      </c>
      <c r="B167" s="83" t="s">
        <v>10</v>
      </c>
      <c r="C167" s="86" t="str">
        <f aca="false">IFERROR(VLOOKUP($B167,TabJoueurs,2,0),"")</f>
        <v/>
      </c>
      <c r="D167" s="86" t="str">
        <f aca="false">IFERROR(VLOOKUP($B167,TabJoueurs,3,0),"")</f>
        <v/>
      </c>
      <c r="E167" s="86" t="str">
        <f aca="false">IFERROR(VLOOKUP($B167,TabJoueurs,4,0),"")</f>
        <v/>
      </c>
      <c r="F167" s="86" t="str">
        <f aca="false">IFERROR(VLOOKUP($B167,TabJoueurs,7,0),"")</f>
        <v/>
      </c>
      <c r="G167" s="103"/>
      <c r="H167" s="82" t="n">
        <f aca="false">COUNTIF(E$4:E167,E167)</f>
        <v>39</v>
      </c>
      <c r="I167" s="82" t="n">
        <f aca="false">IFERROR(IF(H167&lt;6,I166+1,I166),0)</f>
        <v>68</v>
      </c>
      <c r="J167" s="82" t="str">
        <f aca="false">IF(G167&gt;0,IF(H167&lt;6,PtsMax4-I167+1,""),"")</f>
        <v/>
      </c>
      <c r="K167" s="97" t="n">
        <f aca="false">MAX(M167:AB167)</f>
        <v>0</v>
      </c>
      <c r="L167" s="98" t="n">
        <f aca="false">IFERROR(G167/G$1,"")</f>
        <v>0</v>
      </c>
      <c r="M167" s="99"/>
      <c r="N167" s="86" t="str">
        <f aca="false">IF(N$2=$E167,$J167,"")</f>
        <v/>
      </c>
      <c r="O167" s="99" t="str">
        <f aca="false">IF(O$2=$E167,$J167,"")</f>
        <v/>
      </c>
      <c r="P167" s="86" t="str">
        <f aca="false">IF(P$2=$E167,$J167,"")</f>
        <v/>
      </c>
      <c r="Q167" s="86" t="str">
        <f aca="false">IF(Q$2=$E167,$J167,"")</f>
        <v/>
      </c>
      <c r="R167" s="99" t="str">
        <f aca="false">IF(R$2=$E167,$J167,"")</f>
        <v/>
      </c>
      <c r="S167" s="86" t="str">
        <f aca="false">IF(S$2=$E167,$J167,"")</f>
        <v/>
      </c>
      <c r="T167" s="99" t="str">
        <f aca="false">IF(T$2=$E167,$J167,"")</f>
        <v/>
      </c>
      <c r="U167" s="86" t="str">
        <f aca="false">IF(U$2=$E167,$J167,"")</f>
        <v/>
      </c>
      <c r="V167" s="99" t="str">
        <f aca="false">IF(V$2=$E167,$J167,"")</f>
        <v/>
      </c>
      <c r="W167" s="86" t="str">
        <f aca="false">IF(W$2=$E167,$J167,"")</f>
        <v/>
      </c>
      <c r="X167" s="99" t="str">
        <f aca="false">IF(X$2=$E167,$J167,"")</f>
        <v/>
      </c>
      <c r="Y167" s="86" t="str">
        <f aca="false">IF(Y$2=$E167,$J167,"")</f>
        <v/>
      </c>
      <c r="Z167" s="99" t="str">
        <f aca="false">IF(Z$2=$E167,$J167,"")</f>
        <v/>
      </c>
      <c r="AA167" s="86" t="str">
        <f aca="false">IF(AA$2=$E167,$J167,"")</f>
        <v/>
      </c>
      <c r="AB167" s="99" t="str">
        <f aca="false">IF(AB$2=$E167,$J167,"")</f>
        <v/>
      </c>
      <c r="AC167" s="101" t="s">
        <v>10</v>
      </c>
      <c r="AD167" s="83"/>
      <c r="AE167" s="83" t="s">
        <v>10</v>
      </c>
      <c r="AF167" s="83" t="s">
        <v>10</v>
      </c>
    </row>
    <row r="168" customFormat="false" ht="14.25" hidden="false" customHeight="false" outlineLevel="0" collapsed="false">
      <c r="A168" s="82" t="str">
        <f aca="false">IF(G168&lt;&gt;0,IF(COUNTIF(G$4:G$199,G168)&lt;&gt;1,RANK(G168,G$4:G$199)&amp;"°",RANK(G168,G$4:G$199)),"")</f>
        <v/>
      </c>
      <c r="B168" s="83" t="s">
        <v>10</v>
      </c>
      <c r="C168" s="86" t="str">
        <f aca="false">IFERROR(VLOOKUP($B168,TabJoueurs,2,0),"")</f>
        <v/>
      </c>
      <c r="D168" s="86" t="str">
        <f aca="false">IFERROR(VLOOKUP($B168,TabJoueurs,3,0),"")</f>
        <v/>
      </c>
      <c r="E168" s="86" t="str">
        <f aca="false">IFERROR(VLOOKUP($B168,TabJoueurs,4,0),"")</f>
        <v/>
      </c>
      <c r="F168" s="86" t="str">
        <f aca="false">IFERROR(VLOOKUP($B168,TabJoueurs,7,0),"")</f>
        <v/>
      </c>
      <c r="G168" s="103"/>
      <c r="H168" s="82" t="n">
        <f aca="false">COUNTIF(E$4:E168,E168)</f>
        <v>40</v>
      </c>
      <c r="I168" s="82" t="n">
        <f aca="false">IFERROR(IF(H168&lt;6,I167+1,I167),0)</f>
        <v>68</v>
      </c>
      <c r="J168" s="82" t="str">
        <f aca="false">IF(G168&gt;0,IF(H168&lt;6,PtsMax4-I168+1,""),"")</f>
        <v/>
      </c>
      <c r="K168" s="97" t="n">
        <f aca="false">MAX(M168:AB168)</f>
        <v>0</v>
      </c>
      <c r="L168" s="98" t="n">
        <f aca="false">IFERROR(G168/G$1,"")</f>
        <v>0</v>
      </c>
      <c r="M168" s="99"/>
      <c r="N168" s="86" t="str">
        <f aca="false">IF(N$2=$E168,$J168,"")</f>
        <v/>
      </c>
      <c r="O168" s="99" t="str">
        <f aca="false">IF(O$2=$E168,$J168,"")</f>
        <v/>
      </c>
      <c r="P168" s="86" t="str">
        <f aca="false">IF(P$2=$E168,$J168,"")</f>
        <v/>
      </c>
      <c r="Q168" s="86" t="str">
        <f aca="false">IF(Q$2=$E168,$J168,"")</f>
        <v/>
      </c>
      <c r="R168" s="99" t="str">
        <f aca="false">IF(R$2=$E168,$J168,"")</f>
        <v/>
      </c>
      <c r="S168" s="86" t="str">
        <f aca="false">IF(S$2=$E168,$J168,"")</f>
        <v/>
      </c>
      <c r="T168" s="99" t="str">
        <f aca="false">IF(T$2=$E168,$J168,"")</f>
        <v/>
      </c>
      <c r="U168" s="86" t="str">
        <f aca="false">IF(U$2=$E168,$J168,"")</f>
        <v/>
      </c>
      <c r="V168" s="99" t="str">
        <f aca="false">IF(V$2=$E168,$J168,"")</f>
        <v/>
      </c>
      <c r="W168" s="86" t="str">
        <f aca="false">IF(W$2=$E168,$J168,"")</f>
        <v/>
      </c>
      <c r="X168" s="99" t="str">
        <f aca="false">IF(X$2=$E168,$J168,"")</f>
        <v/>
      </c>
      <c r="Y168" s="86" t="str">
        <f aca="false">IF(Y$2=$E168,$J168,"")</f>
        <v/>
      </c>
      <c r="Z168" s="99" t="str">
        <f aca="false">IF(Z$2=$E168,$J168,"")</f>
        <v/>
      </c>
      <c r="AA168" s="86" t="str">
        <f aca="false">IF(AA$2=$E168,$J168,"")</f>
        <v/>
      </c>
      <c r="AB168" s="99" t="str">
        <f aca="false">IF(AB$2=$E168,$J168,"")</f>
        <v/>
      </c>
      <c r="AC168" s="101" t="s">
        <v>10</v>
      </c>
      <c r="AD168" s="83"/>
      <c r="AE168" s="83" t="s">
        <v>10</v>
      </c>
      <c r="AF168" s="83" t="s">
        <v>10</v>
      </c>
    </row>
    <row r="169" customFormat="false" ht="14.25" hidden="false" customHeight="false" outlineLevel="0" collapsed="false">
      <c r="A169" s="82" t="str">
        <f aca="false">IF(G169&lt;&gt;0,IF(COUNTIF(G$4:G$199,G169)&lt;&gt;1,RANK(G169,G$4:G$199)&amp;"°",RANK(G169,G$4:G$199)),"")</f>
        <v/>
      </c>
      <c r="B169" s="83" t="s">
        <v>10</v>
      </c>
      <c r="C169" s="86" t="str">
        <f aca="false">IFERROR(VLOOKUP($B169,TabJoueurs,2,0),"")</f>
        <v/>
      </c>
      <c r="D169" s="86" t="str">
        <f aca="false">IFERROR(VLOOKUP($B169,TabJoueurs,3,0),"")</f>
        <v/>
      </c>
      <c r="E169" s="86" t="str">
        <f aca="false">IFERROR(VLOOKUP($B169,TabJoueurs,4,0),"")</f>
        <v/>
      </c>
      <c r="F169" s="86" t="str">
        <f aca="false">IFERROR(VLOOKUP($B169,TabJoueurs,7,0),"")</f>
        <v/>
      </c>
      <c r="G169" s="103"/>
      <c r="H169" s="82" t="n">
        <f aca="false">COUNTIF(E$4:E169,E169)</f>
        <v>41</v>
      </c>
      <c r="I169" s="82" t="n">
        <f aca="false">IFERROR(IF(H169&lt;6,I168+1,I168),0)</f>
        <v>68</v>
      </c>
      <c r="J169" s="82" t="str">
        <f aca="false">IF(G169&gt;0,IF(H169&lt;6,PtsMax4-I169+1,""),"")</f>
        <v/>
      </c>
      <c r="K169" s="97" t="n">
        <f aca="false">MAX(M169:AB169)</f>
        <v>0</v>
      </c>
      <c r="L169" s="98" t="n">
        <f aca="false">IFERROR(G169/G$1,"")</f>
        <v>0</v>
      </c>
      <c r="M169" s="99"/>
      <c r="N169" s="86" t="str">
        <f aca="false">IF(N$2=$E169,$J169,"")</f>
        <v/>
      </c>
      <c r="O169" s="99" t="str">
        <f aca="false">IF(O$2=$E169,$J169,"")</f>
        <v/>
      </c>
      <c r="P169" s="86" t="str">
        <f aca="false">IF(P$2=$E169,$J169,"")</f>
        <v/>
      </c>
      <c r="Q169" s="86" t="str">
        <f aca="false">IF(Q$2=$E169,$J169,"")</f>
        <v/>
      </c>
      <c r="R169" s="99" t="str">
        <f aca="false">IF(R$2=$E169,$J169,"")</f>
        <v/>
      </c>
      <c r="S169" s="86" t="str">
        <f aca="false">IF(S$2=$E169,$J169,"")</f>
        <v/>
      </c>
      <c r="T169" s="99" t="str">
        <f aca="false">IF(T$2=$E169,$J169,"")</f>
        <v/>
      </c>
      <c r="U169" s="86" t="str">
        <f aca="false">IF(U$2=$E169,$J169,"")</f>
        <v/>
      </c>
      <c r="V169" s="99" t="str">
        <f aca="false">IF(V$2=$E169,$J169,"")</f>
        <v/>
      </c>
      <c r="W169" s="86" t="str">
        <f aca="false">IF(W$2=$E169,$J169,"")</f>
        <v/>
      </c>
      <c r="X169" s="99" t="str">
        <f aca="false">IF(X$2=$E169,$J169,"")</f>
        <v/>
      </c>
      <c r="Y169" s="86" t="str">
        <f aca="false">IF(Y$2=$E169,$J169,"")</f>
        <v/>
      </c>
      <c r="Z169" s="99" t="str">
        <f aca="false">IF(Z$2=$E169,$J169,"")</f>
        <v/>
      </c>
      <c r="AA169" s="86" t="str">
        <f aca="false">IF(AA$2=$E169,$J169,"")</f>
        <v/>
      </c>
      <c r="AB169" s="99" t="str">
        <f aca="false">IF(AB$2=$E169,$J169,"")</f>
        <v/>
      </c>
      <c r="AC169" s="101" t="s">
        <v>10</v>
      </c>
      <c r="AD169" s="83"/>
      <c r="AE169" s="83" t="s">
        <v>10</v>
      </c>
      <c r="AF169" s="83" t="s">
        <v>10</v>
      </c>
    </row>
    <row r="170" customFormat="false" ht="14.25" hidden="false" customHeight="false" outlineLevel="0" collapsed="false">
      <c r="A170" s="82" t="str">
        <f aca="false">IF(G170&lt;&gt;0,IF(COUNTIF(G$4:G$199,G170)&lt;&gt;1,RANK(G170,G$4:G$199)&amp;"°",RANK(G170,G$4:G$199)),"")</f>
        <v/>
      </c>
      <c r="B170" s="83" t="s">
        <v>10</v>
      </c>
      <c r="C170" s="86" t="str">
        <f aca="false">IFERROR(VLOOKUP($B170,TabJoueurs,2,0),"")</f>
        <v/>
      </c>
      <c r="D170" s="86" t="str">
        <f aca="false">IFERROR(VLOOKUP($B170,TabJoueurs,3,0),"")</f>
        <v/>
      </c>
      <c r="E170" s="86" t="str">
        <f aca="false">IFERROR(VLOOKUP($B170,TabJoueurs,4,0),"")</f>
        <v/>
      </c>
      <c r="F170" s="86" t="str">
        <f aca="false">IFERROR(VLOOKUP($B170,TabJoueurs,7,0),"")</f>
        <v/>
      </c>
      <c r="G170" s="103"/>
      <c r="H170" s="82" t="n">
        <f aca="false">COUNTIF(E$4:E170,E170)</f>
        <v>42</v>
      </c>
      <c r="I170" s="82" t="n">
        <f aca="false">IFERROR(IF(H170&lt;6,I169+1,I169),0)</f>
        <v>68</v>
      </c>
      <c r="J170" s="82" t="str">
        <f aca="false">IF(G170&gt;0,IF(H170&lt;6,PtsMax4-I170+1,""),"")</f>
        <v/>
      </c>
      <c r="K170" s="97" t="n">
        <f aca="false">MAX(M170:AB170)</f>
        <v>0</v>
      </c>
      <c r="L170" s="98" t="n">
        <f aca="false">IFERROR(G170/G$1,"")</f>
        <v>0</v>
      </c>
      <c r="M170" s="99"/>
      <c r="N170" s="86" t="str">
        <f aca="false">IF(N$2=$E170,$J170,"")</f>
        <v/>
      </c>
      <c r="O170" s="99" t="str">
        <f aca="false">IF(O$2=$E170,$J170,"")</f>
        <v/>
      </c>
      <c r="P170" s="86" t="str">
        <f aca="false">IF(P$2=$E170,$J170,"")</f>
        <v/>
      </c>
      <c r="Q170" s="86" t="str">
        <f aca="false">IF(Q$2=$E170,$J170,"")</f>
        <v/>
      </c>
      <c r="R170" s="99" t="str">
        <f aca="false">IF(R$2=$E170,$J170,"")</f>
        <v/>
      </c>
      <c r="S170" s="86" t="str">
        <f aca="false">IF(S$2=$E170,$J170,"")</f>
        <v/>
      </c>
      <c r="T170" s="99" t="str">
        <f aca="false">IF(T$2=$E170,$J170,"")</f>
        <v/>
      </c>
      <c r="U170" s="86" t="str">
        <f aca="false">IF(U$2=$E170,$J170,"")</f>
        <v/>
      </c>
      <c r="V170" s="99" t="str">
        <f aca="false">IF(V$2=$E170,$J170,"")</f>
        <v/>
      </c>
      <c r="W170" s="86" t="str">
        <f aca="false">IF(W$2=$E170,$J170,"")</f>
        <v/>
      </c>
      <c r="X170" s="99" t="str">
        <f aca="false">IF(X$2=$E170,$J170,"")</f>
        <v/>
      </c>
      <c r="Y170" s="86" t="str">
        <f aca="false">IF(Y$2=$E170,$J170,"")</f>
        <v/>
      </c>
      <c r="Z170" s="99" t="str">
        <f aca="false">IF(Z$2=$E170,$J170,"")</f>
        <v/>
      </c>
      <c r="AA170" s="86" t="str">
        <f aca="false">IF(AA$2=$E170,$J170,"")</f>
        <v/>
      </c>
      <c r="AB170" s="99" t="str">
        <f aca="false">IF(AB$2=$E170,$J170,"")</f>
        <v/>
      </c>
      <c r="AC170" s="101" t="s">
        <v>10</v>
      </c>
      <c r="AD170" s="83"/>
      <c r="AE170" s="83" t="s">
        <v>10</v>
      </c>
      <c r="AF170" s="83" t="s">
        <v>10</v>
      </c>
    </row>
    <row r="171" customFormat="false" ht="14.25" hidden="false" customHeight="false" outlineLevel="0" collapsed="false">
      <c r="A171" s="82" t="str">
        <f aca="false">IF(G171&lt;&gt;0,IF(COUNTIF(G$4:G$199,G171)&lt;&gt;1,RANK(G171,G$4:G$199)&amp;"°",RANK(G171,G$4:G$199)),"")</f>
        <v/>
      </c>
      <c r="B171" s="83" t="s">
        <v>10</v>
      </c>
      <c r="C171" s="86" t="str">
        <f aca="false">IFERROR(VLOOKUP($B171,TabJoueurs,2,0),"")</f>
        <v/>
      </c>
      <c r="D171" s="86" t="str">
        <f aca="false">IFERROR(VLOOKUP($B171,TabJoueurs,3,0),"")</f>
        <v/>
      </c>
      <c r="E171" s="86" t="str">
        <f aca="false">IFERROR(VLOOKUP($B171,TabJoueurs,4,0),"")</f>
        <v/>
      </c>
      <c r="F171" s="86" t="str">
        <f aca="false">IFERROR(VLOOKUP($B171,TabJoueurs,7,0),"")</f>
        <v/>
      </c>
      <c r="G171" s="103"/>
      <c r="H171" s="82" t="n">
        <f aca="false">COUNTIF(E$4:E171,E171)</f>
        <v>43</v>
      </c>
      <c r="I171" s="82" t="n">
        <f aca="false">IFERROR(IF(H171&lt;6,I170+1,I170),0)</f>
        <v>68</v>
      </c>
      <c r="J171" s="82" t="str">
        <f aca="false">IF(G171&gt;0,IF(H171&lt;6,PtsMax4-I171+1,""),"")</f>
        <v/>
      </c>
      <c r="K171" s="97" t="n">
        <f aca="false">MAX(M171:AB171)</f>
        <v>0</v>
      </c>
      <c r="L171" s="98" t="n">
        <f aca="false">IFERROR(G171/G$1,"")</f>
        <v>0</v>
      </c>
      <c r="M171" s="99"/>
      <c r="N171" s="86" t="str">
        <f aca="false">IF(N$2=$E171,$J171,"")</f>
        <v/>
      </c>
      <c r="O171" s="99" t="str">
        <f aca="false">IF(O$2=$E171,$J171,"")</f>
        <v/>
      </c>
      <c r="P171" s="86" t="str">
        <f aca="false">IF(P$2=$E171,$J171,"")</f>
        <v/>
      </c>
      <c r="Q171" s="86" t="str">
        <f aca="false">IF(Q$2=$E171,$J171,"")</f>
        <v/>
      </c>
      <c r="R171" s="99" t="str">
        <f aca="false">IF(R$2=$E171,$J171,"")</f>
        <v/>
      </c>
      <c r="S171" s="86" t="str">
        <f aca="false">IF(S$2=$E171,$J171,"")</f>
        <v/>
      </c>
      <c r="T171" s="99" t="str">
        <f aca="false">IF(T$2=$E171,$J171,"")</f>
        <v/>
      </c>
      <c r="U171" s="86" t="str">
        <f aca="false">IF(U$2=$E171,$J171,"")</f>
        <v/>
      </c>
      <c r="V171" s="99" t="str">
        <f aca="false">IF(V$2=$E171,$J171,"")</f>
        <v/>
      </c>
      <c r="W171" s="86" t="str">
        <f aca="false">IF(W$2=$E171,$J171,"")</f>
        <v/>
      </c>
      <c r="X171" s="99" t="str">
        <f aca="false">IF(X$2=$E171,$J171,"")</f>
        <v/>
      </c>
      <c r="Y171" s="86" t="str">
        <f aca="false">IF(Y$2=$E171,$J171,"")</f>
        <v/>
      </c>
      <c r="Z171" s="99" t="str">
        <f aca="false">IF(Z$2=$E171,$J171,"")</f>
        <v/>
      </c>
      <c r="AA171" s="86" t="str">
        <f aca="false">IF(AA$2=$E171,$J171,"")</f>
        <v/>
      </c>
      <c r="AB171" s="99" t="str">
        <f aca="false">IF(AB$2=$E171,$J171,"")</f>
        <v/>
      </c>
      <c r="AC171" s="101" t="s">
        <v>10</v>
      </c>
      <c r="AD171" s="83"/>
      <c r="AE171" s="83" t="s">
        <v>10</v>
      </c>
      <c r="AF171" s="83" t="s">
        <v>10</v>
      </c>
    </row>
    <row r="172" customFormat="false" ht="14.25" hidden="false" customHeight="false" outlineLevel="0" collapsed="false">
      <c r="A172" s="82" t="str">
        <f aca="false">IF(G172&lt;&gt;0,IF(COUNTIF(G$4:G$199,G172)&lt;&gt;1,RANK(G172,G$4:G$199)&amp;"°",RANK(G172,G$4:G$199)),"")</f>
        <v/>
      </c>
      <c r="B172" s="83" t="s">
        <v>10</v>
      </c>
      <c r="C172" s="86" t="str">
        <f aca="false">IFERROR(VLOOKUP($B172,TabJoueurs,2,0),"")</f>
        <v/>
      </c>
      <c r="D172" s="86" t="str">
        <f aca="false">IFERROR(VLOOKUP($B172,TabJoueurs,3,0),"")</f>
        <v/>
      </c>
      <c r="E172" s="86" t="str">
        <f aca="false">IFERROR(VLOOKUP($B172,TabJoueurs,4,0),"")</f>
        <v/>
      </c>
      <c r="F172" s="86" t="str">
        <f aca="false">IFERROR(VLOOKUP($B172,TabJoueurs,7,0),"")</f>
        <v/>
      </c>
      <c r="G172" s="103"/>
      <c r="H172" s="82" t="n">
        <f aca="false">COUNTIF(E$4:E172,E172)</f>
        <v>44</v>
      </c>
      <c r="I172" s="82" t="n">
        <f aca="false">IFERROR(IF(H172&lt;6,I171+1,I171),0)</f>
        <v>68</v>
      </c>
      <c r="J172" s="82" t="str">
        <f aca="false">IF(G172&gt;0,IF(H172&lt;6,PtsMax4-I172+1,""),"")</f>
        <v/>
      </c>
      <c r="K172" s="97" t="n">
        <f aca="false">MAX(M172:AB172)</f>
        <v>0</v>
      </c>
      <c r="L172" s="98" t="n">
        <f aca="false">IFERROR(G172/G$1,"")</f>
        <v>0</v>
      </c>
      <c r="M172" s="99"/>
      <c r="N172" s="86" t="str">
        <f aca="false">IF(N$2=$E172,$J172,"")</f>
        <v/>
      </c>
      <c r="O172" s="99" t="str">
        <f aca="false">IF(O$2=$E172,$J172,"")</f>
        <v/>
      </c>
      <c r="P172" s="86" t="str">
        <f aca="false">IF(P$2=$E172,$J172,"")</f>
        <v/>
      </c>
      <c r="Q172" s="86" t="str">
        <f aca="false">IF(Q$2=$E172,$J172,"")</f>
        <v/>
      </c>
      <c r="R172" s="99" t="str">
        <f aca="false">IF(R$2=$E172,$J172,"")</f>
        <v/>
      </c>
      <c r="S172" s="86" t="str">
        <f aca="false">IF(S$2=$E172,$J172,"")</f>
        <v/>
      </c>
      <c r="T172" s="99" t="str">
        <f aca="false">IF(T$2=$E172,$J172,"")</f>
        <v/>
      </c>
      <c r="U172" s="86" t="str">
        <f aca="false">IF(U$2=$E172,$J172,"")</f>
        <v/>
      </c>
      <c r="V172" s="99" t="str">
        <f aca="false">IF(V$2=$E172,$J172,"")</f>
        <v/>
      </c>
      <c r="W172" s="86" t="str">
        <f aca="false">IF(W$2=$E172,$J172,"")</f>
        <v/>
      </c>
      <c r="X172" s="99" t="str">
        <f aca="false">IF(X$2=$E172,$J172,"")</f>
        <v/>
      </c>
      <c r="Y172" s="86" t="str">
        <f aca="false">IF(Y$2=$E172,$J172,"")</f>
        <v/>
      </c>
      <c r="Z172" s="99" t="str">
        <f aca="false">IF(Z$2=$E172,$J172,"")</f>
        <v/>
      </c>
      <c r="AA172" s="86" t="str">
        <f aca="false">IF(AA$2=$E172,$J172,"")</f>
        <v/>
      </c>
      <c r="AB172" s="99" t="str">
        <f aca="false">IF(AB$2=$E172,$J172,"")</f>
        <v/>
      </c>
      <c r="AC172" s="101" t="s">
        <v>10</v>
      </c>
      <c r="AD172" s="83"/>
      <c r="AE172" s="83" t="s">
        <v>10</v>
      </c>
      <c r="AF172" s="83" t="s">
        <v>10</v>
      </c>
    </row>
    <row r="173" customFormat="false" ht="14.25" hidden="false" customHeight="false" outlineLevel="0" collapsed="false">
      <c r="A173" s="82" t="str">
        <f aca="false">IF(G173&lt;&gt;0,IF(COUNTIF(G$4:G$199,G173)&lt;&gt;1,RANK(G173,G$4:G$199)&amp;"°",RANK(G173,G$4:G$199)),"")</f>
        <v/>
      </c>
      <c r="B173" s="83" t="s">
        <v>10</v>
      </c>
      <c r="C173" s="86" t="str">
        <f aca="false">IFERROR(VLOOKUP($B173,TabJoueurs,2,0),"")</f>
        <v/>
      </c>
      <c r="D173" s="86" t="str">
        <f aca="false">IFERROR(VLOOKUP($B173,TabJoueurs,3,0),"")</f>
        <v/>
      </c>
      <c r="E173" s="86" t="str">
        <f aca="false">IFERROR(VLOOKUP($B173,TabJoueurs,4,0),"")</f>
        <v/>
      </c>
      <c r="F173" s="86" t="str">
        <f aca="false">IFERROR(VLOOKUP($B173,TabJoueurs,7,0),"")</f>
        <v/>
      </c>
      <c r="G173" s="103"/>
      <c r="H173" s="82" t="n">
        <f aca="false">COUNTIF(E$4:E173,E173)</f>
        <v>45</v>
      </c>
      <c r="I173" s="82" t="n">
        <f aca="false">IFERROR(IF(H173&lt;6,I172+1,I172),0)</f>
        <v>68</v>
      </c>
      <c r="J173" s="82" t="str">
        <f aca="false">IF(G173&gt;0,IF(H173&lt;6,PtsMax4-I173+1,""),"")</f>
        <v/>
      </c>
      <c r="K173" s="97" t="n">
        <f aca="false">MAX(M173:AB173)</f>
        <v>0</v>
      </c>
      <c r="L173" s="98" t="n">
        <f aca="false">IFERROR(G173/G$1,"")</f>
        <v>0</v>
      </c>
      <c r="M173" s="99"/>
      <c r="N173" s="86" t="str">
        <f aca="false">IF(N$2=$E173,$J173,"")</f>
        <v/>
      </c>
      <c r="O173" s="99" t="str">
        <f aca="false">IF(O$2=$E173,$J173,"")</f>
        <v/>
      </c>
      <c r="P173" s="86" t="str">
        <f aca="false">IF(P$2=$E173,$J173,"")</f>
        <v/>
      </c>
      <c r="Q173" s="86" t="str">
        <f aca="false">IF(Q$2=$E173,$J173,"")</f>
        <v/>
      </c>
      <c r="R173" s="99" t="str">
        <f aca="false">IF(R$2=$E173,$J173,"")</f>
        <v/>
      </c>
      <c r="S173" s="86" t="str">
        <f aca="false">IF(S$2=$E173,$J173,"")</f>
        <v/>
      </c>
      <c r="T173" s="99" t="str">
        <f aca="false">IF(T$2=$E173,$J173,"")</f>
        <v/>
      </c>
      <c r="U173" s="86" t="str">
        <f aca="false">IF(U$2=$E173,$J173,"")</f>
        <v/>
      </c>
      <c r="V173" s="99" t="str">
        <f aca="false">IF(V$2=$E173,$J173,"")</f>
        <v/>
      </c>
      <c r="W173" s="86" t="str">
        <f aca="false">IF(W$2=$E173,$J173,"")</f>
        <v/>
      </c>
      <c r="X173" s="99" t="str">
        <f aca="false">IF(X$2=$E173,$J173,"")</f>
        <v/>
      </c>
      <c r="Y173" s="86" t="str">
        <f aca="false">IF(Y$2=$E173,$J173,"")</f>
        <v/>
      </c>
      <c r="Z173" s="99" t="str">
        <f aca="false">IF(Z$2=$E173,$J173,"")</f>
        <v/>
      </c>
      <c r="AA173" s="86" t="str">
        <f aca="false">IF(AA$2=$E173,$J173,"")</f>
        <v/>
      </c>
      <c r="AB173" s="99" t="str">
        <f aca="false">IF(AB$2=$E173,$J173,"")</f>
        <v/>
      </c>
      <c r="AC173" s="101" t="s">
        <v>10</v>
      </c>
      <c r="AD173" s="83"/>
      <c r="AE173" s="83" t="s">
        <v>10</v>
      </c>
      <c r="AF173" s="83" t="s">
        <v>10</v>
      </c>
    </row>
    <row r="174" customFormat="false" ht="14.25" hidden="false" customHeight="false" outlineLevel="0" collapsed="false">
      <c r="A174" s="82" t="str">
        <f aca="false">IF(G174&lt;&gt;0,IF(COUNTIF(G$4:G$199,G174)&lt;&gt;1,RANK(G174,G$4:G$199)&amp;"°",RANK(G174,G$4:G$199)),"")</f>
        <v/>
      </c>
      <c r="B174" s="83" t="s">
        <v>10</v>
      </c>
      <c r="C174" s="86" t="str">
        <f aca="false">IFERROR(VLOOKUP($B174,TabJoueurs,2,0),"")</f>
        <v/>
      </c>
      <c r="D174" s="86" t="str">
        <f aca="false">IFERROR(VLOOKUP($B174,TabJoueurs,3,0),"")</f>
        <v/>
      </c>
      <c r="E174" s="86" t="str">
        <f aca="false">IFERROR(VLOOKUP($B174,TabJoueurs,4,0),"")</f>
        <v/>
      </c>
      <c r="F174" s="86" t="str">
        <f aca="false">IFERROR(VLOOKUP($B174,TabJoueurs,7,0),"")</f>
        <v/>
      </c>
      <c r="G174" s="103"/>
      <c r="H174" s="82" t="n">
        <f aca="false">COUNTIF(E$4:E174,E174)</f>
        <v>46</v>
      </c>
      <c r="I174" s="82" t="n">
        <f aca="false">IFERROR(IF(H174&lt;6,I173+1,I173),0)</f>
        <v>68</v>
      </c>
      <c r="J174" s="82" t="str">
        <f aca="false">IF(G174&gt;0,IF(H174&lt;6,PtsMax4-I174+1,""),"")</f>
        <v/>
      </c>
      <c r="K174" s="97" t="n">
        <f aca="false">MAX(M174:AB174)</f>
        <v>0</v>
      </c>
      <c r="L174" s="98" t="n">
        <f aca="false">IFERROR(G174/G$1,"")</f>
        <v>0</v>
      </c>
      <c r="M174" s="99"/>
      <c r="N174" s="86" t="str">
        <f aca="false">IF(N$2=$E174,$J174,"")</f>
        <v/>
      </c>
      <c r="O174" s="99" t="str">
        <f aca="false">IF(O$2=$E174,$J174,"")</f>
        <v/>
      </c>
      <c r="P174" s="86" t="str">
        <f aca="false">IF(P$2=$E174,$J174,"")</f>
        <v/>
      </c>
      <c r="Q174" s="86" t="str">
        <f aca="false">IF(Q$2=$E174,$J174,"")</f>
        <v/>
      </c>
      <c r="R174" s="99" t="str">
        <f aca="false">IF(R$2=$E174,$J174,"")</f>
        <v/>
      </c>
      <c r="S174" s="86" t="str">
        <f aca="false">IF(S$2=$E174,$J174,"")</f>
        <v/>
      </c>
      <c r="T174" s="99" t="str">
        <f aca="false">IF(T$2=$E174,$J174,"")</f>
        <v/>
      </c>
      <c r="U174" s="86" t="str">
        <f aca="false">IF(U$2=$E174,$J174,"")</f>
        <v/>
      </c>
      <c r="V174" s="99" t="str">
        <f aca="false">IF(V$2=$E174,$J174,"")</f>
        <v/>
      </c>
      <c r="W174" s="86" t="str">
        <f aca="false">IF(W$2=$E174,$J174,"")</f>
        <v/>
      </c>
      <c r="X174" s="99" t="str">
        <f aca="false">IF(X$2=$E174,$J174,"")</f>
        <v/>
      </c>
      <c r="Y174" s="86" t="str">
        <f aca="false">IF(Y$2=$E174,$J174,"")</f>
        <v/>
      </c>
      <c r="Z174" s="99" t="str">
        <f aca="false">IF(Z$2=$E174,$J174,"")</f>
        <v/>
      </c>
      <c r="AA174" s="86" t="str">
        <f aca="false">IF(AA$2=$E174,$J174,"")</f>
        <v/>
      </c>
      <c r="AB174" s="99" t="str">
        <f aca="false">IF(AB$2=$E174,$J174,"")</f>
        <v/>
      </c>
      <c r="AC174" s="101" t="s">
        <v>10</v>
      </c>
      <c r="AD174" s="83"/>
      <c r="AE174" s="83" t="s">
        <v>10</v>
      </c>
      <c r="AF174" s="83" t="s">
        <v>10</v>
      </c>
    </row>
    <row r="175" customFormat="false" ht="14.25" hidden="false" customHeight="false" outlineLevel="0" collapsed="false">
      <c r="A175" s="82" t="str">
        <f aca="false">IF(G175&lt;&gt;0,IF(COUNTIF(G$4:G$199,G175)&lt;&gt;1,RANK(G175,G$4:G$199)&amp;"°",RANK(G175,G$4:G$199)),"")</f>
        <v/>
      </c>
      <c r="B175" s="83" t="s">
        <v>10</v>
      </c>
      <c r="C175" s="86" t="str">
        <f aca="false">IFERROR(VLOOKUP($B175,TabJoueurs,2,0),"")</f>
        <v/>
      </c>
      <c r="D175" s="86" t="str">
        <f aca="false">IFERROR(VLOOKUP($B175,TabJoueurs,3,0),"")</f>
        <v/>
      </c>
      <c r="E175" s="86" t="str">
        <f aca="false">IFERROR(VLOOKUP($B175,TabJoueurs,4,0),"")</f>
        <v/>
      </c>
      <c r="F175" s="86" t="str">
        <f aca="false">IFERROR(VLOOKUP($B175,TabJoueurs,7,0),"")</f>
        <v/>
      </c>
      <c r="G175" s="103"/>
      <c r="H175" s="82" t="n">
        <f aca="false">COUNTIF(E$4:E175,E175)</f>
        <v>47</v>
      </c>
      <c r="I175" s="82" t="n">
        <f aca="false">IFERROR(IF(H175&lt;6,I174+1,I174),0)</f>
        <v>68</v>
      </c>
      <c r="J175" s="82" t="str">
        <f aca="false">IF(G175&gt;0,IF(H175&lt;6,PtsMax4-I175+1,""),"")</f>
        <v/>
      </c>
      <c r="K175" s="97" t="n">
        <f aca="false">MAX(M175:AB175)</f>
        <v>0</v>
      </c>
      <c r="L175" s="98" t="n">
        <f aca="false">IFERROR(G175/G$1,"")</f>
        <v>0</v>
      </c>
      <c r="M175" s="99"/>
      <c r="N175" s="86" t="str">
        <f aca="false">IF(N$2=$E175,$J175,"")</f>
        <v/>
      </c>
      <c r="O175" s="99" t="str">
        <f aca="false">IF(O$2=$E175,$J175,"")</f>
        <v/>
      </c>
      <c r="P175" s="86" t="str">
        <f aca="false">IF(P$2=$E175,$J175,"")</f>
        <v/>
      </c>
      <c r="Q175" s="86" t="str">
        <f aca="false">IF(Q$2=$E175,$J175,"")</f>
        <v/>
      </c>
      <c r="R175" s="99" t="str">
        <f aca="false">IF(R$2=$E175,$J175,"")</f>
        <v/>
      </c>
      <c r="S175" s="86" t="str">
        <f aca="false">IF(S$2=$E175,$J175,"")</f>
        <v/>
      </c>
      <c r="T175" s="99" t="str">
        <f aca="false">IF(T$2=$E175,$J175,"")</f>
        <v/>
      </c>
      <c r="U175" s="86" t="str">
        <f aca="false">IF(U$2=$E175,$J175,"")</f>
        <v/>
      </c>
      <c r="V175" s="99" t="str">
        <f aca="false">IF(V$2=$E175,$J175,"")</f>
        <v/>
      </c>
      <c r="W175" s="86" t="str">
        <f aca="false">IF(W$2=$E175,$J175,"")</f>
        <v/>
      </c>
      <c r="X175" s="99" t="str">
        <f aca="false">IF(X$2=$E175,$J175,"")</f>
        <v/>
      </c>
      <c r="Y175" s="86" t="str">
        <f aca="false">IF(Y$2=$E175,$J175,"")</f>
        <v/>
      </c>
      <c r="Z175" s="99" t="str">
        <f aca="false">IF(Z$2=$E175,$J175,"")</f>
        <v/>
      </c>
      <c r="AA175" s="86" t="str">
        <f aca="false">IF(AA$2=$E175,$J175,"")</f>
        <v/>
      </c>
      <c r="AB175" s="99" t="str">
        <f aca="false">IF(AB$2=$E175,$J175,"")</f>
        <v/>
      </c>
      <c r="AC175" s="101" t="s">
        <v>10</v>
      </c>
      <c r="AD175" s="83"/>
      <c r="AE175" s="83" t="s">
        <v>10</v>
      </c>
      <c r="AF175" s="83" t="s">
        <v>10</v>
      </c>
    </row>
    <row r="176" customFormat="false" ht="14.25" hidden="false" customHeight="false" outlineLevel="0" collapsed="false">
      <c r="A176" s="82" t="str">
        <f aca="false">IF(G176&lt;&gt;0,IF(COUNTIF(G$4:G$199,G176)&lt;&gt;1,RANK(G176,G$4:G$199)&amp;"°",RANK(G176,G$4:G$199)),"")</f>
        <v/>
      </c>
      <c r="B176" s="83" t="s">
        <v>10</v>
      </c>
      <c r="C176" s="86" t="str">
        <f aca="false">IFERROR(VLOOKUP($B176,TabJoueurs,2,0),"")</f>
        <v/>
      </c>
      <c r="D176" s="86" t="str">
        <f aca="false">IFERROR(VLOOKUP($B176,TabJoueurs,3,0),"")</f>
        <v/>
      </c>
      <c r="E176" s="86" t="str">
        <f aca="false">IFERROR(VLOOKUP($B176,TabJoueurs,4,0),"")</f>
        <v/>
      </c>
      <c r="F176" s="86" t="str">
        <f aca="false">IFERROR(VLOOKUP($B176,TabJoueurs,7,0),"")</f>
        <v/>
      </c>
      <c r="G176" s="103"/>
      <c r="H176" s="82" t="n">
        <f aca="false">COUNTIF(E$4:E176,E176)</f>
        <v>48</v>
      </c>
      <c r="I176" s="82" t="n">
        <f aca="false">IFERROR(IF(H176&lt;6,I175+1,I175),0)</f>
        <v>68</v>
      </c>
      <c r="J176" s="82" t="str">
        <f aca="false">IF(G176&gt;0,IF(H176&lt;6,PtsMax4-I176+1,""),"")</f>
        <v/>
      </c>
      <c r="K176" s="97" t="n">
        <f aca="false">MAX(M176:AB176)</f>
        <v>0</v>
      </c>
      <c r="L176" s="98" t="n">
        <f aca="false">IFERROR(G176/G$1,"")</f>
        <v>0</v>
      </c>
      <c r="M176" s="99"/>
      <c r="N176" s="86" t="str">
        <f aca="false">IF(N$2=$E176,$J176,"")</f>
        <v/>
      </c>
      <c r="O176" s="99" t="str">
        <f aca="false">IF(O$2=$E176,$J176,"")</f>
        <v/>
      </c>
      <c r="P176" s="86" t="str">
        <f aca="false">IF(P$2=$E176,$J176,"")</f>
        <v/>
      </c>
      <c r="Q176" s="86" t="str">
        <f aca="false">IF(Q$2=$E176,$J176,"")</f>
        <v/>
      </c>
      <c r="R176" s="99" t="str">
        <f aca="false">IF(R$2=$E176,$J176,"")</f>
        <v/>
      </c>
      <c r="S176" s="86" t="str">
        <f aca="false">IF(S$2=$E176,$J176,"")</f>
        <v/>
      </c>
      <c r="T176" s="99" t="str">
        <f aca="false">IF(T$2=$E176,$J176,"")</f>
        <v/>
      </c>
      <c r="U176" s="86" t="str">
        <f aca="false">IF(U$2=$E176,$J176,"")</f>
        <v/>
      </c>
      <c r="V176" s="99" t="str">
        <f aca="false">IF(V$2=$E176,$J176,"")</f>
        <v/>
      </c>
      <c r="W176" s="86" t="str">
        <f aca="false">IF(W$2=$E176,$J176,"")</f>
        <v/>
      </c>
      <c r="X176" s="99" t="str">
        <f aca="false">IF(X$2=$E176,$J176,"")</f>
        <v/>
      </c>
      <c r="Y176" s="86" t="str">
        <f aca="false">IF(Y$2=$E176,$J176,"")</f>
        <v/>
      </c>
      <c r="Z176" s="99" t="str">
        <f aca="false">IF(Z$2=$E176,$J176,"")</f>
        <v/>
      </c>
      <c r="AA176" s="86" t="str">
        <f aca="false">IF(AA$2=$E176,$J176,"")</f>
        <v/>
      </c>
      <c r="AB176" s="99" t="str">
        <f aca="false">IF(AB$2=$E176,$J176,"")</f>
        <v/>
      </c>
      <c r="AC176" s="101" t="s">
        <v>10</v>
      </c>
      <c r="AD176" s="83"/>
      <c r="AE176" s="83" t="s">
        <v>10</v>
      </c>
      <c r="AF176" s="83" t="s">
        <v>10</v>
      </c>
    </row>
    <row r="177" customFormat="false" ht="14.25" hidden="false" customHeight="false" outlineLevel="0" collapsed="false">
      <c r="A177" s="82" t="str">
        <f aca="false">IF(G177&lt;&gt;0,IF(COUNTIF(G$4:G$199,G177)&lt;&gt;1,RANK(G177,G$4:G$199)&amp;"°",RANK(G177,G$4:G$199)),"")</f>
        <v/>
      </c>
      <c r="B177" s="83" t="s">
        <v>10</v>
      </c>
      <c r="C177" s="86" t="str">
        <f aca="false">IFERROR(VLOOKUP($B177,TabJoueurs,2,0),"")</f>
        <v/>
      </c>
      <c r="D177" s="86" t="str">
        <f aca="false">IFERROR(VLOOKUP($B177,TabJoueurs,3,0),"")</f>
        <v/>
      </c>
      <c r="E177" s="86" t="str">
        <f aca="false">IFERROR(VLOOKUP($B177,TabJoueurs,4,0),"")</f>
        <v/>
      </c>
      <c r="F177" s="86" t="str">
        <f aca="false">IFERROR(VLOOKUP($B177,TabJoueurs,7,0),"")</f>
        <v/>
      </c>
      <c r="G177" s="103"/>
      <c r="H177" s="82" t="n">
        <f aca="false">COUNTIF(E$4:E177,E177)</f>
        <v>49</v>
      </c>
      <c r="I177" s="82" t="n">
        <f aca="false">IFERROR(IF(H177&lt;6,I176+1,I176),0)</f>
        <v>68</v>
      </c>
      <c r="J177" s="82" t="str">
        <f aca="false">IF(G177&gt;0,IF(H177&lt;6,PtsMax4-I177+1,""),"")</f>
        <v/>
      </c>
      <c r="K177" s="97" t="n">
        <f aca="false">MAX(M177:AB177)</f>
        <v>0</v>
      </c>
      <c r="L177" s="98" t="n">
        <f aca="false">IFERROR(G177/G$1,"")</f>
        <v>0</v>
      </c>
      <c r="M177" s="99"/>
      <c r="N177" s="86" t="str">
        <f aca="false">IF(N$2=$E177,$J177,"")</f>
        <v/>
      </c>
      <c r="O177" s="99" t="str">
        <f aca="false">IF(O$2=$E177,$J177,"")</f>
        <v/>
      </c>
      <c r="P177" s="86" t="str">
        <f aca="false">IF(P$2=$E177,$J177,"")</f>
        <v/>
      </c>
      <c r="Q177" s="86" t="str">
        <f aca="false">IF(Q$2=$E177,$J177,"")</f>
        <v/>
      </c>
      <c r="R177" s="99" t="str">
        <f aca="false">IF(R$2=$E177,$J177,"")</f>
        <v/>
      </c>
      <c r="S177" s="86" t="str">
        <f aca="false">IF(S$2=$E177,$J177,"")</f>
        <v/>
      </c>
      <c r="T177" s="99" t="str">
        <f aca="false">IF(T$2=$E177,$J177,"")</f>
        <v/>
      </c>
      <c r="U177" s="86" t="str">
        <f aca="false">IF(U$2=$E177,$J177,"")</f>
        <v/>
      </c>
      <c r="V177" s="99" t="str">
        <f aca="false">IF(V$2=$E177,$J177,"")</f>
        <v/>
      </c>
      <c r="W177" s="86" t="str">
        <f aca="false">IF(W$2=$E177,$J177,"")</f>
        <v/>
      </c>
      <c r="X177" s="99" t="str">
        <f aca="false">IF(X$2=$E177,$J177,"")</f>
        <v/>
      </c>
      <c r="Y177" s="86" t="str">
        <f aca="false">IF(Y$2=$E177,$J177,"")</f>
        <v/>
      </c>
      <c r="Z177" s="99" t="str">
        <f aca="false">IF(Z$2=$E177,$J177,"")</f>
        <v/>
      </c>
      <c r="AA177" s="86" t="str">
        <f aca="false">IF(AA$2=$E177,$J177,"")</f>
        <v/>
      </c>
      <c r="AB177" s="99" t="str">
        <f aca="false">IF(AB$2=$E177,$J177,"")</f>
        <v/>
      </c>
      <c r="AC177" s="101" t="s">
        <v>10</v>
      </c>
      <c r="AD177" s="83"/>
      <c r="AE177" s="83" t="s">
        <v>10</v>
      </c>
      <c r="AF177" s="83" t="s">
        <v>10</v>
      </c>
    </row>
    <row r="178" customFormat="false" ht="14.25" hidden="false" customHeight="false" outlineLevel="0" collapsed="false">
      <c r="A178" s="82" t="str">
        <f aca="false">IF(G178&lt;&gt;0,IF(COUNTIF(G$4:G$199,G178)&lt;&gt;1,RANK(G178,G$4:G$199)&amp;"°",RANK(G178,G$4:G$199)),"")</f>
        <v/>
      </c>
      <c r="B178" s="83" t="s">
        <v>10</v>
      </c>
      <c r="C178" s="86" t="str">
        <f aca="false">IFERROR(VLOOKUP($B178,TabJoueurs,2,0),"")</f>
        <v/>
      </c>
      <c r="D178" s="86" t="str">
        <f aca="false">IFERROR(VLOOKUP($B178,TabJoueurs,3,0),"")</f>
        <v/>
      </c>
      <c r="E178" s="86" t="str">
        <f aca="false">IFERROR(VLOOKUP($B178,TabJoueurs,4,0),"")</f>
        <v/>
      </c>
      <c r="F178" s="86" t="str">
        <f aca="false">IFERROR(VLOOKUP($B178,TabJoueurs,7,0),"")</f>
        <v/>
      </c>
      <c r="G178" s="103"/>
      <c r="H178" s="82" t="n">
        <f aca="false">COUNTIF(E$4:E178,E178)</f>
        <v>50</v>
      </c>
      <c r="I178" s="82" t="n">
        <f aca="false">IFERROR(IF(H178&lt;6,I177+1,I177),0)</f>
        <v>68</v>
      </c>
      <c r="J178" s="82" t="str">
        <f aca="false">IF(G178&gt;0,IF(H178&lt;6,PtsMax4-I178+1,""),"")</f>
        <v/>
      </c>
      <c r="K178" s="97" t="n">
        <f aca="false">MAX(M178:AB178)</f>
        <v>0</v>
      </c>
      <c r="L178" s="98" t="n">
        <f aca="false">IFERROR(G178/G$1,"")</f>
        <v>0</v>
      </c>
      <c r="M178" s="99"/>
      <c r="N178" s="86" t="str">
        <f aca="false">IF(N$2=$E178,$J178,"")</f>
        <v/>
      </c>
      <c r="O178" s="99" t="str">
        <f aca="false">IF(O$2=$E178,$J178,"")</f>
        <v/>
      </c>
      <c r="P178" s="86" t="str">
        <f aca="false">IF(P$2=$E178,$J178,"")</f>
        <v/>
      </c>
      <c r="Q178" s="86" t="str">
        <f aca="false">IF(Q$2=$E178,$J178,"")</f>
        <v/>
      </c>
      <c r="R178" s="99" t="str">
        <f aca="false">IF(R$2=$E178,$J178,"")</f>
        <v/>
      </c>
      <c r="S178" s="86" t="str">
        <f aca="false">IF(S$2=$E178,$J178,"")</f>
        <v/>
      </c>
      <c r="T178" s="99" t="str">
        <f aca="false">IF(T$2=$E178,$J178,"")</f>
        <v/>
      </c>
      <c r="U178" s="86" t="str">
        <f aca="false">IF(U$2=$E178,$J178,"")</f>
        <v/>
      </c>
      <c r="V178" s="99" t="str">
        <f aca="false">IF(V$2=$E178,$J178,"")</f>
        <v/>
      </c>
      <c r="W178" s="86" t="str">
        <f aca="false">IF(W$2=$E178,$J178,"")</f>
        <v/>
      </c>
      <c r="X178" s="99" t="str">
        <f aca="false">IF(X$2=$E178,$J178,"")</f>
        <v/>
      </c>
      <c r="Y178" s="86" t="str">
        <f aca="false">IF(Y$2=$E178,$J178,"")</f>
        <v/>
      </c>
      <c r="Z178" s="99" t="str">
        <f aca="false">IF(Z$2=$E178,$J178,"")</f>
        <v/>
      </c>
      <c r="AA178" s="86" t="str">
        <f aca="false">IF(AA$2=$E178,$J178,"")</f>
        <v/>
      </c>
      <c r="AB178" s="99" t="str">
        <f aca="false">IF(AB$2=$E178,$J178,"")</f>
        <v/>
      </c>
      <c r="AC178" s="101" t="s">
        <v>10</v>
      </c>
      <c r="AD178" s="83"/>
      <c r="AE178" s="83" t="s">
        <v>10</v>
      </c>
      <c r="AF178" s="83" t="s">
        <v>10</v>
      </c>
    </row>
    <row r="179" customFormat="false" ht="14.25" hidden="false" customHeight="false" outlineLevel="0" collapsed="false">
      <c r="A179" s="82" t="str">
        <f aca="false">IF(G179&lt;&gt;0,IF(COUNTIF(G$4:G$199,G179)&lt;&gt;1,RANK(G179,G$4:G$199)&amp;"°",RANK(G179,G$4:G$199)),"")</f>
        <v/>
      </c>
      <c r="B179" s="83" t="s">
        <v>10</v>
      </c>
      <c r="C179" s="86" t="str">
        <f aca="false">IFERROR(VLOOKUP($B179,TabJoueurs,2,0),"")</f>
        <v/>
      </c>
      <c r="D179" s="86" t="str">
        <f aca="false">IFERROR(VLOOKUP($B179,TabJoueurs,3,0),"")</f>
        <v/>
      </c>
      <c r="E179" s="86" t="str">
        <f aca="false">IFERROR(VLOOKUP($B179,TabJoueurs,4,0),"")</f>
        <v/>
      </c>
      <c r="F179" s="86" t="str">
        <f aca="false">IFERROR(VLOOKUP($B179,TabJoueurs,7,0),"")</f>
        <v/>
      </c>
      <c r="G179" s="103"/>
      <c r="H179" s="82" t="n">
        <f aca="false">COUNTIF(E$4:E179,E179)</f>
        <v>51</v>
      </c>
      <c r="I179" s="82" t="n">
        <f aca="false">IFERROR(IF(H179&lt;6,I178+1,I178),0)</f>
        <v>68</v>
      </c>
      <c r="J179" s="82" t="str">
        <f aca="false">IF(G179&gt;0,IF(H179&lt;6,PtsMax4-I179+1,""),"")</f>
        <v/>
      </c>
      <c r="K179" s="97" t="n">
        <f aca="false">MAX(M179:AB179)</f>
        <v>0</v>
      </c>
      <c r="L179" s="98" t="n">
        <f aca="false">IFERROR(G179/G$1,"")</f>
        <v>0</v>
      </c>
      <c r="M179" s="99"/>
      <c r="N179" s="86" t="str">
        <f aca="false">IF(N$2=$E179,$J179,"")</f>
        <v/>
      </c>
      <c r="O179" s="99" t="str">
        <f aca="false">IF(O$2=$E179,$J179,"")</f>
        <v/>
      </c>
      <c r="P179" s="86" t="str">
        <f aca="false">IF(P$2=$E179,$J179,"")</f>
        <v/>
      </c>
      <c r="Q179" s="86" t="str">
        <f aca="false">IF(Q$2=$E179,$J179,"")</f>
        <v/>
      </c>
      <c r="R179" s="99" t="str">
        <f aca="false">IF(R$2=$E179,$J179,"")</f>
        <v/>
      </c>
      <c r="S179" s="86" t="str">
        <f aca="false">IF(S$2=$E179,$J179,"")</f>
        <v/>
      </c>
      <c r="T179" s="99" t="str">
        <f aca="false">IF(T$2=$E179,$J179,"")</f>
        <v/>
      </c>
      <c r="U179" s="86" t="str">
        <f aca="false">IF(U$2=$E179,$J179,"")</f>
        <v/>
      </c>
      <c r="V179" s="99" t="str">
        <f aca="false">IF(V$2=$E179,$J179,"")</f>
        <v/>
      </c>
      <c r="W179" s="86" t="str">
        <f aca="false">IF(W$2=$E179,$J179,"")</f>
        <v/>
      </c>
      <c r="X179" s="99" t="str">
        <f aca="false">IF(X$2=$E179,$J179,"")</f>
        <v/>
      </c>
      <c r="Y179" s="86" t="str">
        <f aca="false">IF(Y$2=$E179,$J179,"")</f>
        <v/>
      </c>
      <c r="Z179" s="99" t="str">
        <f aca="false">IF(Z$2=$E179,$J179,"")</f>
        <v/>
      </c>
      <c r="AA179" s="86" t="str">
        <f aca="false">IF(AA$2=$E179,$J179,"")</f>
        <v/>
      </c>
      <c r="AB179" s="99" t="str">
        <f aca="false">IF(AB$2=$E179,$J179,"")</f>
        <v/>
      </c>
      <c r="AC179" s="101" t="s">
        <v>10</v>
      </c>
      <c r="AD179" s="83"/>
      <c r="AE179" s="83" t="s">
        <v>10</v>
      </c>
      <c r="AF179" s="83" t="s">
        <v>10</v>
      </c>
    </row>
    <row r="180" customFormat="false" ht="14.25" hidden="false" customHeight="false" outlineLevel="0" collapsed="false">
      <c r="A180" s="82" t="str">
        <f aca="false">IF(G180&lt;&gt;0,IF(COUNTIF(G$4:G$199,G180)&lt;&gt;1,RANK(G180,G$4:G$199)&amp;"°",RANK(G180,G$4:G$199)),"")</f>
        <v/>
      </c>
      <c r="B180" s="83" t="s">
        <v>10</v>
      </c>
      <c r="C180" s="86" t="str">
        <f aca="false">IFERROR(VLOOKUP($B180,TabJoueurs,2,0),"")</f>
        <v/>
      </c>
      <c r="D180" s="86" t="str">
        <f aca="false">IFERROR(VLOOKUP($B180,TabJoueurs,3,0),"")</f>
        <v/>
      </c>
      <c r="E180" s="86" t="str">
        <f aca="false">IFERROR(VLOOKUP($B180,TabJoueurs,4,0),"")</f>
        <v/>
      </c>
      <c r="F180" s="86" t="str">
        <f aca="false">IFERROR(VLOOKUP($B180,TabJoueurs,7,0),"")</f>
        <v/>
      </c>
      <c r="G180" s="103"/>
      <c r="H180" s="82" t="n">
        <f aca="false">COUNTIF(E$4:E180,E180)</f>
        <v>52</v>
      </c>
      <c r="I180" s="82" t="n">
        <f aca="false">IFERROR(IF(H180&lt;6,I179+1,I179),0)</f>
        <v>68</v>
      </c>
      <c r="J180" s="82" t="str">
        <f aca="false">IF(G180&gt;0,IF(H180&lt;6,PtsMax4-I180+1,""),"")</f>
        <v/>
      </c>
      <c r="K180" s="97" t="n">
        <f aca="false">MAX(M180:AB180)</f>
        <v>0</v>
      </c>
      <c r="L180" s="98" t="n">
        <f aca="false">IFERROR(G180/G$1,"")</f>
        <v>0</v>
      </c>
      <c r="M180" s="99"/>
      <c r="N180" s="86" t="str">
        <f aca="false">IF(N$2=$E180,$J180,"")</f>
        <v/>
      </c>
      <c r="O180" s="99" t="str">
        <f aca="false">IF(O$2=$E180,$J180,"")</f>
        <v/>
      </c>
      <c r="P180" s="86" t="str">
        <f aca="false">IF(P$2=$E180,$J180,"")</f>
        <v/>
      </c>
      <c r="Q180" s="86" t="str">
        <f aca="false">IF(Q$2=$E180,$J180,"")</f>
        <v/>
      </c>
      <c r="R180" s="99" t="str">
        <f aca="false">IF(R$2=$E180,$J180,"")</f>
        <v/>
      </c>
      <c r="S180" s="86" t="str">
        <f aca="false">IF(S$2=$E180,$J180,"")</f>
        <v/>
      </c>
      <c r="T180" s="99" t="str">
        <f aca="false">IF(T$2=$E180,$J180,"")</f>
        <v/>
      </c>
      <c r="U180" s="86" t="str">
        <f aca="false">IF(U$2=$E180,$J180,"")</f>
        <v/>
      </c>
      <c r="V180" s="99" t="str">
        <f aca="false">IF(V$2=$E180,$J180,"")</f>
        <v/>
      </c>
      <c r="W180" s="86" t="str">
        <f aca="false">IF(W$2=$E180,$J180,"")</f>
        <v/>
      </c>
      <c r="X180" s="99" t="str">
        <f aca="false">IF(X$2=$E180,$J180,"")</f>
        <v/>
      </c>
      <c r="Y180" s="86" t="str">
        <f aca="false">IF(Y$2=$E180,$J180,"")</f>
        <v/>
      </c>
      <c r="Z180" s="99" t="str">
        <f aca="false">IF(Z$2=$E180,$J180,"")</f>
        <v/>
      </c>
      <c r="AA180" s="86" t="str">
        <f aca="false">IF(AA$2=$E180,$J180,"")</f>
        <v/>
      </c>
      <c r="AB180" s="99" t="str">
        <f aca="false">IF(AB$2=$E180,$J180,"")</f>
        <v/>
      </c>
      <c r="AC180" s="101" t="s">
        <v>10</v>
      </c>
      <c r="AD180" s="83"/>
      <c r="AE180" s="83" t="s">
        <v>10</v>
      </c>
      <c r="AF180" s="83" t="s">
        <v>10</v>
      </c>
    </row>
    <row r="181" customFormat="false" ht="14.25" hidden="false" customHeight="false" outlineLevel="0" collapsed="false">
      <c r="A181" s="82" t="str">
        <f aca="false">IF(G181&lt;&gt;0,IF(COUNTIF(G$4:G$199,G181)&lt;&gt;1,RANK(G181,G$4:G$199)&amp;"°",RANK(G181,G$4:G$199)),"")</f>
        <v/>
      </c>
      <c r="B181" s="83" t="s">
        <v>10</v>
      </c>
      <c r="C181" s="86" t="str">
        <f aca="false">IFERROR(VLOOKUP($B181,TabJoueurs,2,0),"")</f>
        <v/>
      </c>
      <c r="D181" s="86" t="str">
        <f aca="false">IFERROR(VLOOKUP($B181,TabJoueurs,3,0),"")</f>
        <v/>
      </c>
      <c r="E181" s="86" t="str">
        <f aca="false">IFERROR(VLOOKUP($B181,TabJoueurs,4,0),"")</f>
        <v/>
      </c>
      <c r="F181" s="86" t="str">
        <f aca="false">IFERROR(VLOOKUP($B181,TabJoueurs,7,0),"")</f>
        <v/>
      </c>
      <c r="G181" s="103"/>
      <c r="H181" s="82" t="n">
        <f aca="false">COUNTIF(E$4:E181,E181)</f>
        <v>53</v>
      </c>
      <c r="I181" s="82" t="n">
        <f aca="false">IFERROR(IF(H181&lt;6,I180+1,I180),0)</f>
        <v>68</v>
      </c>
      <c r="J181" s="82" t="str">
        <f aca="false">IF(G181&gt;0,IF(H181&lt;6,PtsMax4-I181+1,""),"")</f>
        <v/>
      </c>
      <c r="K181" s="97" t="n">
        <f aca="false">MAX(M181:AB181)</f>
        <v>0</v>
      </c>
      <c r="L181" s="98" t="n">
        <f aca="false">IFERROR(G181/G$1,"")</f>
        <v>0</v>
      </c>
      <c r="M181" s="99"/>
      <c r="N181" s="86" t="str">
        <f aca="false">IF(N$2=$E181,$J181,"")</f>
        <v/>
      </c>
      <c r="O181" s="99" t="str">
        <f aca="false">IF(O$2=$E181,$J181,"")</f>
        <v/>
      </c>
      <c r="P181" s="86" t="str">
        <f aca="false">IF(P$2=$E181,$J181,"")</f>
        <v/>
      </c>
      <c r="Q181" s="86" t="str">
        <f aca="false">IF(Q$2=$E181,$J181,"")</f>
        <v/>
      </c>
      <c r="R181" s="99" t="str">
        <f aca="false">IF(R$2=$E181,$J181,"")</f>
        <v/>
      </c>
      <c r="S181" s="86" t="str">
        <f aca="false">IF(S$2=$E181,$J181,"")</f>
        <v/>
      </c>
      <c r="T181" s="99" t="str">
        <f aca="false">IF(T$2=$E181,$J181,"")</f>
        <v/>
      </c>
      <c r="U181" s="86" t="str">
        <f aca="false">IF(U$2=$E181,$J181,"")</f>
        <v/>
      </c>
      <c r="V181" s="99" t="str">
        <f aca="false">IF(V$2=$E181,$J181,"")</f>
        <v/>
      </c>
      <c r="W181" s="86" t="str">
        <f aca="false">IF(W$2=$E181,$J181,"")</f>
        <v/>
      </c>
      <c r="X181" s="99" t="str">
        <f aca="false">IF(X$2=$E181,$J181,"")</f>
        <v/>
      </c>
      <c r="Y181" s="86" t="str">
        <f aca="false">IF(Y$2=$E181,$J181,"")</f>
        <v/>
      </c>
      <c r="Z181" s="99" t="str">
        <f aca="false">IF(Z$2=$E181,$J181,"")</f>
        <v/>
      </c>
      <c r="AA181" s="86" t="str">
        <f aca="false">IF(AA$2=$E181,$J181,"")</f>
        <v/>
      </c>
      <c r="AB181" s="99" t="str">
        <f aca="false">IF(AB$2=$E181,$J181,"")</f>
        <v/>
      </c>
      <c r="AC181" s="101" t="s">
        <v>10</v>
      </c>
      <c r="AD181" s="83"/>
      <c r="AE181" s="83" t="s">
        <v>10</v>
      </c>
      <c r="AF181" s="83" t="s">
        <v>10</v>
      </c>
    </row>
    <row r="182" customFormat="false" ht="14.25" hidden="false" customHeight="false" outlineLevel="0" collapsed="false">
      <c r="A182" s="82" t="str">
        <f aca="false">IF(G182&lt;&gt;0,IF(COUNTIF(G$4:G$199,G182)&lt;&gt;1,RANK(G182,G$4:G$199)&amp;"°",RANK(G182,G$4:G$199)),"")</f>
        <v/>
      </c>
      <c r="B182" s="83" t="s">
        <v>10</v>
      </c>
      <c r="C182" s="86" t="str">
        <f aca="false">IFERROR(VLOOKUP($B182,TabJoueurs,2,0),"")</f>
        <v/>
      </c>
      <c r="D182" s="86" t="str">
        <f aca="false">IFERROR(VLOOKUP($B182,TabJoueurs,3,0),"")</f>
        <v/>
      </c>
      <c r="E182" s="86" t="str">
        <f aca="false">IFERROR(VLOOKUP($B182,TabJoueurs,4,0),"")</f>
        <v/>
      </c>
      <c r="F182" s="86" t="str">
        <f aca="false">IFERROR(VLOOKUP($B182,TabJoueurs,7,0),"")</f>
        <v/>
      </c>
      <c r="G182" s="103"/>
      <c r="H182" s="82" t="n">
        <f aca="false">COUNTIF(E$4:E182,E182)</f>
        <v>54</v>
      </c>
      <c r="I182" s="82" t="n">
        <f aca="false">IFERROR(IF(H182&lt;6,I181+1,I181),0)</f>
        <v>68</v>
      </c>
      <c r="J182" s="82" t="str">
        <f aca="false">IF(G182&gt;0,IF(H182&lt;6,PtsMax4-I182+1,""),"")</f>
        <v/>
      </c>
      <c r="K182" s="97" t="n">
        <f aca="false">MAX(M182:AB182)</f>
        <v>0</v>
      </c>
      <c r="L182" s="98" t="n">
        <f aca="false">IFERROR(G182/G$1,"")</f>
        <v>0</v>
      </c>
      <c r="M182" s="99"/>
      <c r="N182" s="86" t="str">
        <f aca="false">IF(N$2=$E182,$J182,"")</f>
        <v/>
      </c>
      <c r="O182" s="99" t="str">
        <f aca="false">IF(O$2=$E182,$J182,"")</f>
        <v/>
      </c>
      <c r="P182" s="86" t="str">
        <f aca="false">IF(P$2=$E182,$J182,"")</f>
        <v/>
      </c>
      <c r="Q182" s="86" t="str">
        <f aca="false">IF(Q$2=$E182,$J182,"")</f>
        <v/>
      </c>
      <c r="R182" s="99" t="str">
        <f aca="false">IF(R$2=$E182,$J182,"")</f>
        <v/>
      </c>
      <c r="S182" s="86" t="str">
        <f aca="false">IF(S$2=$E182,$J182,"")</f>
        <v/>
      </c>
      <c r="T182" s="99" t="str">
        <f aca="false">IF(T$2=$E182,$J182,"")</f>
        <v/>
      </c>
      <c r="U182" s="86" t="str">
        <f aca="false">IF(U$2=$E182,$J182,"")</f>
        <v/>
      </c>
      <c r="V182" s="99" t="str">
        <f aca="false">IF(V$2=$E182,$J182,"")</f>
        <v/>
      </c>
      <c r="W182" s="86" t="str">
        <f aca="false">IF(W$2=$E182,$J182,"")</f>
        <v/>
      </c>
      <c r="X182" s="99" t="str">
        <f aca="false">IF(X$2=$E182,$J182,"")</f>
        <v/>
      </c>
      <c r="Y182" s="86" t="str">
        <f aca="false">IF(Y$2=$E182,$J182,"")</f>
        <v/>
      </c>
      <c r="Z182" s="99" t="str">
        <f aca="false">IF(Z$2=$E182,$J182,"")</f>
        <v/>
      </c>
      <c r="AA182" s="86" t="str">
        <f aca="false">IF(AA$2=$E182,$J182,"")</f>
        <v/>
      </c>
      <c r="AB182" s="99" t="str">
        <f aca="false">IF(AB$2=$E182,$J182,"")</f>
        <v/>
      </c>
      <c r="AC182" s="101" t="s">
        <v>10</v>
      </c>
      <c r="AD182" s="83"/>
      <c r="AE182" s="83" t="s">
        <v>10</v>
      </c>
      <c r="AF182" s="83" t="s">
        <v>10</v>
      </c>
    </row>
    <row r="183" customFormat="false" ht="14.25" hidden="false" customHeight="false" outlineLevel="0" collapsed="false">
      <c r="A183" s="82" t="str">
        <f aca="false">IF(G183&lt;&gt;0,IF(COUNTIF(G$4:G$199,G183)&lt;&gt;1,RANK(G183,G$4:G$199)&amp;"°",RANK(G183,G$4:G$199)),"")</f>
        <v/>
      </c>
      <c r="B183" s="83" t="s">
        <v>10</v>
      </c>
      <c r="C183" s="86" t="str">
        <f aca="false">IFERROR(VLOOKUP($B183,TabJoueurs,2,0),"")</f>
        <v/>
      </c>
      <c r="D183" s="86" t="str">
        <f aca="false">IFERROR(VLOOKUP($B183,TabJoueurs,3,0),"")</f>
        <v/>
      </c>
      <c r="E183" s="86" t="str">
        <f aca="false">IFERROR(VLOOKUP($B183,TabJoueurs,4,0),"")</f>
        <v/>
      </c>
      <c r="F183" s="86" t="str">
        <f aca="false">IFERROR(VLOOKUP($B183,TabJoueurs,7,0),"")</f>
        <v/>
      </c>
      <c r="G183" s="103"/>
      <c r="H183" s="82" t="n">
        <f aca="false">COUNTIF(E$4:E183,E183)</f>
        <v>55</v>
      </c>
      <c r="I183" s="82" t="n">
        <f aca="false">IFERROR(IF(H183&lt;6,I182+1,I182),0)</f>
        <v>68</v>
      </c>
      <c r="J183" s="82" t="str">
        <f aca="false">IF(G183&gt;0,IF(H183&lt;6,PtsMax4-I183+1,""),"")</f>
        <v/>
      </c>
      <c r="K183" s="97" t="n">
        <f aca="false">MAX(M183:AB183)</f>
        <v>0</v>
      </c>
      <c r="L183" s="98" t="n">
        <f aca="false">IFERROR(G183/G$1,"")</f>
        <v>0</v>
      </c>
      <c r="M183" s="99"/>
      <c r="N183" s="86" t="str">
        <f aca="false">IF(N$2=$E183,$J183,"")</f>
        <v/>
      </c>
      <c r="O183" s="99" t="str">
        <f aca="false">IF(O$2=$E183,$J183,"")</f>
        <v/>
      </c>
      <c r="P183" s="86" t="str">
        <f aca="false">IF(P$2=$E183,$J183,"")</f>
        <v/>
      </c>
      <c r="Q183" s="86" t="str">
        <f aca="false">IF(Q$2=$E183,$J183,"")</f>
        <v/>
      </c>
      <c r="R183" s="99" t="str">
        <f aca="false">IF(R$2=$E183,$J183,"")</f>
        <v/>
      </c>
      <c r="S183" s="86" t="str">
        <f aca="false">IF(S$2=$E183,$J183,"")</f>
        <v/>
      </c>
      <c r="T183" s="99" t="str">
        <f aca="false">IF(T$2=$E183,$J183,"")</f>
        <v/>
      </c>
      <c r="U183" s="86" t="str">
        <f aca="false">IF(U$2=$E183,$J183,"")</f>
        <v/>
      </c>
      <c r="V183" s="99" t="str">
        <f aca="false">IF(V$2=$E183,$J183,"")</f>
        <v/>
      </c>
      <c r="W183" s="86" t="str">
        <f aca="false">IF(W$2=$E183,$J183,"")</f>
        <v/>
      </c>
      <c r="X183" s="99" t="str">
        <f aca="false">IF(X$2=$E183,$J183,"")</f>
        <v/>
      </c>
      <c r="Y183" s="86" t="str">
        <f aca="false">IF(Y$2=$E183,$J183,"")</f>
        <v/>
      </c>
      <c r="Z183" s="99" t="str">
        <f aca="false">IF(Z$2=$E183,$J183,"")</f>
        <v/>
      </c>
      <c r="AA183" s="86" t="str">
        <f aca="false">IF(AA$2=$E183,$J183,"")</f>
        <v/>
      </c>
      <c r="AB183" s="99" t="str">
        <f aca="false">IF(AB$2=$E183,$J183,"")</f>
        <v/>
      </c>
      <c r="AC183" s="101" t="s">
        <v>10</v>
      </c>
      <c r="AD183" s="83"/>
      <c r="AE183" s="83" t="s">
        <v>10</v>
      </c>
      <c r="AF183" s="83" t="s">
        <v>10</v>
      </c>
    </row>
    <row r="184" customFormat="false" ht="14.25" hidden="false" customHeight="false" outlineLevel="0" collapsed="false">
      <c r="A184" s="82" t="str">
        <f aca="false">IF(G184&lt;&gt;0,IF(COUNTIF(G$4:G$199,G184)&lt;&gt;1,RANK(G184,G$4:G$199)&amp;"°",RANK(G184,G$4:G$199)),"")</f>
        <v/>
      </c>
      <c r="B184" s="83" t="s">
        <v>10</v>
      </c>
      <c r="C184" s="86" t="str">
        <f aca="false">IFERROR(VLOOKUP($B184,TabJoueurs,2,0),"")</f>
        <v/>
      </c>
      <c r="D184" s="86" t="str">
        <f aca="false">IFERROR(VLOOKUP($B184,TabJoueurs,3,0),"")</f>
        <v/>
      </c>
      <c r="E184" s="86" t="str">
        <f aca="false">IFERROR(VLOOKUP($B184,TabJoueurs,4,0),"")</f>
        <v/>
      </c>
      <c r="F184" s="86" t="str">
        <f aca="false">IFERROR(VLOOKUP($B184,TabJoueurs,7,0),"")</f>
        <v/>
      </c>
      <c r="G184" s="103"/>
      <c r="H184" s="82" t="n">
        <f aca="false">COUNTIF(E$4:E184,E184)</f>
        <v>56</v>
      </c>
      <c r="I184" s="82" t="n">
        <f aca="false">IFERROR(IF(H184&lt;6,I183+1,I183),0)</f>
        <v>68</v>
      </c>
      <c r="J184" s="82" t="str">
        <f aca="false">IF(G184&gt;0,IF(H184&lt;6,PtsMax4-I184+1,""),"")</f>
        <v/>
      </c>
      <c r="K184" s="97" t="n">
        <f aca="false">MAX(M184:AB184)</f>
        <v>0</v>
      </c>
      <c r="L184" s="98" t="n">
        <f aca="false">IFERROR(G184/G$1,"")</f>
        <v>0</v>
      </c>
      <c r="M184" s="99"/>
      <c r="N184" s="86" t="str">
        <f aca="false">IF(N$2=$E184,$J184,"")</f>
        <v/>
      </c>
      <c r="O184" s="99" t="str">
        <f aca="false">IF(O$2=$E184,$J184,"")</f>
        <v/>
      </c>
      <c r="P184" s="86" t="str">
        <f aca="false">IF(P$2=$E184,$J184,"")</f>
        <v/>
      </c>
      <c r="Q184" s="86" t="str">
        <f aca="false">IF(Q$2=$E184,$J184,"")</f>
        <v/>
      </c>
      <c r="R184" s="99" t="str">
        <f aca="false">IF(R$2=$E184,$J184,"")</f>
        <v/>
      </c>
      <c r="S184" s="86" t="str">
        <f aca="false">IF(S$2=$E184,$J184,"")</f>
        <v/>
      </c>
      <c r="T184" s="99" t="str">
        <f aca="false">IF(T$2=$E184,$J184,"")</f>
        <v/>
      </c>
      <c r="U184" s="86" t="str">
        <f aca="false">IF(U$2=$E184,$J184,"")</f>
        <v/>
      </c>
      <c r="V184" s="99" t="str">
        <f aca="false">IF(V$2=$E184,$J184,"")</f>
        <v/>
      </c>
      <c r="W184" s="86" t="str">
        <f aca="false">IF(W$2=$E184,$J184,"")</f>
        <v/>
      </c>
      <c r="X184" s="99" t="str">
        <f aca="false">IF(X$2=$E184,$J184,"")</f>
        <v/>
      </c>
      <c r="Y184" s="86" t="str">
        <f aca="false">IF(Y$2=$E184,$J184,"")</f>
        <v/>
      </c>
      <c r="Z184" s="99" t="str">
        <f aca="false">IF(Z$2=$E184,$J184,"")</f>
        <v/>
      </c>
      <c r="AA184" s="86" t="str">
        <f aca="false">IF(AA$2=$E184,$J184,"")</f>
        <v/>
      </c>
      <c r="AB184" s="99" t="str">
        <f aca="false">IF(AB$2=$E184,$J184,"")</f>
        <v/>
      </c>
      <c r="AC184" s="101" t="s">
        <v>10</v>
      </c>
      <c r="AD184" s="83"/>
      <c r="AE184" s="83" t="s">
        <v>10</v>
      </c>
      <c r="AF184" s="83" t="s">
        <v>10</v>
      </c>
    </row>
    <row r="185" customFormat="false" ht="14.25" hidden="false" customHeight="false" outlineLevel="0" collapsed="false">
      <c r="A185" s="82" t="str">
        <f aca="false">IF(G185&lt;&gt;0,IF(COUNTIF(G$4:G$199,G185)&lt;&gt;1,RANK(G185,G$4:G$199)&amp;"°",RANK(G185,G$4:G$199)),"")</f>
        <v/>
      </c>
      <c r="B185" s="83" t="s">
        <v>10</v>
      </c>
      <c r="C185" s="86" t="str">
        <f aca="false">IFERROR(VLOOKUP($B185,TabJoueurs,2,0),"")</f>
        <v/>
      </c>
      <c r="D185" s="86" t="str">
        <f aca="false">IFERROR(VLOOKUP($B185,TabJoueurs,3,0),"")</f>
        <v/>
      </c>
      <c r="E185" s="86" t="str">
        <f aca="false">IFERROR(VLOOKUP($B185,TabJoueurs,4,0),"")</f>
        <v/>
      </c>
      <c r="F185" s="86" t="str">
        <f aca="false">IFERROR(VLOOKUP($B185,TabJoueurs,7,0),"")</f>
        <v/>
      </c>
      <c r="G185" s="103"/>
      <c r="H185" s="82" t="n">
        <f aca="false">COUNTIF(E$4:E185,E185)</f>
        <v>57</v>
      </c>
      <c r="I185" s="82" t="n">
        <f aca="false">IFERROR(IF(H185&lt;6,I184+1,I184),0)</f>
        <v>68</v>
      </c>
      <c r="J185" s="82" t="str">
        <f aca="false">IF(G185&gt;0,IF(H185&lt;6,PtsMax4-I185+1,""),"")</f>
        <v/>
      </c>
      <c r="K185" s="97" t="n">
        <f aca="false">MAX(M185:AB185)</f>
        <v>0</v>
      </c>
      <c r="L185" s="98" t="n">
        <f aca="false">IFERROR(G185/G$1,"")</f>
        <v>0</v>
      </c>
      <c r="M185" s="99"/>
      <c r="N185" s="86" t="str">
        <f aca="false">IF(N$2=$E185,$J185,"")</f>
        <v/>
      </c>
      <c r="O185" s="99" t="str">
        <f aca="false">IF(O$2=$E185,$J185,"")</f>
        <v/>
      </c>
      <c r="P185" s="86" t="str">
        <f aca="false">IF(P$2=$E185,$J185,"")</f>
        <v/>
      </c>
      <c r="Q185" s="86" t="str">
        <f aca="false">IF(Q$2=$E185,$J185,"")</f>
        <v/>
      </c>
      <c r="R185" s="99" t="str">
        <f aca="false">IF(R$2=$E185,$J185,"")</f>
        <v/>
      </c>
      <c r="S185" s="86" t="str">
        <f aca="false">IF(S$2=$E185,$J185,"")</f>
        <v/>
      </c>
      <c r="T185" s="99" t="str">
        <f aca="false">IF(T$2=$E185,$J185,"")</f>
        <v/>
      </c>
      <c r="U185" s="86" t="str">
        <f aca="false">IF(U$2=$E185,$J185,"")</f>
        <v/>
      </c>
      <c r="V185" s="99" t="str">
        <f aca="false">IF(V$2=$E185,$J185,"")</f>
        <v/>
      </c>
      <c r="W185" s="86" t="str">
        <f aca="false">IF(W$2=$E185,$J185,"")</f>
        <v/>
      </c>
      <c r="X185" s="99" t="str">
        <f aca="false">IF(X$2=$E185,$J185,"")</f>
        <v/>
      </c>
      <c r="Y185" s="86" t="str">
        <f aca="false">IF(Y$2=$E185,$J185,"")</f>
        <v/>
      </c>
      <c r="Z185" s="99" t="str">
        <f aca="false">IF(Z$2=$E185,$J185,"")</f>
        <v/>
      </c>
      <c r="AA185" s="86" t="str">
        <f aca="false">IF(AA$2=$E185,$J185,"")</f>
        <v/>
      </c>
      <c r="AB185" s="99" t="str">
        <f aca="false">IF(AB$2=$E185,$J185,"")</f>
        <v/>
      </c>
      <c r="AC185" s="101" t="s">
        <v>10</v>
      </c>
      <c r="AD185" s="83"/>
      <c r="AE185" s="83" t="s">
        <v>10</v>
      </c>
      <c r="AF185" s="83" t="s">
        <v>10</v>
      </c>
    </row>
    <row r="186" customFormat="false" ht="14.25" hidden="false" customHeight="false" outlineLevel="0" collapsed="false">
      <c r="A186" s="82" t="str">
        <f aca="false">IF(G186&lt;&gt;0,IF(COUNTIF(G$4:G$199,G186)&lt;&gt;1,RANK(G186,G$4:G$199)&amp;"°",RANK(G186,G$4:G$199)),"")</f>
        <v/>
      </c>
      <c r="B186" s="83" t="s">
        <v>10</v>
      </c>
      <c r="C186" s="86" t="str">
        <f aca="false">IFERROR(VLOOKUP($B186,TabJoueurs,2,0),"")</f>
        <v/>
      </c>
      <c r="D186" s="86" t="str">
        <f aca="false">IFERROR(VLOOKUP($B186,TabJoueurs,3,0),"")</f>
        <v/>
      </c>
      <c r="E186" s="86" t="str">
        <f aca="false">IFERROR(VLOOKUP($B186,TabJoueurs,4,0),"")</f>
        <v/>
      </c>
      <c r="F186" s="86" t="str">
        <f aca="false">IFERROR(VLOOKUP($B186,TabJoueurs,7,0),"")</f>
        <v/>
      </c>
      <c r="G186" s="103"/>
      <c r="H186" s="82" t="n">
        <f aca="false">COUNTIF(E$4:E186,E186)</f>
        <v>58</v>
      </c>
      <c r="I186" s="82" t="n">
        <f aca="false">IFERROR(IF(H186&lt;6,I185+1,I185),0)</f>
        <v>68</v>
      </c>
      <c r="J186" s="82" t="str">
        <f aca="false">IF(G186&gt;0,IF(H186&lt;6,PtsMax4-I186+1,""),"")</f>
        <v/>
      </c>
      <c r="K186" s="97" t="n">
        <f aca="false">MAX(M186:AB186)</f>
        <v>0</v>
      </c>
      <c r="L186" s="98" t="n">
        <f aca="false">IFERROR(G186/G$1,"")</f>
        <v>0</v>
      </c>
      <c r="M186" s="99"/>
      <c r="N186" s="86" t="str">
        <f aca="false">IF(N$2=$E186,$J186,"")</f>
        <v/>
      </c>
      <c r="O186" s="99" t="str">
        <f aca="false">IF(O$2=$E186,$J186,"")</f>
        <v/>
      </c>
      <c r="P186" s="86" t="str">
        <f aca="false">IF(P$2=$E186,$J186,"")</f>
        <v/>
      </c>
      <c r="Q186" s="86" t="str">
        <f aca="false">IF(Q$2=$E186,$J186,"")</f>
        <v/>
      </c>
      <c r="R186" s="99" t="str">
        <f aca="false">IF(R$2=$E186,$J186,"")</f>
        <v/>
      </c>
      <c r="S186" s="86" t="str">
        <f aca="false">IF(S$2=$E186,$J186,"")</f>
        <v/>
      </c>
      <c r="T186" s="99" t="str">
        <f aca="false">IF(T$2=$E186,$J186,"")</f>
        <v/>
      </c>
      <c r="U186" s="86" t="str">
        <f aca="false">IF(U$2=$E186,$J186,"")</f>
        <v/>
      </c>
      <c r="V186" s="99" t="str">
        <f aca="false">IF(V$2=$E186,$J186,"")</f>
        <v/>
      </c>
      <c r="W186" s="86" t="str">
        <f aca="false">IF(W$2=$E186,$J186,"")</f>
        <v/>
      </c>
      <c r="X186" s="99" t="str">
        <f aca="false">IF(X$2=$E186,$J186,"")</f>
        <v/>
      </c>
      <c r="Y186" s="86" t="str">
        <f aca="false">IF(Y$2=$E186,$J186,"")</f>
        <v/>
      </c>
      <c r="Z186" s="99" t="str">
        <f aca="false">IF(Z$2=$E186,$J186,"")</f>
        <v/>
      </c>
      <c r="AA186" s="86" t="str">
        <f aca="false">IF(AA$2=$E186,$J186,"")</f>
        <v/>
      </c>
      <c r="AB186" s="99" t="str">
        <f aca="false">IF(AB$2=$E186,$J186,"")</f>
        <v/>
      </c>
      <c r="AC186" s="101" t="s">
        <v>10</v>
      </c>
      <c r="AD186" s="83"/>
      <c r="AE186" s="83" t="s">
        <v>10</v>
      </c>
      <c r="AF186" s="83" t="s">
        <v>10</v>
      </c>
    </row>
    <row r="187" customFormat="false" ht="14.25" hidden="false" customHeight="false" outlineLevel="0" collapsed="false">
      <c r="A187" s="82" t="str">
        <f aca="false">IF(G187&lt;&gt;0,IF(COUNTIF(G$4:G$199,G187)&lt;&gt;1,RANK(G187,G$4:G$199)&amp;"°",RANK(G187,G$4:G$199)),"")</f>
        <v/>
      </c>
      <c r="B187" s="83" t="s">
        <v>10</v>
      </c>
      <c r="C187" s="86" t="str">
        <f aca="false">IFERROR(VLOOKUP($B187,TabJoueurs,2,0),"")</f>
        <v/>
      </c>
      <c r="D187" s="86" t="str">
        <f aca="false">IFERROR(VLOOKUP($B187,TabJoueurs,3,0),"")</f>
        <v/>
      </c>
      <c r="E187" s="86" t="str">
        <f aca="false">IFERROR(VLOOKUP($B187,TabJoueurs,4,0),"")</f>
        <v/>
      </c>
      <c r="F187" s="86" t="str">
        <f aca="false">IFERROR(VLOOKUP($B187,TabJoueurs,7,0),"")</f>
        <v/>
      </c>
      <c r="G187" s="103"/>
      <c r="H187" s="82" t="n">
        <f aca="false">COUNTIF(E$4:E187,E187)</f>
        <v>59</v>
      </c>
      <c r="I187" s="82" t="n">
        <f aca="false">IFERROR(IF(H187&lt;6,I186+1,I186),0)</f>
        <v>68</v>
      </c>
      <c r="J187" s="82" t="str">
        <f aca="false">IF(G187&gt;0,IF(H187&lt;6,PtsMax4-I187+1,""),"")</f>
        <v/>
      </c>
      <c r="K187" s="97" t="n">
        <f aca="false">MAX(M187:AB187)</f>
        <v>0</v>
      </c>
      <c r="L187" s="98" t="n">
        <f aca="false">IFERROR(G187/G$1,"")</f>
        <v>0</v>
      </c>
      <c r="M187" s="99"/>
      <c r="N187" s="86" t="str">
        <f aca="false">IF(N$2=$E187,$J187,"")</f>
        <v/>
      </c>
      <c r="O187" s="99" t="str">
        <f aca="false">IF(O$2=$E187,$J187,"")</f>
        <v/>
      </c>
      <c r="P187" s="86" t="str">
        <f aca="false">IF(P$2=$E187,$J187,"")</f>
        <v/>
      </c>
      <c r="Q187" s="86" t="str">
        <f aca="false">IF(Q$2=$E187,$J187,"")</f>
        <v/>
      </c>
      <c r="R187" s="99" t="str">
        <f aca="false">IF(R$2=$E187,$J187,"")</f>
        <v/>
      </c>
      <c r="S187" s="86" t="str">
        <f aca="false">IF(S$2=$E187,$J187,"")</f>
        <v/>
      </c>
      <c r="T187" s="99" t="str">
        <f aca="false">IF(T$2=$E187,$J187,"")</f>
        <v/>
      </c>
      <c r="U187" s="86" t="str">
        <f aca="false">IF(U$2=$E187,$J187,"")</f>
        <v/>
      </c>
      <c r="V187" s="99" t="str">
        <f aca="false">IF(V$2=$E187,$J187,"")</f>
        <v/>
      </c>
      <c r="W187" s="86" t="str">
        <f aca="false">IF(W$2=$E187,$J187,"")</f>
        <v/>
      </c>
      <c r="X187" s="99" t="str">
        <f aca="false">IF(X$2=$E187,$J187,"")</f>
        <v/>
      </c>
      <c r="Y187" s="86" t="str">
        <f aca="false">IF(Y$2=$E187,$J187,"")</f>
        <v/>
      </c>
      <c r="Z187" s="99" t="str">
        <f aca="false">IF(Z$2=$E187,$J187,"")</f>
        <v/>
      </c>
      <c r="AA187" s="86" t="str">
        <f aca="false">IF(AA$2=$E187,$J187,"")</f>
        <v/>
      </c>
      <c r="AB187" s="99" t="str">
        <f aca="false">IF(AB$2=$E187,$J187,"")</f>
        <v/>
      </c>
      <c r="AC187" s="101" t="s">
        <v>10</v>
      </c>
      <c r="AD187" s="83"/>
      <c r="AE187" s="83" t="s">
        <v>10</v>
      </c>
      <c r="AF187" s="83" t="s">
        <v>10</v>
      </c>
    </row>
    <row r="188" customFormat="false" ht="14.25" hidden="false" customHeight="false" outlineLevel="0" collapsed="false">
      <c r="A188" s="82" t="str">
        <f aca="false">IF(G188&lt;&gt;0,IF(COUNTIF(G$4:G$199,G188)&lt;&gt;1,RANK(G188,G$4:G$199)&amp;"°",RANK(G188,G$4:G$199)),"")</f>
        <v/>
      </c>
      <c r="B188" s="83" t="s">
        <v>10</v>
      </c>
      <c r="C188" s="86" t="str">
        <f aca="false">IFERROR(VLOOKUP($B188,TabJoueurs,2,0),"")</f>
        <v/>
      </c>
      <c r="D188" s="86" t="str">
        <f aca="false">IFERROR(VLOOKUP($B188,TabJoueurs,3,0),"")</f>
        <v/>
      </c>
      <c r="E188" s="86" t="str">
        <f aca="false">IFERROR(VLOOKUP($B188,TabJoueurs,4,0),"")</f>
        <v/>
      </c>
      <c r="F188" s="86" t="str">
        <f aca="false">IFERROR(VLOOKUP($B188,TabJoueurs,7,0),"")</f>
        <v/>
      </c>
      <c r="G188" s="103"/>
      <c r="H188" s="82" t="n">
        <f aca="false">COUNTIF(E$4:E188,E188)</f>
        <v>60</v>
      </c>
      <c r="I188" s="82" t="n">
        <f aca="false">IFERROR(IF(H188&lt;6,I187+1,I187),0)</f>
        <v>68</v>
      </c>
      <c r="J188" s="82" t="str">
        <f aca="false">IF(G188&gt;0,IF(H188&lt;6,PtsMax4-I188+1,""),"")</f>
        <v/>
      </c>
      <c r="K188" s="97" t="n">
        <f aca="false">MAX(M188:AB188)</f>
        <v>0</v>
      </c>
      <c r="L188" s="98" t="n">
        <f aca="false">IFERROR(G188/G$1,"")</f>
        <v>0</v>
      </c>
      <c r="M188" s="99"/>
      <c r="N188" s="86" t="str">
        <f aca="false">IF(N$2=$E188,$J188,"")</f>
        <v/>
      </c>
      <c r="O188" s="99" t="str">
        <f aca="false">IF(O$2=$E188,$J188,"")</f>
        <v/>
      </c>
      <c r="P188" s="86" t="str">
        <f aca="false">IF(P$2=$E188,$J188,"")</f>
        <v/>
      </c>
      <c r="Q188" s="86" t="str">
        <f aca="false">IF(Q$2=$E188,$J188,"")</f>
        <v/>
      </c>
      <c r="R188" s="99" t="str">
        <f aca="false">IF(R$2=$E188,$J188,"")</f>
        <v/>
      </c>
      <c r="S188" s="86" t="str">
        <f aca="false">IF(S$2=$E188,$J188,"")</f>
        <v/>
      </c>
      <c r="T188" s="99" t="str">
        <f aca="false">IF(T$2=$E188,$J188,"")</f>
        <v/>
      </c>
      <c r="U188" s="86" t="str">
        <f aca="false">IF(U$2=$E188,$J188,"")</f>
        <v/>
      </c>
      <c r="V188" s="99" t="str">
        <f aca="false">IF(V$2=$E188,$J188,"")</f>
        <v/>
      </c>
      <c r="W188" s="86" t="str">
        <f aca="false">IF(W$2=$E188,$J188,"")</f>
        <v/>
      </c>
      <c r="X188" s="99" t="str">
        <f aca="false">IF(X$2=$E188,$J188,"")</f>
        <v/>
      </c>
      <c r="Y188" s="86" t="str">
        <f aca="false">IF(Y$2=$E188,$J188,"")</f>
        <v/>
      </c>
      <c r="Z188" s="99" t="str">
        <f aca="false">IF(Z$2=$E188,$J188,"")</f>
        <v/>
      </c>
      <c r="AA188" s="86" t="str">
        <f aca="false">IF(AA$2=$E188,$J188,"")</f>
        <v/>
      </c>
      <c r="AB188" s="99" t="str">
        <f aca="false">IF(AB$2=$E188,$J188,"")</f>
        <v/>
      </c>
      <c r="AC188" s="101" t="s">
        <v>10</v>
      </c>
      <c r="AD188" s="83"/>
      <c r="AE188" s="83" t="s">
        <v>10</v>
      </c>
      <c r="AF188" s="83" t="s">
        <v>10</v>
      </c>
    </row>
    <row r="189" customFormat="false" ht="14.25" hidden="false" customHeight="false" outlineLevel="0" collapsed="false">
      <c r="A189" s="82" t="str">
        <f aca="false">IF(G189&lt;&gt;0,IF(COUNTIF(G$4:G$199,G189)&lt;&gt;1,RANK(G189,G$4:G$199)&amp;"°",RANK(G189,G$4:G$199)),"")</f>
        <v/>
      </c>
      <c r="B189" s="83" t="s">
        <v>10</v>
      </c>
      <c r="C189" s="86" t="str">
        <f aca="false">IFERROR(VLOOKUP($B189,TabJoueurs,2,0),"")</f>
        <v/>
      </c>
      <c r="D189" s="86" t="str">
        <f aca="false">IFERROR(VLOOKUP($B189,TabJoueurs,3,0),"")</f>
        <v/>
      </c>
      <c r="E189" s="86" t="str">
        <f aca="false">IFERROR(VLOOKUP($B189,TabJoueurs,4,0),"")</f>
        <v/>
      </c>
      <c r="F189" s="86" t="str">
        <f aca="false">IFERROR(VLOOKUP($B189,TabJoueurs,7,0),"")</f>
        <v/>
      </c>
      <c r="G189" s="103"/>
      <c r="H189" s="82" t="n">
        <f aca="false">COUNTIF(E$4:E189,E189)</f>
        <v>61</v>
      </c>
      <c r="I189" s="82" t="n">
        <f aca="false">IFERROR(IF(H189&lt;6,I188+1,I188),0)</f>
        <v>68</v>
      </c>
      <c r="J189" s="82" t="str">
        <f aca="false">IF(G189&gt;0,IF(H189&lt;6,PtsMax4-I189+1,""),"")</f>
        <v/>
      </c>
      <c r="K189" s="97" t="n">
        <f aca="false">MAX(M189:AB189)</f>
        <v>0</v>
      </c>
      <c r="L189" s="98" t="n">
        <f aca="false">IFERROR(G189/G$1,"")</f>
        <v>0</v>
      </c>
      <c r="M189" s="99"/>
      <c r="N189" s="86" t="str">
        <f aca="false">IF(N$2=$E189,$J189,"")</f>
        <v/>
      </c>
      <c r="O189" s="99" t="str">
        <f aca="false">IF(O$2=$E189,$J189,"")</f>
        <v/>
      </c>
      <c r="P189" s="86" t="str">
        <f aca="false">IF(P$2=$E189,$J189,"")</f>
        <v/>
      </c>
      <c r="Q189" s="86" t="str">
        <f aca="false">IF(Q$2=$E189,$J189,"")</f>
        <v/>
      </c>
      <c r="R189" s="99" t="str">
        <f aca="false">IF(R$2=$E189,$J189,"")</f>
        <v/>
      </c>
      <c r="S189" s="86" t="str">
        <f aca="false">IF(S$2=$E189,$J189,"")</f>
        <v/>
      </c>
      <c r="T189" s="99" t="str">
        <f aca="false">IF(T$2=$E189,$J189,"")</f>
        <v/>
      </c>
      <c r="U189" s="86" t="str">
        <f aca="false">IF(U$2=$E189,$J189,"")</f>
        <v/>
      </c>
      <c r="V189" s="99" t="str">
        <f aca="false">IF(V$2=$E189,$J189,"")</f>
        <v/>
      </c>
      <c r="W189" s="86" t="str">
        <f aca="false">IF(W$2=$E189,$J189,"")</f>
        <v/>
      </c>
      <c r="X189" s="99" t="str">
        <f aca="false">IF(X$2=$E189,$J189,"")</f>
        <v/>
      </c>
      <c r="Y189" s="86" t="str">
        <f aca="false">IF(Y$2=$E189,$J189,"")</f>
        <v/>
      </c>
      <c r="Z189" s="99" t="str">
        <f aca="false">IF(Z$2=$E189,$J189,"")</f>
        <v/>
      </c>
      <c r="AA189" s="86" t="str">
        <f aca="false">IF(AA$2=$E189,$J189,"")</f>
        <v/>
      </c>
      <c r="AB189" s="99" t="str">
        <f aca="false">IF(AB$2=$E189,$J189,"")</f>
        <v/>
      </c>
      <c r="AC189" s="101" t="s">
        <v>10</v>
      </c>
      <c r="AD189" s="83"/>
      <c r="AE189" s="83" t="s">
        <v>10</v>
      </c>
      <c r="AF189" s="83" t="s">
        <v>10</v>
      </c>
    </row>
    <row r="190" customFormat="false" ht="14.25" hidden="false" customHeight="false" outlineLevel="0" collapsed="false">
      <c r="A190" s="82" t="str">
        <f aca="false">IF(G190&lt;&gt;0,IF(COUNTIF(G$4:G$199,G190)&lt;&gt;1,RANK(G190,G$4:G$199)&amp;"°",RANK(G190,G$4:G$199)),"")</f>
        <v/>
      </c>
      <c r="B190" s="83" t="s">
        <v>10</v>
      </c>
      <c r="C190" s="86" t="str">
        <f aca="false">IFERROR(VLOOKUP($B190,TabJoueurs,2,0),"")</f>
        <v/>
      </c>
      <c r="D190" s="86" t="str">
        <f aca="false">IFERROR(VLOOKUP($B190,TabJoueurs,3,0),"")</f>
        <v/>
      </c>
      <c r="E190" s="86" t="str">
        <f aca="false">IFERROR(VLOOKUP($B190,TabJoueurs,4,0),"")</f>
        <v/>
      </c>
      <c r="F190" s="86" t="str">
        <f aca="false">IFERROR(VLOOKUP($B190,TabJoueurs,7,0),"")</f>
        <v/>
      </c>
      <c r="G190" s="103"/>
      <c r="H190" s="82" t="n">
        <f aca="false">COUNTIF(E$4:E190,E190)</f>
        <v>62</v>
      </c>
      <c r="I190" s="82" t="n">
        <f aca="false">IFERROR(IF(H190&lt;6,I189+1,I189),0)</f>
        <v>68</v>
      </c>
      <c r="J190" s="82" t="str">
        <f aca="false">IF(G190&gt;0,IF(H190&lt;6,PtsMax4-I190+1,""),"")</f>
        <v/>
      </c>
      <c r="K190" s="97" t="n">
        <f aca="false">MAX(M190:AB190)</f>
        <v>0</v>
      </c>
      <c r="L190" s="98" t="n">
        <f aca="false">IFERROR(G190/G$1,"")</f>
        <v>0</v>
      </c>
      <c r="M190" s="99"/>
      <c r="N190" s="86" t="str">
        <f aca="false">IF(N$2=$E190,$J190,"")</f>
        <v/>
      </c>
      <c r="O190" s="99" t="str">
        <f aca="false">IF(O$2=$E190,$J190,"")</f>
        <v/>
      </c>
      <c r="P190" s="86" t="str">
        <f aca="false">IF(P$2=$E190,$J190,"")</f>
        <v/>
      </c>
      <c r="Q190" s="86" t="str">
        <f aca="false">IF(Q$2=$E190,$J190,"")</f>
        <v/>
      </c>
      <c r="R190" s="99" t="str">
        <f aca="false">IF(R$2=$E190,$J190,"")</f>
        <v/>
      </c>
      <c r="S190" s="86" t="str">
        <f aca="false">IF(S$2=$E190,$J190,"")</f>
        <v/>
      </c>
      <c r="T190" s="99" t="str">
        <f aca="false">IF(T$2=$E190,$J190,"")</f>
        <v/>
      </c>
      <c r="U190" s="86" t="str">
        <f aca="false">IF(U$2=$E190,$J190,"")</f>
        <v/>
      </c>
      <c r="V190" s="99" t="str">
        <f aca="false">IF(V$2=$E190,$J190,"")</f>
        <v/>
      </c>
      <c r="W190" s="86" t="str">
        <f aca="false">IF(W$2=$E190,$J190,"")</f>
        <v/>
      </c>
      <c r="X190" s="99" t="str">
        <f aca="false">IF(X$2=$E190,$J190,"")</f>
        <v/>
      </c>
      <c r="Y190" s="86" t="str">
        <f aca="false">IF(Y$2=$E190,$J190,"")</f>
        <v/>
      </c>
      <c r="Z190" s="99" t="str">
        <f aca="false">IF(Z$2=$E190,$J190,"")</f>
        <v/>
      </c>
      <c r="AA190" s="86" t="str">
        <f aca="false">IF(AA$2=$E190,$J190,"")</f>
        <v/>
      </c>
      <c r="AB190" s="99" t="str">
        <f aca="false">IF(AB$2=$E190,$J190,"")</f>
        <v/>
      </c>
      <c r="AC190" s="101" t="s">
        <v>10</v>
      </c>
      <c r="AD190" s="83"/>
      <c r="AE190" s="83" t="s">
        <v>10</v>
      </c>
      <c r="AF190" s="83" t="s">
        <v>10</v>
      </c>
    </row>
    <row r="191" customFormat="false" ht="14.25" hidden="false" customHeight="false" outlineLevel="0" collapsed="false">
      <c r="A191" s="82" t="str">
        <f aca="false">IF(G191&lt;&gt;0,IF(COUNTIF(G$4:G$199,G191)&lt;&gt;1,RANK(G191,G$4:G$199)&amp;"°",RANK(G191,G$4:G$199)),"")</f>
        <v/>
      </c>
      <c r="B191" s="83" t="s">
        <v>10</v>
      </c>
      <c r="C191" s="86" t="str">
        <f aca="false">IFERROR(VLOOKUP($B191,TabJoueurs,2,0),"")</f>
        <v/>
      </c>
      <c r="D191" s="86" t="str">
        <f aca="false">IFERROR(VLOOKUP($B191,TabJoueurs,3,0),"")</f>
        <v/>
      </c>
      <c r="E191" s="86" t="str">
        <f aca="false">IFERROR(VLOOKUP($B191,TabJoueurs,4,0),"")</f>
        <v/>
      </c>
      <c r="F191" s="86" t="str">
        <f aca="false">IFERROR(VLOOKUP($B191,TabJoueurs,7,0),"")</f>
        <v/>
      </c>
      <c r="G191" s="103"/>
      <c r="H191" s="82" t="n">
        <f aca="false">COUNTIF(E$4:E191,E191)</f>
        <v>63</v>
      </c>
      <c r="I191" s="82" t="n">
        <f aca="false">IFERROR(IF(H191&lt;6,I190+1,I190),0)</f>
        <v>68</v>
      </c>
      <c r="J191" s="82" t="str">
        <f aca="false">IF(G191&gt;0,IF(H191&lt;6,PtsMax4-I191+1,""),"")</f>
        <v/>
      </c>
      <c r="K191" s="97" t="n">
        <f aca="false">MAX(M191:AB191)</f>
        <v>0</v>
      </c>
      <c r="L191" s="98" t="n">
        <f aca="false">IFERROR(G191/G$1,"")</f>
        <v>0</v>
      </c>
      <c r="M191" s="99"/>
      <c r="N191" s="86" t="str">
        <f aca="false">IF(N$2=$E191,$J191,"")</f>
        <v/>
      </c>
      <c r="O191" s="99" t="str">
        <f aca="false">IF(O$2=$E191,$J191,"")</f>
        <v/>
      </c>
      <c r="P191" s="86" t="str">
        <f aca="false">IF(P$2=$E191,$J191,"")</f>
        <v/>
      </c>
      <c r="Q191" s="86" t="str">
        <f aca="false">IF(Q$2=$E191,$J191,"")</f>
        <v/>
      </c>
      <c r="R191" s="99" t="str">
        <f aca="false">IF(R$2=$E191,$J191,"")</f>
        <v/>
      </c>
      <c r="S191" s="86" t="str">
        <f aca="false">IF(S$2=$E191,$J191,"")</f>
        <v/>
      </c>
      <c r="T191" s="99" t="str">
        <f aca="false">IF(T$2=$E191,$J191,"")</f>
        <v/>
      </c>
      <c r="U191" s="86" t="str">
        <f aca="false">IF(U$2=$E191,$J191,"")</f>
        <v/>
      </c>
      <c r="V191" s="99" t="str">
        <f aca="false">IF(V$2=$E191,$J191,"")</f>
        <v/>
      </c>
      <c r="W191" s="86" t="str">
        <f aca="false">IF(W$2=$E191,$J191,"")</f>
        <v/>
      </c>
      <c r="X191" s="99" t="str">
        <f aca="false">IF(X$2=$E191,$J191,"")</f>
        <v/>
      </c>
      <c r="Y191" s="86" t="str">
        <f aca="false">IF(Y$2=$E191,$J191,"")</f>
        <v/>
      </c>
      <c r="Z191" s="99" t="str">
        <f aca="false">IF(Z$2=$E191,$J191,"")</f>
        <v/>
      </c>
      <c r="AA191" s="86" t="str">
        <f aca="false">IF(AA$2=$E191,$J191,"")</f>
        <v/>
      </c>
      <c r="AB191" s="99" t="str">
        <f aca="false">IF(AB$2=$E191,$J191,"")</f>
        <v/>
      </c>
      <c r="AC191" s="101" t="s">
        <v>10</v>
      </c>
      <c r="AD191" s="83"/>
      <c r="AE191" s="83" t="s">
        <v>10</v>
      </c>
      <c r="AF191" s="83" t="s">
        <v>10</v>
      </c>
    </row>
    <row r="192" customFormat="false" ht="14.25" hidden="false" customHeight="false" outlineLevel="0" collapsed="false">
      <c r="A192" s="82" t="str">
        <f aca="false">IF(G192&lt;&gt;0,IF(COUNTIF(G$4:G$199,G192)&lt;&gt;1,RANK(G192,G$4:G$199)&amp;"°",RANK(G192,G$4:G$199)),"")</f>
        <v/>
      </c>
      <c r="B192" s="83" t="s">
        <v>10</v>
      </c>
      <c r="C192" s="86" t="str">
        <f aca="false">IFERROR(VLOOKUP($B192,TabJoueurs,2,0),"")</f>
        <v/>
      </c>
      <c r="D192" s="86" t="str">
        <f aca="false">IFERROR(VLOOKUP($B192,TabJoueurs,3,0),"")</f>
        <v/>
      </c>
      <c r="E192" s="86" t="str">
        <f aca="false">IFERROR(VLOOKUP($B192,TabJoueurs,4,0),"")</f>
        <v/>
      </c>
      <c r="F192" s="86" t="str">
        <f aca="false">IFERROR(VLOOKUP($B192,TabJoueurs,7,0),"")</f>
        <v/>
      </c>
      <c r="G192" s="103"/>
      <c r="H192" s="82" t="n">
        <f aca="false">COUNTIF(E$4:E192,E192)</f>
        <v>64</v>
      </c>
      <c r="I192" s="82" t="n">
        <f aca="false">IFERROR(IF(H192&lt;6,I191+1,I191),0)</f>
        <v>68</v>
      </c>
      <c r="J192" s="82" t="str">
        <f aca="false">IF(G192&gt;0,IF(H192&lt;6,PtsMax4-I192+1,""),"")</f>
        <v/>
      </c>
      <c r="K192" s="97" t="n">
        <f aca="false">MAX(M192:AB192)</f>
        <v>0</v>
      </c>
      <c r="L192" s="98" t="n">
        <f aca="false">IFERROR(G192/G$1,"")</f>
        <v>0</v>
      </c>
      <c r="M192" s="99"/>
      <c r="N192" s="86" t="str">
        <f aca="false">IF(N$2=$E192,$J192,"")</f>
        <v/>
      </c>
      <c r="O192" s="99" t="str">
        <f aca="false">IF(O$2=$E192,$J192,"")</f>
        <v/>
      </c>
      <c r="P192" s="86" t="str">
        <f aca="false">IF(P$2=$E192,$J192,"")</f>
        <v/>
      </c>
      <c r="Q192" s="86" t="str">
        <f aca="false">IF(Q$2=$E192,$J192,"")</f>
        <v/>
      </c>
      <c r="R192" s="99" t="str">
        <f aca="false">IF(R$2=$E192,$J192,"")</f>
        <v/>
      </c>
      <c r="S192" s="86" t="str">
        <f aca="false">IF(S$2=$E192,$J192,"")</f>
        <v/>
      </c>
      <c r="T192" s="99" t="str">
        <f aca="false">IF(T$2=$E192,$J192,"")</f>
        <v/>
      </c>
      <c r="U192" s="86" t="str">
        <f aca="false">IF(U$2=$E192,$J192,"")</f>
        <v/>
      </c>
      <c r="V192" s="99" t="str">
        <f aca="false">IF(V$2=$E192,$J192,"")</f>
        <v/>
      </c>
      <c r="W192" s="86" t="str">
        <f aca="false">IF(W$2=$E192,$J192,"")</f>
        <v/>
      </c>
      <c r="X192" s="99" t="str">
        <f aca="false">IF(X$2=$E192,$J192,"")</f>
        <v/>
      </c>
      <c r="Y192" s="86" t="str">
        <f aca="false">IF(Y$2=$E192,$J192,"")</f>
        <v/>
      </c>
      <c r="Z192" s="99" t="str">
        <f aca="false">IF(Z$2=$E192,$J192,"")</f>
        <v/>
      </c>
      <c r="AA192" s="86" t="str">
        <f aca="false">IF(AA$2=$E192,$J192,"")</f>
        <v/>
      </c>
      <c r="AB192" s="99" t="str">
        <f aca="false">IF(AB$2=$E192,$J192,"")</f>
        <v/>
      </c>
      <c r="AC192" s="101" t="s">
        <v>10</v>
      </c>
      <c r="AD192" s="83"/>
      <c r="AE192" s="83" t="s">
        <v>10</v>
      </c>
      <c r="AF192" s="83" t="s">
        <v>10</v>
      </c>
    </row>
    <row r="193" customFormat="false" ht="14.25" hidden="false" customHeight="false" outlineLevel="0" collapsed="false">
      <c r="A193" s="82" t="str">
        <f aca="false">IF(G193&lt;&gt;0,IF(COUNTIF(G$4:G$199,G193)&lt;&gt;1,RANK(G193,G$4:G$199)&amp;"°",RANK(G193,G$4:G$199)),"")</f>
        <v/>
      </c>
      <c r="B193" s="83" t="s">
        <v>10</v>
      </c>
      <c r="C193" s="86" t="str">
        <f aca="false">IFERROR(VLOOKUP($B193,TabJoueurs,2,0),"")</f>
        <v/>
      </c>
      <c r="D193" s="86" t="str">
        <f aca="false">IFERROR(VLOOKUP($B193,TabJoueurs,3,0),"")</f>
        <v/>
      </c>
      <c r="E193" s="86" t="str">
        <f aca="false">IFERROR(VLOOKUP($B193,TabJoueurs,4,0),"")</f>
        <v/>
      </c>
      <c r="F193" s="86" t="str">
        <f aca="false">IFERROR(VLOOKUP($B193,TabJoueurs,7,0),"")</f>
        <v/>
      </c>
      <c r="G193" s="103"/>
      <c r="H193" s="82" t="n">
        <f aca="false">COUNTIF(E$4:E193,E193)</f>
        <v>65</v>
      </c>
      <c r="I193" s="82" t="n">
        <f aca="false">IFERROR(IF(H193&lt;6,I192+1,I192),0)</f>
        <v>68</v>
      </c>
      <c r="J193" s="82" t="str">
        <f aca="false">IF(G193&gt;0,IF(H193&lt;6,PtsMax4-I193+1,""),"")</f>
        <v/>
      </c>
      <c r="K193" s="97" t="n">
        <f aca="false">MAX(M193:AB193)</f>
        <v>0</v>
      </c>
      <c r="L193" s="98" t="n">
        <f aca="false">IFERROR(G193/G$1,"")</f>
        <v>0</v>
      </c>
      <c r="M193" s="99"/>
      <c r="N193" s="86" t="str">
        <f aca="false">IF(N$2=$E193,$J193,"")</f>
        <v/>
      </c>
      <c r="O193" s="99" t="str">
        <f aca="false">IF(O$2=$E193,$J193,"")</f>
        <v/>
      </c>
      <c r="P193" s="86" t="str">
        <f aca="false">IF(P$2=$E193,$J193,"")</f>
        <v/>
      </c>
      <c r="Q193" s="86" t="str">
        <f aca="false">IF(Q$2=$E193,$J193,"")</f>
        <v/>
      </c>
      <c r="R193" s="99" t="str">
        <f aca="false">IF(R$2=$E193,$J193,"")</f>
        <v/>
      </c>
      <c r="S193" s="86" t="str">
        <f aca="false">IF(S$2=$E193,$J193,"")</f>
        <v/>
      </c>
      <c r="T193" s="99" t="str">
        <f aca="false">IF(T$2=$E193,$J193,"")</f>
        <v/>
      </c>
      <c r="U193" s="86" t="str">
        <f aca="false">IF(U$2=$E193,$J193,"")</f>
        <v/>
      </c>
      <c r="V193" s="99" t="str">
        <f aca="false">IF(V$2=$E193,$J193,"")</f>
        <v/>
      </c>
      <c r="W193" s="86" t="str">
        <f aca="false">IF(W$2=$E193,$J193,"")</f>
        <v/>
      </c>
      <c r="X193" s="99" t="str">
        <f aca="false">IF(X$2=$E193,$J193,"")</f>
        <v/>
      </c>
      <c r="Y193" s="86" t="str">
        <f aca="false">IF(Y$2=$E193,$J193,"")</f>
        <v/>
      </c>
      <c r="Z193" s="99" t="str">
        <f aca="false">IF(Z$2=$E193,$J193,"")</f>
        <v/>
      </c>
      <c r="AA193" s="86" t="str">
        <f aca="false">IF(AA$2=$E193,$J193,"")</f>
        <v/>
      </c>
      <c r="AB193" s="99" t="str">
        <f aca="false">IF(AB$2=$E193,$J193,"")</f>
        <v/>
      </c>
      <c r="AC193" s="101" t="s">
        <v>10</v>
      </c>
      <c r="AD193" s="83"/>
      <c r="AE193" s="83" t="s">
        <v>10</v>
      </c>
      <c r="AF193" s="83" t="s">
        <v>10</v>
      </c>
    </row>
    <row r="194" customFormat="false" ht="14.25" hidden="false" customHeight="false" outlineLevel="0" collapsed="false">
      <c r="A194" s="82" t="str">
        <f aca="false">IF(G194&lt;&gt;0,IF(COUNTIF(G$4:G$199,G194)&lt;&gt;1,RANK(G194,G$4:G$199)&amp;"°",RANK(G194,G$4:G$199)),"")</f>
        <v/>
      </c>
      <c r="B194" s="83" t="s">
        <v>10</v>
      </c>
      <c r="C194" s="86" t="str">
        <f aca="false">IFERROR(VLOOKUP($B194,TabJoueurs,2,0),"")</f>
        <v/>
      </c>
      <c r="D194" s="86" t="str">
        <f aca="false">IFERROR(VLOOKUP($B194,TabJoueurs,3,0),"")</f>
        <v/>
      </c>
      <c r="E194" s="86" t="str">
        <f aca="false">IFERROR(VLOOKUP($B194,TabJoueurs,4,0),"")</f>
        <v/>
      </c>
      <c r="F194" s="86" t="str">
        <f aca="false">IFERROR(VLOOKUP($B194,TabJoueurs,7,0),"")</f>
        <v/>
      </c>
      <c r="G194" s="103"/>
      <c r="H194" s="82" t="n">
        <f aca="false">COUNTIF(E$4:E194,E194)</f>
        <v>66</v>
      </c>
      <c r="I194" s="82" t="n">
        <f aca="false">IFERROR(IF(H194&lt;6,I193+1,I193),0)</f>
        <v>68</v>
      </c>
      <c r="J194" s="82" t="str">
        <f aca="false">IF(G194&gt;0,IF(H194&lt;6,PtsMax4-I194+1,""),"")</f>
        <v/>
      </c>
      <c r="K194" s="97" t="n">
        <f aca="false">MAX(M194:AB194)</f>
        <v>0</v>
      </c>
      <c r="L194" s="98" t="n">
        <f aca="false">IFERROR(G194/G$1,"")</f>
        <v>0</v>
      </c>
      <c r="M194" s="99"/>
      <c r="N194" s="86" t="str">
        <f aca="false">IF(N$2=$E194,$J194,"")</f>
        <v/>
      </c>
      <c r="O194" s="99" t="str">
        <f aca="false">IF(O$2=$E194,$J194,"")</f>
        <v/>
      </c>
      <c r="P194" s="86" t="str">
        <f aca="false">IF(P$2=$E194,$J194,"")</f>
        <v/>
      </c>
      <c r="Q194" s="86" t="str">
        <f aca="false">IF(Q$2=$E194,$J194,"")</f>
        <v/>
      </c>
      <c r="R194" s="99" t="str">
        <f aca="false">IF(R$2=$E194,$J194,"")</f>
        <v/>
      </c>
      <c r="S194" s="86" t="str">
        <f aca="false">IF(S$2=$E194,$J194,"")</f>
        <v/>
      </c>
      <c r="T194" s="99" t="str">
        <f aca="false">IF(T$2=$E194,$J194,"")</f>
        <v/>
      </c>
      <c r="U194" s="86" t="str">
        <f aca="false">IF(U$2=$E194,$J194,"")</f>
        <v/>
      </c>
      <c r="V194" s="99" t="str">
        <f aca="false">IF(V$2=$E194,$J194,"")</f>
        <v/>
      </c>
      <c r="W194" s="86" t="str">
        <f aca="false">IF(W$2=$E194,$J194,"")</f>
        <v/>
      </c>
      <c r="X194" s="99" t="str">
        <f aca="false">IF(X$2=$E194,$J194,"")</f>
        <v/>
      </c>
      <c r="Y194" s="86" t="str">
        <f aca="false">IF(Y$2=$E194,$J194,"")</f>
        <v/>
      </c>
      <c r="Z194" s="99" t="str">
        <f aca="false">IF(Z$2=$E194,$J194,"")</f>
        <v/>
      </c>
      <c r="AA194" s="86" t="str">
        <f aca="false">IF(AA$2=$E194,$J194,"")</f>
        <v/>
      </c>
      <c r="AB194" s="99" t="str">
        <f aca="false">IF(AB$2=$E194,$J194,"")</f>
        <v/>
      </c>
      <c r="AC194" s="101" t="s">
        <v>10</v>
      </c>
      <c r="AD194" s="83"/>
      <c r="AE194" s="83" t="s">
        <v>10</v>
      </c>
      <c r="AF194" s="83" t="s">
        <v>10</v>
      </c>
    </row>
    <row r="195" customFormat="false" ht="14.25" hidden="false" customHeight="false" outlineLevel="0" collapsed="false">
      <c r="A195" s="82" t="str">
        <f aca="false">IF(G195&lt;&gt;0,IF(COUNTIF(G$4:G$199,G195)&lt;&gt;1,RANK(G195,G$4:G$199)&amp;"°",RANK(G195,G$4:G$199)),"")</f>
        <v/>
      </c>
      <c r="B195" s="83" t="s">
        <v>10</v>
      </c>
      <c r="C195" s="86" t="str">
        <f aca="false">IFERROR(VLOOKUP($B195,TabJoueurs,2,0),"")</f>
        <v/>
      </c>
      <c r="D195" s="86" t="str">
        <f aca="false">IFERROR(VLOOKUP($B195,TabJoueurs,3,0),"")</f>
        <v/>
      </c>
      <c r="E195" s="86" t="str">
        <f aca="false">IFERROR(VLOOKUP($B195,TabJoueurs,4,0),"")</f>
        <v/>
      </c>
      <c r="F195" s="86" t="str">
        <f aca="false">IFERROR(VLOOKUP($B195,TabJoueurs,7,0),"")</f>
        <v/>
      </c>
      <c r="G195" s="103"/>
      <c r="H195" s="82" t="n">
        <f aca="false">COUNTIF(E$4:E195,E195)</f>
        <v>67</v>
      </c>
      <c r="I195" s="82" t="n">
        <f aca="false">IFERROR(IF(H195&lt;6,I194+1,I194),0)</f>
        <v>68</v>
      </c>
      <c r="J195" s="82" t="str">
        <f aca="false">IF(G195&gt;0,IF(H195&lt;6,PtsMax4-I195+1,""),"")</f>
        <v/>
      </c>
      <c r="K195" s="97" t="n">
        <f aca="false">MAX(M195:AB195)</f>
        <v>0</v>
      </c>
      <c r="L195" s="98" t="n">
        <f aca="false">IFERROR(G195/G$1,"")</f>
        <v>0</v>
      </c>
      <c r="M195" s="99"/>
      <c r="N195" s="86" t="str">
        <f aca="false">IF(N$2=$E195,$J195,"")</f>
        <v/>
      </c>
      <c r="O195" s="99" t="str">
        <f aca="false">IF(O$2=$E195,$J195,"")</f>
        <v/>
      </c>
      <c r="P195" s="86" t="str">
        <f aca="false">IF(P$2=$E195,$J195,"")</f>
        <v/>
      </c>
      <c r="Q195" s="86" t="str">
        <f aca="false">IF(Q$2=$E195,$J195,"")</f>
        <v/>
      </c>
      <c r="R195" s="99" t="str">
        <f aca="false">IF(R$2=$E195,$J195,"")</f>
        <v/>
      </c>
      <c r="S195" s="86" t="str">
        <f aca="false">IF(S$2=$E195,$J195,"")</f>
        <v/>
      </c>
      <c r="T195" s="99" t="str">
        <f aca="false">IF(T$2=$E195,$J195,"")</f>
        <v/>
      </c>
      <c r="U195" s="86" t="str">
        <f aca="false">IF(U$2=$E195,$J195,"")</f>
        <v/>
      </c>
      <c r="V195" s="99" t="str">
        <f aca="false">IF(V$2=$E195,$J195,"")</f>
        <v/>
      </c>
      <c r="W195" s="86" t="str">
        <f aca="false">IF(W$2=$E195,$J195,"")</f>
        <v/>
      </c>
      <c r="X195" s="99" t="str">
        <f aca="false">IF(X$2=$E195,$J195,"")</f>
        <v/>
      </c>
      <c r="Y195" s="86" t="str">
        <f aca="false">IF(Y$2=$E195,$J195,"")</f>
        <v/>
      </c>
      <c r="Z195" s="99" t="str">
        <f aca="false">IF(Z$2=$E195,$J195,"")</f>
        <v/>
      </c>
      <c r="AA195" s="86" t="str">
        <f aca="false">IF(AA$2=$E195,$J195,"")</f>
        <v/>
      </c>
      <c r="AB195" s="99" t="str">
        <f aca="false">IF(AB$2=$E195,$J195,"")</f>
        <v/>
      </c>
      <c r="AC195" s="101" t="s">
        <v>10</v>
      </c>
      <c r="AD195" s="83"/>
      <c r="AE195" s="83" t="s">
        <v>10</v>
      </c>
      <c r="AF195" s="83" t="s">
        <v>10</v>
      </c>
    </row>
    <row r="196" customFormat="false" ht="14.25" hidden="false" customHeight="false" outlineLevel="0" collapsed="false">
      <c r="A196" s="82" t="str">
        <f aca="false">IF(G196&lt;&gt;0,IF(COUNTIF(G$4:G$199,G196)&lt;&gt;1,RANK(G196,G$4:G$199)&amp;"°",RANK(G196,G$4:G$199)),"")</f>
        <v/>
      </c>
      <c r="B196" s="83" t="s">
        <v>10</v>
      </c>
      <c r="C196" s="86" t="str">
        <f aca="false">IFERROR(VLOOKUP($B196,TabJoueurs,2,0),"")</f>
        <v/>
      </c>
      <c r="D196" s="86" t="str">
        <f aca="false">IFERROR(VLOOKUP($B196,TabJoueurs,3,0),"")</f>
        <v/>
      </c>
      <c r="E196" s="86" t="str">
        <f aca="false">IFERROR(VLOOKUP($B196,TabJoueurs,4,0),"")</f>
        <v/>
      </c>
      <c r="F196" s="86" t="str">
        <f aca="false">IFERROR(VLOOKUP($B196,TabJoueurs,7,0),"")</f>
        <v/>
      </c>
      <c r="G196" s="103"/>
      <c r="H196" s="82" t="n">
        <f aca="false">COUNTIF(E$4:E196,E196)</f>
        <v>68</v>
      </c>
      <c r="I196" s="82" t="n">
        <f aca="false">IFERROR(IF(H196&lt;6,I195+1,I195),0)</f>
        <v>68</v>
      </c>
      <c r="J196" s="82" t="str">
        <f aca="false">IF(G196&gt;0,IF(H196&lt;6,PtsMax4-I196+1,""),"")</f>
        <v/>
      </c>
      <c r="K196" s="97" t="n">
        <f aca="false">MAX(M196:AB196)</f>
        <v>0</v>
      </c>
      <c r="L196" s="98" t="n">
        <f aca="false">IFERROR(G196/G$1,"")</f>
        <v>0</v>
      </c>
      <c r="M196" s="99"/>
      <c r="N196" s="86" t="str">
        <f aca="false">IF(N$2=$E196,$J196,"")</f>
        <v/>
      </c>
      <c r="O196" s="99" t="str">
        <f aca="false">IF(O$2=$E196,$J196,"")</f>
        <v/>
      </c>
      <c r="P196" s="86" t="str">
        <f aca="false">IF(P$2=$E196,$J196,"")</f>
        <v/>
      </c>
      <c r="Q196" s="86" t="str">
        <f aca="false">IF(Q$2=$E196,$J196,"")</f>
        <v/>
      </c>
      <c r="R196" s="99" t="str">
        <f aca="false">IF(R$2=$E196,$J196,"")</f>
        <v/>
      </c>
      <c r="S196" s="86" t="str">
        <f aca="false">IF(S$2=$E196,$J196,"")</f>
        <v/>
      </c>
      <c r="T196" s="99" t="str">
        <f aca="false">IF(T$2=$E196,$J196,"")</f>
        <v/>
      </c>
      <c r="U196" s="86" t="str">
        <f aca="false">IF(U$2=$E196,$J196,"")</f>
        <v/>
      </c>
      <c r="V196" s="99" t="str">
        <f aca="false">IF(V$2=$E196,$J196,"")</f>
        <v/>
      </c>
      <c r="W196" s="86" t="str">
        <f aca="false">IF(W$2=$E196,$J196,"")</f>
        <v/>
      </c>
      <c r="X196" s="99" t="str">
        <f aca="false">IF(X$2=$E196,$J196,"")</f>
        <v/>
      </c>
      <c r="Y196" s="86" t="str">
        <f aca="false">IF(Y$2=$E196,$J196,"")</f>
        <v/>
      </c>
      <c r="Z196" s="99" t="str">
        <f aca="false">IF(Z$2=$E196,$J196,"")</f>
        <v/>
      </c>
      <c r="AA196" s="86" t="str">
        <f aca="false">IF(AA$2=$E196,$J196,"")</f>
        <v/>
      </c>
      <c r="AB196" s="99" t="str">
        <f aca="false">IF(AB$2=$E196,$J196,"")</f>
        <v/>
      </c>
      <c r="AC196" s="101" t="s">
        <v>10</v>
      </c>
      <c r="AD196" s="83"/>
      <c r="AE196" s="83" t="s">
        <v>10</v>
      </c>
      <c r="AF196" s="83" t="s">
        <v>10</v>
      </c>
    </row>
    <row r="197" customFormat="false" ht="14.25" hidden="false" customHeight="false" outlineLevel="0" collapsed="false">
      <c r="A197" s="82" t="str">
        <f aca="false">IF(G197&lt;&gt;0,IF(COUNTIF(G$4:G$199,G197)&lt;&gt;1,RANK(G197,G$4:G$199)&amp;"°",RANK(G197,G$4:G$199)),"")</f>
        <v/>
      </c>
      <c r="B197" s="83" t="s">
        <v>10</v>
      </c>
      <c r="C197" s="86" t="str">
        <f aca="false">IFERROR(VLOOKUP($B197,TabJoueurs,2,0),"")</f>
        <v/>
      </c>
      <c r="D197" s="86" t="str">
        <f aca="false">IFERROR(VLOOKUP($B197,TabJoueurs,3,0),"")</f>
        <v/>
      </c>
      <c r="E197" s="86" t="str">
        <f aca="false">IFERROR(VLOOKUP($B197,TabJoueurs,4,0),"")</f>
        <v/>
      </c>
      <c r="F197" s="86" t="str">
        <f aca="false">IFERROR(VLOOKUP($B197,TabJoueurs,7,0),"")</f>
        <v/>
      </c>
      <c r="G197" s="103"/>
      <c r="H197" s="82" t="n">
        <f aca="false">COUNTIF(E$4:E197,E197)</f>
        <v>69</v>
      </c>
      <c r="I197" s="82" t="n">
        <f aca="false">IFERROR(IF(H197&lt;6,I196+1,I196),0)</f>
        <v>68</v>
      </c>
      <c r="J197" s="82" t="str">
        <f aca="false">IF(G197&gt;0,IF(H197&lt;6,PtsMax4-I197+1,""),"")</f>
        <v/>
      </c>
      <c r="K197" s="97" t="n">
        <f aca="false">MAX(M197:AB197)</f>
        <v>0</v>
      </c>
      <c r="L197" s="98" t="n">
        <f aca="false">IFERROR(G197/G$1,"")</f>
        <v>0</v>
      </c>
      <c r="M197" s="99"/>
      <c r="N197" s="86" t="str">
        <f aca="false">IF(N$2=$E197,$J197,"")</f>
        <v/>
      </c>
      <c r="O197" s="99" t="str">
        <f aca="false">IF(O$2=$E197,$J197,"")</f>
        <v/>
      </c>
      <c r="P197" s="86" t="str">
        <f aca="false">IF(P$2=$E197,$J197,"")</f>
        <v/>
      </c>
      <c r="Q197" s="86" t="str">
        <f aca="false">IF(Q$2=$E197,$J197,"")</f>
        <v/>
      </c>
      <c r="R197" s="99" t="str">
        <f aca="false">IF(R$2=$E197,$J197,"")</f>
        <v/>
      </c>
      <c r="S197" s="86" t="str">
        <f aca="false">IF(S$2=$E197,$J197,"")</f>
        <v/>
      </c>
      <c r="T197" s="99" t="str">
        <f aca="false">IF(T$2=$E197,$J197,"")</f>
        <v/>
      </c>
      <c r="U197" s="86" t="str">
        <f aca="false">IF(U$2=$E197,$J197,"")</f>
        <v/>
      </c>
      <c r="V197" s="99" t="str">
        <f aca="false">IF(V$2=$E197,$J197,"")</f>
        <v/>
      </c>
      <c r="W197" s="86" t="str">
        <f aca="false">IF(W$2=$E197,$J197,"")</f>
        <v/>
      </c>
      <c r="X197" s="99" t="str">
        <f aca="false">IF(X$2=$E197,$J197,"")</f>
        <v/>
      </c>
      <c r="Y197" s="86" t="str">
        <f aca="false">IF(Y$2=$E197,$J197,"")</f>
        <v/>
      </c>
      <c r="Z197" s="99" t="str">
        <f aca="false">IF(Z$2=$E197,$J197,"")</f>
        <v/>
      </c>
      <c r="AA197" s="86" t="str">
        <f aca="false">IF(AA$2=$E197,$J197,"")</f>
        <v/>
      </c>
      <c r="AB197" s="99" t="str">
        <f aca="false">IF(AB$2=$E197,$J197,"")</f>
        <v/>
      </c>
      <c r="AC197" s="101" t="s">
        <v>10</v>
      </c>
      <c r="AD197" s="83"/>
      <c r="AE197" s="83" t="s">
        <v>10</v>
      </c>
      <c r="AF197" s="83" t="s">
        <v>10</v>
      </c>
    </row>
    <row r="198" customFormat="false" ht="14.25" hidden="false" customHeight="false" outlineLevel="0" collapsed="false">
      <c r="A198" s="82" t="str">
        <f aca="false">IF(G198&lt;&gt;0,IF(COUNTIF(G$4:G$199,G198)&lt;&gt;1,RANK(G198,G$4:G$199)&amp;"°",RANK(G198,G$4:G$199)),"")</f>
        <v/>
      </c>
      <c r="B198" s="83" t="s">
        <v>10</v>
      </c>
      <c r="C198" s="86" t="str">
        <f aca="false">IFERROR(VLOOKUP($B198,TabJoueurs,2,0),"")</f>
        <v/>
      </c>
      <c r="D198" s="86" t="str">
        <f aca="false">IFERROR(VLOOKUP($B198,TabJoueurs,3,0),"")</f>
        <v/>
      </c>
      <c r="E198" s="86" t="str">
        <f aca="false">IFERROR(VLOOKUP($B198,TabJoueurs,4,0),"")</f>
        <v/>
      </c>
      <c r="F198" s="86" t="str">
        <f aca="false">IFERROR(VLOOKUP($B198,TabJoueurs,7,0),"")</f>
        <v/>
      </c>
      <c r="G198" s="103"/>
      <c r="H198" s="82" t="n">
        <f aca="false">COUNTIF(E$4:E198,E198)</f>
        <v>70</v>
      </c>
      <c r="I198" s="82" t="n">
        <f aca="false">IFERROR(IF(H198&lt;6,I197+1,I197),0)</f>
        <v>68</v>
      </c>
      <c r="J198" s="82" t="str">
        <f aca="false">IF(G198&gt;0,IF(H198&lt;6,PtsMax4-I198+1,""),"")</f>
        <v/>
      </c>
      <c r="K198" s="97" t="n">
        <f aca="false">MAX(M198:AB198)</f>
        <v>0</v>
      </c>
      <c r="L198" s="98" t="n">
        <f aca="false">IFERROR(G198/G$1,"")</f>
        <v>0</v>
      </c>
      <c r="M198" s="99"/>
      <c r="N198" s="86" t="str">
        <f aca="false">IF(N$2=$E198,$J198,"")</f>
        <v/>
      </c>
      <c r="O198" s="99" t="str">
        <f aca="false">IF(O$2=$E198,$J198,"")</f>
        <v/>
      </c>
      <c r="P198" s="86" t="str">
        <f aca="false">IF(P$2=$E198,$J198,"")</f>
        <v/>
      </c>
      <c r="Q198" s="86" t="str">
        <f aca="false">IF(Q$2=$E198,$J198,"")</f>
        <v/>
      </c>
      <c r="R198" s="99" t="str">
        <f aca="false">IF(R$2=$E198,$J198,"")</f>
        <v/>
      </c>
      <c r="S198" s="86" t="str">
        <f aca="false">IF(S$2=$E198,$J198,"")</f>
        <v/>
      </c>
      <c r="T198" s="99" t="str">
        <f aca="false">IF(T$2=$E198,$J198,"")</f>
        <v/>
      </c>
      <c r="U198" s="86" t="str">
        <f aca="false">IF(U$2=$E198,$J198,"")</f>
        <v/>
      </c>
      <c r="V198" s="99" t="str">
        <f aca="false">IF(V$2=$E198,$J198,"")</f>
        <v/>
      </c>
      <c r="W198" s="86" t="str">
        <f aca="false">IF(W$2=$E198,$J198,"")</f>
        <v/>
      </c>
      <c r="X198" s="99" t="str">
        <f aca="false">IF(X$2=$E198,$J198,"")</f>
        <v/>
      </c>
      <c r="Y198" s="86" t="str">
        <f aca="false">IF(Y$2=$E198,$J198,"")</f>
        <v/>
      </c>
      <c r="Z198" s="99" t="str">
        <f aca="false">IF(Z$2=$E198,$J198,"")</f>
        <v/>
      </c>
      <c r="AA198" s="86" t="str">
        <f aca="false">IF(AA$2=$E198,$J198,"")</f>
        <v/>
      </c>
      <c r="AB198" s="99" t="str">
        <f aca="false">IF(AB$2=$E198,$J198,"")</f>
        <v/>
      </c>
      <c r="AC198" s="101" t="s">
        <v>10</v>
      </c>
      <c r="AD198" s="83"/>
      <c r="AE198" s="83" t="s">
        <v>10</v>
      </c>
      <c r="AF198" s="83" t="s">
        <v>10</v>
      </c>
    </row>
    <row r="199" customFormat="false" ht="14.25" hidden="false" customHeight="false" outlineLevel="0" collapsed="false">
      <c r="A199" s="82" t="str">
        <f aca="false">IF(G199&lt;&gt;0,IF(COUNTIF(G$4:G$199,G199)&lt;&gt;1,RANK(G199,G$4:G$199)&amp;"°",RANK(G199,G$4:G$199)),"")</f>
        <v/>
      </c>
      <c r="B199" s="83" t="s">
        <v>10</v>
      </c>
      <c r="C199" s="86" t="str">
        <f aca="false">IFERROR(VLOOKUP($B199,TabJoueurs,2,0),"")</f>
        <v/>
      </c>
      <c r="D199" s="86" t="str">
        <f aca="false">IFERROR(VLOOKUP($B199,TabJoueurs,3,0),"")</f>
        <v/>
      </c>
      <c r="E199" s="86" t="str">
        <f aca="false">IFERROR(VLOOKUP($B199,TabJoueurs,4,0),"")</f>
        <v/>
      </c>
      <c r="F199" s="86" t="str">
        <f aca="false">IFERROR(VLOOKUP($B199,TabJoueurs,7,0),"")</f>
        <v/>
      </c>
      <c r="G199" s="103"/>
      <c r="H199" s="82" t="n">
        <f aca="false">COUNTIF(E$4:E199,E199)</f>
        <v>71</v>
      </c>
      <c r="I199" s="82" t="n">
        <f aca="false">IFERROR(IF(H199&lt;6,I198+1,I198),0)</f>
        <v>68</v>
      </c>
      <c r="J199" s="82" t="str">
        <f aca="false">IF(G199&gt;0,IF(H199&lt;6,PtsMax4-I199+1,""),"")</f>
        <v/>
      </c>
      <c r="K199" s="97" t="n">
        <f aca="false">MAX(M199:AB199)</f>
        <v>0</v>
      </c>
      <c r="L199" s="98" t="n">
        <f aca="false">IFERROR(G199/G$1,"")</f>
        <v>0</v>
      </c>
      <c r="M199" s="99"/>
      <c r="N199" s="86" t="str">
        <f aca="false">IF(N$2=$E199,$J199,"")</f>
        <v/>
      </c>
      <c r="O199" s="99" t="str">
        <f aca="false">IF(O$2=$E199,$J199,"")</f>
        <v/>
      </c>
      <c r="P199" s="86" t="str">
        <f aca="false">IF(P$2=$E199,$J199,"")</f>
        <v/>
      </c>
      <c r="Q199" s="86" t="str">
        <f aca="false">IF(Q$2=$E199,$J199,"")</f>
        <v/>
      </c>
      <c r="R199" s="99" t="str">
        <f aca="false">IF(R$2=$E199,$J199,"")</f>
        <v/>
      </c>
      <c r="S199" s="86" t="str">
        <f aca="false">IF(S$2=$E199,$J199,"")</f>
        <v/>
      </c>
      <c r="T199" s="99" t="str">
        <f aca="false">IF(T$2=$E199,$J199,"")</f>
        <v/>
      </c>
      <c r="U199" s="86" t="str">
        <f aca="false">IF(U$2=$E199,$J199,"")</f>
        <v/>
      </c>
      <c r="V199" s="99" t="str">
        <f aca="false">IF(V$2=$E199,$J199,"")</f>
        <v/>
      </c>
      <c r="W199" s="86" t="str">
        <f aca="false">IF(W$2=$E199,$J199,"")</f>
        <v/>
      </c>
      <c r="X199" s="99" t="str">
        <f aca="false">IF(X$2=$E199,$J199,"")</f>
        <v/>
      </c>
      <c r="Y199" s="86" t="str">
        <f aca="false">IF(Y$2=$E199,$J199,"")</f>
        <v/>
      </c>
      <c r="Z199" s="99" t="str">
        <f aca="false">IF(Z$2=$E199,$J199,"")</f>
        <v/>
      </c>
      <c r="AA199" s="86" t="str">
        <f aca="false">IF(AA$2=$E199,$J199,"")</f>
        <v/>
      </c>
      <c r="AB199" s="99" t="str">
        <f aca="false">IF(AB$2=$E199,$J199,"")</f>
        <v/>
      </c>
      <c r="AC199" s="101" t="s">
        <v>10</v>
      </c>
      <c r="AD199" s="83"/>
      <c r="AE199" s="83" t="s">
        <v>10</v>
      </c>
      <c r="AF199" s="83" t="s">
        <v>10</v>
      </c>
    </row>
    <row r="200" customFormat="false" ht="14.25" hidden="false" customHeight="false" outlineLevel="0" collapsed="false">
      <c r="A200" s="82"/>
      <c r="B200" s="83"/>
      <c r="C200" s="86" t="str">
        <f aca="false">IFERROR(VLOOKUP($B200,TabJoueurs,2,0),"")</f>
        <v/>
      </c>
      <c r="D200" s="86" t="str">
        <f aca="false">IFERROR(VLOOKUP($B200,TabJoueurs,3,0),"")</f>
        <v/>
      </c>
      <c r="E200" s="86" t="str">
        <f aca="false">IFERROR(VLOOKUP($B200,TabJoueurs,4,0),"")</f>
        <v/>
      </c>
      <c r="F200" s="86" t="str">
        <f aca="false">IFERROR(VLOOKUP($B200,TabJoueurs,7,0),"")</f>
        <v/>
      </c>
      <c r="G200" s="103"/>
      <c r="H200" s="82"/>
      <c r="I200" s="82"/>
      <c r="J200" s="82"/>
      <c r="K200" s="97" t="n">
        <f aca="false">MAX(M200:AB200)</f>
        <v>0</v>
      </c>
      <c r="L200" s="98"/>
      <c r="M200" s="99"/>
      <c r="N200" s="86" t="str">
        <f aca="false">IF(N$2=$E200,$J200,"")</f>
        <v/>
      </c>
      <c r="O200" s="99" t="str">
        <f aca="false">IF(O$2=$E200,$J200,"")</f>
        <v/>
      </c>
      <c r="P200" s="86" t="str">
        <f aca="false">IF(P$2=$E200,$J200,"")</f>
        <v/>
      </c>
      <c r="Q200" s="86" t="str">
        <f aca="false">IF(Q$2=$E200,$J200,"")</f>
        <v/>
      </c>
      <c r="R200" s="99" t="str">
        <f aca="false">IF(R$2=$E200,$J200,"")</f>
        <v/>
      </c>
      <c r="S200" s="86" t="str">
        <f aca="false">IF(S$2=$E200,$J200,"")</f>
        <v/>
      </c>
      <c r="T200" s="99" t="str">
        <f aca="false">IF(T$2=$E200,$J200,"")</f>
        <v/>
      </c>
      <c r="U200" s="86" t="str">
        <f aca="false">IF(U$2=$E200,$J200,"")</f>
        <v/>
      </c>
      <c r="V200" s="99" t="str">
        <f aca="false">IF(V$2=$E200,$J200,"")</f>
        <v/>
      </c>
      <c r="W200" s="86" t="str">
        <f aca="false">IF(W$2=$E200,$J200,"")</f>
        <v/>
      </c>
      <c r="X200" s="99" t="str">
        <f aca="false">IF(X$2=$E200,$J200,"")</f>
        <v/>
      </c>
      <c r="Y200" s="86" t="str">
        <f aca="false">IF(Y$2=$E200,$J200,"")</f>
        <v/>
      </c>
      <c r="Z200" s="99" t="str">
        <f aca="false">IF(Z$2=$E200,$J200,"")</f>
        <v/>
      </c>
      <c r="AA200" s="86" t="str">
        <f aca="false">IF(AA$2=$E200,$J200,"")</f>
        <v/>
      </c>
      <c r="AB200" s="99" t="str">
        <f aca="false">IF(AB$2=$E200,$J200,"")</f>
        <v/>
      </c>
      <c r="AC200" s="101"/>
      <c r="AD200" s="83"/>
      <c r="AE200" s="83"/>
      <c r="AF200" s="83"/>
    </row>
    <row r="201" customFormat="false" ht="14.25" hidden="false" customHeight="false" outlineLevel="0" collapsed="false">
      <c r="M201" s="4" t="str">
        <f aca="false">IF(M$2=$E201,$J201,"")</f>
        <v/>
      </c>
      <c r="N201" s="4" t="str">
        <f aca="false">IF(N$2=$E201,$J201,"")</f>
        <v/>
      </c>
      <c r="O201" s="4" t="str">
        <f aca="false">IF(O$2=$E201,$J201,"")</f>
        <v/>
      </c>
      <c r="P201" s="4" t="str">
        <f aca="false">IF(P$2=$E201,$J201,"")</f>
        <v/>
      </c>
      <c r="Q201" s="4" t="str">
        <f aca="false">IF(R$2=$E201,$J201,"")</f>
        <v/>
      </c>
      <c r="R201" s="4" t="str">
        <f aca="false">IF(R$2=$E201,$J201,"")</f>
        <v/>
      </c>
      <c r="S201" s="4" t="str">
        <f aca="false">IF(S$2=$E201,$J201,"")</f>
        <v/>
      </c>
      <c r="T201" s="4" t="str">
        <f aca="false">IF(T$2=$E201,$J201,"")</f>
        <v/>
      </c>
      <c r="V201" s="4" t="str">
        <f aca="false">IF(V$2=$E201,$J201,"")</f>
        <v/>
      </c>
      <c r="W201" s="4" t="str">
        <f aca="false">IF(W$2=$E201,$J201,"")</f>
        <v/>
      </c>
      <c r="X201" s="4" t="str">
        <f aca="false">IF(X$2=$E201,$J201,"")</f>
        <v/>
      </c>
      <c r="Y201" s="4" t="str">
        <f aca="false">IF(Y$2=$E201,$J201,"")</f>
        <v/>
      </c>
      <c r="Z201" s="4" t="str">
        <f aca="false">IF(Z$2=$E201,$J201,"")</f>
        <v/>
      </c>
      <c r="AA201" s="4" t="str">
        <f aca="false">IF(AA$2=$E201,$J201,"")</f>
        <v/>
      </c>
      <c r="AB201" s="4" t="str">
        <f aca="false">IF(AB$2=$E201,$J201,"")</f>
        <v/>
      </c>
    </row>
    <row r="202" customFormat="false" ht="14.25" hidden="false" customHeight="false" outlineLevel="0" collapsed="false">
      <c r="M202" s="4" t="str">
        <f aca="false">IF(M$2=$E202,$J202,"")</f>
        <v/>
      </c>
      <c r="N202" s="4" t="str">
        <f aca="false">IF(N$2=$E202,$J202,"")</f>
        <v/>
      </c>
      <c r="O202" s="4" t="str">
        <f aca="false">IF(O$2=$E202,$J202,"")</f>
        <v/>
      </c>
      <c r="P202" s="4" t="str">
        <f aca="false">IF(P$2=$E202,$J202,"")</f>
        <v/>
      </c>
      <c r="Q202" s="4" t="str">
        <f aca="false">IF(R$2=$E202,$J202,"")</f>
        <v/>
      </c>
      <c r="R202" s="4" t="str">
        <f aca="false">IF(R$2=$E202,$J202,"")</f>
        <v/>
      </c>
      <c r="S202" s="4" t="str">
        <f aca="false">IF(S$2=$E202,$J202,"")</f>
        <v/>
      </c>
      <c r="T202" s="4" t="str">
        <f aca="false">IF(T$2=$E202,$J202,"")</f>
        <v/>
      </c>
      <c r="V202" s="4" t="str">
        <f aca="false">IF(V$2=$E202,$J202,"")</f>
        <v/>
      </c>
      <c r="W202" s="4" t="str">
        <f aca="false">IF(W$2=$E202,$J202,"")</f>
        <v/>
      </c>
      <c r="X202" s="4" t="str">
        <f aca="false">IF(X$2=$E202,$J202,"")</f>
        <v/>
      </c>
      <c r="Y202" s="4" t="str">
        <f aca="false">IF(Y$2=$E202,$J202,"")</f>
        <v/>
      </c>
      <c r="Z202" s="4" t="str">
        <f aca="false">IF(Z$2=$E202,$J202,"")</f>
        <v/>
      </c>
      <c r="AA202" s="4" t="str">
        <f aca="false">IF(AA$2=$E202,$J202,"")</f>
        <v/>
      </c>
      <c r="AB202" s="4" t="str">
        <f aca="false">IF(AB$2=$E202,$J202,"")</f>
        <v/>
      </c>
    </row>
    <row r="203" customFormat="false" ht="14.25" hidden="false" customHeight="false" outlineLevel="0" collapsed="false">
      <c r="M203" s="4" t="str">
        <f aca="false">IF(M$2=$E203,$J203,"")</f>
        <v/>
      </c>
      <c r="N203" s="4" t="str">
        <f aca="false">IF(N$2=$E203,$J203,"")</f>
        <v/>
      </c>
      <c r="O203" s="4" t="str">
        <f aca="false">IF(O$2=$E203,$J203,"")</f>
        <v/>
      </c>
      <c r="P203" s="4" t="str">
        <f aca="false">IF(P$2=$E203,$J203,"")</f>
        <v/>
      </c>
      <c r="Q203" s="4" t="str">
        <f aca="false">IF(R$2=$E203,$J203,"")</f>
        <v/>
      </c>
      <c r="R203" s="4" t="str">
        <f aca="false">IF(R$2=$E203,$J203,"")</f>
        <v/>
      </c>
      <c r="S203" s="4" t="str">
        <f aca="false">IF(S$2=$E203,$J203,"")</f>
        <v/>
      </c>
      <c r="T203" s="4" t="str">
        <f aca="false">IF(T$2=$E203,$J203,"")</f>
        <v/>
      </c>
      <c r="V203" s="4" t="str">
        <f aca="false">IF(V$2=$E203,$J203,"")</f>
        <v/>
      </c>
      <c r="W203" s="4" t="str">
        <f aca="false">IF(W$2=$E203,$J203,"")</f>
        <v/>
      </c>
      <c r="X203" s="4" t="str">
        <f aca="false">IF(X$2=$E203,$J203,"")</f>
        <v/>
      </c>
      <c r="Y203" s="4" t="str">
        <f aca="false">IF(Y$2=$E203,$J203,"")</f>
        <v/>
      </c>
      <c r="Z203" s="4" t="str">
        <f aca="false">IF(Z$2=$E203,$J203,"")</f>
        <v/>
      </c>
      <c r="AA203" s="4" t="str">
        <f aca="false">IF(AA$2=$E203,$J203,"")</f>
        <v/>
      </c>
      <c r="AB203" s="4" t="str">
        <f aca="false">IF(AB$2=$E203,$J203,"")</f>
        <v/>
      </c>
    </row>
    <row r="204" customFormat="false" ht="14.25" hidden="false" customHeight="false" outlineLevel="0" collapsed="false">
      <c r="M204" s="4" t="str">
        <f aca="false">IF(M$2=$E204,$J204,"")</f>
        <v/>
      </c>
      <c r="N204" s="4" t="str">
        <f aca="false">IF(N$2=$E204,$J204,"")</f>
        <v/>
      </c>
      <c r="O204" s="4" t="str">
        <f aca="false">IF(O$2=$E204,$J204,"")</f>
        <v/>
      </c>
      <c r="P204" s="4" t="str">
        <f aca="false">IF(P$2=$E204,$J204,"")</f>
        <v/>
      </c>
      <c r="Q204" s="4" t="str">
        <f aca="false">IF(R$2=$E204,$J204,"")</f>
        <v/>
      </c>
      <c r="R204" s="4" t="str">
        <f aca="false">IF(R$2=$E204,$J204,"")</f>
        <v/>
      </c>
      <c r="S204" s="4" t="str">
        <f aca="false">IF(S$2=$E204,$J204,"")</f>
        <v/>
      </c>
      <c r="T204" s="4" t="str">
        <f aca="false">IF(T$2=$E204,$J204,"")</f>
        <v/>
      </c>
      <c r="V204" s="4" t="str">
        <f aca="false">IF(V$2=$E204,$J204,"")</f>
        <v/>
      </c>
      <c r="W204" s="4" t="str">
        <f aca="false">IF(W$2=$E204,$J204,"")</f>
        <v/>
      </c>
      <c r="X204" s="4" t="str">
        <f aca="false">IF(X$2=$E204,$J204,"")</f>
        <v/>
      </c>
      <c r="Y204" s="4" t="str">
        <f aca="false">IF(Y$2=$E204,$J204,"")</f>
        <v/>
      </c>
      <c r="Z204" s="4" t="str">
        <f aca="false">IF(Z$2=$E204,$J204,"")</f>
        <v/>
      </c>
      <c r="AA204" s="4" t="str">
        <f aca="false">IF(AA$2=$E204,$J204,"")</f>
        <v/>
      </c>
      <c r="AB204" s="4" t="str">
        <f aca="false">IF(AB$2=$E204,$J204,"")</f>
        <v/>
      </c>
    </row>
    <row r="205" customFormat="false" ht="14.25" hidden="false" customHeight="false" outlineLevel="0" collapsed="false">
      <c r="M205" s="4" t="str">
        <f aca="false">IF(M$2=$E205,$J205,"")</f>
        <v/>
      </c>
      <c r="N205" s="4" t="str">
        <f aca="false">IF(N$2=$E205,$J205,"")</f>
        <v/>
      </c>
      <c r="O205" s="4" t="str">
        <f aca="false">IF(O$2=$E205,$J205,"")</f>
        <v/>
      </c>
      <c r="P205" s="4" t="str">
        <f aca="false">IF(P$2=$E205,$J205,"")</f>
        <v/>
      </c>
      <c r="Q205" s="4" t="str">
        <f aca="false">IF(R$2=$E205,$J205,"")</f>
        <v/>
      </c>
      <c r="R205" s="4" t="str">
        <f aca="false">IF(R$2=$E205,$J205,"")</f>
        <v/>
      </c>
      <c r="S205" s="4" t="str">
        <f aca="false">IF(S$2=$E205,$J205,"")</f>
        <v/>
      </c>
      <c r="T205" s="4" t="str">
        <f aca="false">IF(T$2=$E205,$J205,"")</f>
        <v/>
      </c>
      <c r="V205" s="4" t="str">
        <f aca="false">IF(V$2=$E205,$J205,"")</f>
        <v/>
      </c>
      <c r="W205" s="4" t="str">
        <f aca="false">IF(W$2=$E205,$J205,"")</f>
        <v/>
      </c>
      <c r="X205" s="4" t="str">
        <f aca="false">IF(X$2=$E205,$J205,"")</f>
        <v/>
      </c>
      <c r="Y205" s="4" t="str">
        <f aca="false">IF(Y$2=$E205,$J205,"")</f>
        <v/>
      </c>
      <c r="Z205" s="4" t="str">
        <f aca="false">IF(Z$2=$E205,$J205,"")</f>
        <v/>
      </c>
      <c r="AA205" s="4" t="str">
        <f aca="false">IF(AA$2=$E205,$J205,"")</f>
        <v/>
      </c>
      <c r="AB205" s="4" t="str">
        <f aca="false">IF(AB$2=$E205,$J205,"")</f>
        <v/>
      </c>
    </row>
    <row r="206" customFormat="false" ht="14.25" hidden="false" customHeight="false" outlineLevel="0" collapsed="false">
      <c r="M206" s="4" t="str">
        <f aca="false">IF(M$2=$E206,$J206,"")</f>
        <v/>
      </c>
      <c r="N206" s="4" t="str">
        <f aca="false">IF(N$2=$E206,$J206,"")</f>
        <v/>
      </c>
      <c r="O206" s="4" t="str">
        <f aca="false">IF(O$2=$E206,$J206,"")</f>
        <v/>
      </c>
      <c r="P206" s="4" t="str">
        <f aca="false">IF(P$2=$E206,$J206,"")</f>
        <v/>
      </c>
      <c r="Q206" s="4" t="str">
        <f aca="false">IF(R$2=$E206,$J206,"")</f>
        <v/>
      </c>
      <c r="R206" s="4" t="str">
        <f aca="false">IF(R$2=$E206,$J206,"")</f>
        <v/>
      </c>
      <c r="S206" s="4" t="str">
        <f aca="false">IF(S$2=$E206,$J206,"")</f>
        <v/>
      </c>
      <c r="T206" s="4" t="str">
        <f aca="false">IF(T$2=$E206,$J206,"")</f>
        <v/>
      </c>
      <c r="V206" s="4" t="str">
        <f aca="false">IF(V$2=$E206,$J206,"")</f>
        <v/>
      </c>
      <c r="W206" s="4" t="str">
        <f aca="false">IF(W$2=$E206,$J206,"")</f>
        <v/>
      </c>
      <c r="X206" s="4" t="str">
        <f aca="false">IF(X$2=$E206,$J206,"")</f>
        <v/>
      </c>
      <c r="Y206" s="4" t="str">
        <f aca="false">IF(Y$2=$E206,$J206,"")</f>
        <v/>
      </c>
      <c r="Z206" s="4" t="str">
        <f aca="false">IF(Z$2=$E206,$J206,"")</f>
        <v/>
      </c>
      <c r="AA206" s="4" t="str">
        <f aca="false">IF(AA$2=$E206,$J206,"")</f>
        <v/>
      </c>
      <c r="AB206" s="4" t="str">
        <f aca="false">IF(AB$2=$E206,$J206,"")</f>
        <v/>
      </c>
    </row>
    <row r="207" customFormat="false" ht="14.25" hidden="false" customHeight="false" outlineLevel="0" collapsed="false">
      <c r="M207" s="4" t="str">
        <f aca="false">IF(M$2=$E207,$J207,"")</f>
        <v/>
      </c>
      <c r="N207" s="4" t="str">
        <f aca="false">IF(N$2=$E207,$J207,"")</f>
        <v/>
      </c>
      <c r="O207" s="4" t="str">
        <f aca="false">IF(O$2=$E207,$J207,"")</f>
        <v/>
      </c>
      <c r="P207" s="4" t="str">
        <f aca="false">IF(P$2=$E207,$J207,"")</f>
        <v/>
      </c>
      <c r="Q207" s="4" t="str">
        <f aca="false">IF(R$2=$E207,$J207,"")</f>
        <v/>
      </c>
      <c r="R207" s="4" t="str">
        <f aca="false">IF(R$2=$E207,$J207,"")</f>
        <v/>
      </c>
      <c r="S207" s="4" t="str">
        <f aca="false">IF(S$2=$E207,$J207,"")</f>
        <v/>
      </c>
      <c r="T207" s="4" t="str">
        <f aca="false">IF(T$2=$E207,$J207,"")</f>
        <v/>
      </c>
      <c r="V207" s="4" t="str">
        <f aca="false">IF(V$2=$E207,$J207,"")</f>
        <v/>
      </c>
      <c r="W207" s="4" t="str">
        <f aca="false">IF(W$2=$E207,$J207,"")</f>
        <v/>
      </c>
      <c r="X207" s="4" t="str">
        <f aca="false">IF(X$2=$E207,$J207,"")</f>
        <v/>
      </c>
      <c r="Y207" s="4" t="str">
        <f aca="false">IF(Y$2=$E207,$J207,"")</f>
        <v/>
      </c>
      <c r="Z207" s="4" t="str">
        <f aca="false">IF(Z$2=$E207,$J207,"")</f>
        <v/>
      </c>
      <c r="AA207" s="4" t="str">
        <f aca="false">IF(AA$2=$E207,$J207,"")</f>
        <v/>
      </c>
      <c r="AB207" s="4" t="str">
        <f aca="false">IF(AB$2=$E207,$J207,"")</f>
        <v/>
      </c>
    </row>
    <row r="208" customFormat="false" ht="14.25" hidden="false" customHeight="false" outlineLevel="0" collapsed="false">
      <c r="M208" s="4" t="str">
        <f aca="false">IF(M$2=$E208,$J208,"")</f>
        <v/>
      </c>
      <c r="N208" s="4" t="str">
        <f aca="false">IF(N$2=$E208,$J208,"")</f>
        <v/>
      </c>
      <c r="O208" s="4" t="str">
        <f aca="false">IF(O$2=$E208,$J208,"")</f>
        <v/>
      </c>
      <c r="P208" s="4" t="str">
        <f aca="false">IF(P$2=$E208,$J208,"")</f>
        <v/>
      </c>
      <c r="Q208" s="4" t="str">
        <f aca="false">IF(R$2=$E208,$J208,"")</f>
        <v/>
      </c>
      <c r="R208" s="4" t="str">
        <f aca="false">IF(R$2=$E208,$J208,"")</f>
        <v/>
      </c>
      <c r="S208" s="4" t="str">
        <f aca="false">IF(S$2=$E208,$J208,"")</f>
        <v/>
      </c>
      <c r="T208" s="4" t="str">
        <f aca="false">IF(T$2=$E208,$J208,"")</f>
        <v/>
      </c>
      <c r="V208" s="4" t="str">
        <f aca="false">IF(V$2=$E208,$J208,"")</f>
        <v/>
      </c>
      <c r="W208" s="4" t="str">
        <f aca="false">IF(W$2=$E208,$J208,"")</f>
        <v/>
      </c>
      <c r="X208" s="4" t="str">
        <f aca="false">IF(X$2=$E208,$J208,"")</f>
        <v/>
      </c>
      <c r="Y208" s="4" t="str">
        <f aca="false">IF(Y$2=$E208,$J208,"")</f>
        <v/>
      </c>
      <c r="Z208" s="4" t="str">
        <f aca="false">IF(Z$2=$E208,$J208,"")</f>
        <v/>
      </c>
      <c r="AA208" s="4" t="str">
        <f aca="false">IF(AA$2=$E208,$J208,"")</f>
        <v/>
      </c>
      <c r="AB208" s="4" t="str">
        <f aca="false">IF(AB$2=$E208,$J208,"")</f>
        <v/>
      </c>
    </row>
    <row r="209" customFormat="false" ht="14.25" hidden="false" customHeight="false" outlineLevel="0" collapsed="false">
      <c r="M209" s="4" t="str">
        <f aca="false">IF(M$2=$E209,$J209,"")</f>
        <v/>
      </c>
      <c r="N209" s="4" t="str">
        <f aca="false">IF(N$2=$E209,$J209,"")</f>
        <v/>
      </c>
      <c r="O209" s="4" t="str">
        <f aca="false">IF(O$2=$E209,$J209,"")</f>
        <v/>
      </c>
      <c r="P209" s="4" t="str">
        <f aca="false">IF(P$2=$E209,$J209,"")</f>
        <v/>
      </c>
      <c r="Q209" s="4" t="str">
        <f aca="false">IF(R$2=$E209,$J209,"")</f>
        <v/>
      </c>
      <c r="R209" s="4" t="str">
        <f aca="false">IF(R$2=$E209,$J209,"")</f>
        <v/>
      </c>
      <c r="S209" s="4" t="str">
        <f aca="false">IF(S$2=$E209,$J209,"")</f>
        <v/>
      </c>
      <c r="T209" s="4" t="str">
        <f aca="false">IF(T$2=$E209,$J209,"")</f>
        <v/>
      </c>
      <c r="V209" s="4" t="str">
        <f aca="false">IF(V$2=$E209,$J209,"")</f>
        <v/>
      </c>
      <c r="W209" s="4" t="str">
        <f aca="false">IF(W$2=$E209,$J209,"")</f>
        <v/>
      </c>
      <c r="X209" s="4" t="str">
        <f aca="false">IF(X$2=$E209,$J209,"")</f>
        <v/>
      </c>
      <c r="Y209" s="4" t="str">
        <f aca="false">IF(Y$2=$E209,$J209,"")</f>
        <v/>
      </c>
      <c r="Z209" s="4" t="str">
        <f aca="false">IF(Z$2=$E209,$J209,"")</f>
        <v/>
      </c>
      <c r="AA209" s="4" t="str">
        <f aca="false">IF(AA$2=$E209,$J209,"")</f>
        <v/>
      </c>
      <c r="AB209" s="4" t="str">
        <f aca="false">IF(AB$2=$E209,$J209,"")</f>
        <v/>
      </c>
    </row>
    <row r="210" customFormat="false" ht="14.25" hidden="false" customHeight="false" outlineLevel="0" collapsed="false">
      <c r="M210" s="4" t="str">
        <f aca="false">IF(M$2=$E210,$J210,"")</f>
        <v/>
      </c>
      <c r="N210" s="4" t="str">
        <f aca="false">IF(N$2=$E210,$J210,"")</f>
        <v/>
      </c>
      <c r="O210" s="4" t="str">
        <f aca="false">IF(O$2=$E210,$J210,"")</f>
        <v/>
      </c>
      <c r="P210" s="4" t="str">
        <f aca="false">IF(P$2=$E210,$J210,"")</f>
        <v/>
      </c>
      <c r="Q210" s="4" t="str">
        <f aca="false">IF(R$2=$E210,$J210,"")</f>
        <v/>
      </c>
      <c r="R210" s="4" t="str">
        <f aca="false">IF(R$2=$E210,$J210,"")</f>
        <v/>
      </c>
      <c r="S210" s="4" t="str">
        <f aca="false">IF(S$2=$E210,$J210,"")</f>
        <v/>
      </c>
      <c r="T210" s="4" t="str">
        <f aca="false">IF(T$2=$E210,$J210,"")</f>
        <v/>
      </c>
      <c r="V210" s="4" t="str">
        <f aca="false">IF(V$2=$E210,$J210,"")</f>
        <v/>
      </c>
      <c r="W210" s="4" t="str">
        <f aca="false">IF(W$2=$E210,$J210,"")</f>
        <v/>
      </c>
      <c r="X210" s="4" t="str">
        <f aca="false">IF(X$2=$E210,$J210,"")</f>
        <v/>
      </c>
      <c r="Y210" s="4" t="str">
        <f aca="false">IF(Y$2=$E210,$J210,"")</f>
        <v/>
      </c>
      <c r="Z210" s="4" t="str">
        <f aca="false">IF(Z$2=$E210,$J210,"")</f>
        <v/>
      </c>
      <c r="AA210" s="4" t="str">
        <f aca="false">IF(AA$2=$E210,$J210,"")</f>
        <v/>
      </c>
      <c r="AB210" s="4" t="str">
        <f aca="false">IF(AB$2=$E210,$J210,"")</f>
        <v/>
      </c>
    </row>
    <row r="211" customFormat="false" ht="14.25" hidden="false" customHeight="false" outlineLevel="0" collapsed="false">
      <c r="M211" s="4" t="str">
        <f aca="false">IF(M$2=$E211,$J211,"")</f>
        <v/>
      </c>
      <c r="N211" s="4" t="str">
        <f aca="false">IF(N$2=$E211,$J211,"")</f>
        <v/>
      </c>
      <c r="O211" s="4" t="str">
        <f aca="false">IF(O$2=$E211,$J211,"")</f>
        <v/>
      </c>
      <c r="P211" s="4" t="str">
        <f aca="false">IF(P$2=$E211,$J211,"")</f>
        <v/>
      </c>
      <c r="Q211" s="4" t="str">
        <f aca="false">IF(R$2=$E211,$J211,"")</f>
        <v/>
      </c>
      <c r="R211" s="4" t="str">
        <f aca="false">IF(R$2=$E211,$J211,"")</f>
        <v/>
      </c>
      <c r="S211" s="4" t="str">
        <f aca="false">IF(S$2=$E211,$J211,"")</f>
        <v/>
      </c>
      <c r="T211" s="4" t="str">
        <f aca="false">IF(T$2=$E211,$J211,"")</f>
        <v/>
      </c>
      <c r="V211" s="4" t="str">
        <f aca="false">IF(V$2=$E211,$J211,"")</f>
        <v/>
      </c>
      <c r="W211" s="4" t="str">
        <f aca="false">IF(W$2=$E211,$J211,"")</f>
        <v/>
      </c>
      <c r="X211" s="4" t="str">
        <f aca="false">IF(X$2=$E211,$J211,"")</f>
        <v/>
      </c>
      <c r="Y211" s="4" t="str">
        <f aca="false">IF(Y$2=$E211,$J211,"")</f>
        <v/>
      </c>
      <c r="Z211" s="4" t="str">
        <f aca="false">IF(Z$2=$E211,$J211,"")</f>
        <v/>
      </c>
      <c r="AA211" s="4" t="str">
        <f aca="false">IF(AA$2=$E211,$J211,"")</f>
        <v/>
      </c>
      <c r="AB211" s="4" t="str">
        <f aca="false">IF(AB$2=$E211,$J211,"")</f>
        <v/>
      </c>
    </row>
    <row r="212" customFormat="false" ht="14.25" hidden="false" customHeight="false" outlineLevel="0" collapsed="false">
      <c r="M212" s="4" t="str">
        <f aca="false">IF(M$2=$E212,$J212,"")</f>
        <v/>
      </c>
      <c r="N212" s="4" t="str">
        <f aca="false">IF(N$2=$E212,$J212,"")</f>
        <v/>
      </c>
      <c r="O212" s="4" t="str">
        <f aca="false">IF(O$2=$E212,$J212,"")</f>
        <v/>
      </c>
      <c r="P212" s="4" t="str">
        <f aca="false">IF(P$2=$E212,$J212,"")</f>
        <v/>
      </c>
      <c r="Q212" s="4" t="str">
        <f aca="false">IF(R$2=$E212,$J212,"")</f>
        <v/>
      </c>
      <c r="R212" s="4" t="str">
        <f aca="false">IF(R$2=$E212,$J212,"")</f>
        <v/>
      </c>
      <c r="S212" s="4" t="str">
        <f aca="false">IF(S$2=$E212,$J212,"")</f>
        <v/>
      </c>
      <c r="T212" s="4" t="str">
        <f aca="false">IF(T$2=$E212,$J212,"")</f>
        <v/>
      </c>
      <c r="V212" s="4" t="str">
        <f aca="false">IF(V$2=$E212,$J212,"")</f>
        <v/>
      </c>
      <c r="W212" s="4" t="str">
        <f aca="false">IF(W$2=$E212,$J212,"")</f>
        <v/>
      </c>
      <c r="X212" s="4" t="str">
        <f aca="false">IF(X$2=$E212,$J212,"")</f>
        <v/>
      </c>
      <c r="Y212" s="4" t="str">
        <f aca="false">IF(Y$2=$E212,$J212,"")</f>
        <v/>
      </c>
      <c r="Z212" s="4" t="str">
        <f aca="false">IF(Z$2=$E212,$J212,"")</f>
        <v/>
      </c>
      <c r="AA212" s="4" t="str">
        <f aca="false">IF(AA$2=$E212,$J212,"")</f>
        <v/>
      </c>
      <c r="AB212" s="4" t="str">
        <f aca="false">IF(AB$2=$E212,$J212,"")</f>
        <v/>
      </c>
    </row>
    <row r="213" customFormat="false" ht="14.25" hidden="false" customHeight="false" outlineLevel="0" collapsed="false">
      <c r="M213" s="4" t="str">
        <f aca="false">IF(M$2=$E213,$J213,"")</f>
        <v/>
      </c>
      <c r="N213" s="4" t="str">
        <f aca="false">IF(N$2=$E213,$J213,"")</f>
        <v/>
      </c>
      <c r="O213" s="4" t="str">
        <f aca="false">IF(O$2=$E213,$J213,"")</f>
        <v/>
      </c>
      <c r="P213" s="4" t="str">
        <f aca="false">IF(P$2=$E213,$J213,"")</f>
        <v/>
      </c>
      <c r="Q213" s="4" t="str">
        <f aca="false">IF(R$2=$E213,$J213,"")</f>
        <v/>
      </c>
      <c r="R213" s="4" t="str">
        <f aca="false">IF(R$2=$E213,$J213,"")</f>
        <v/>
      </c>
      <c r="S213" s="4" t="str">
        <f aca="false">IF(S$2=$E213,$J213,"")</f>
        <v/>
      </c>
      <c r="T213" s="4" t="str">
        <f aca="false">IF(T$2=$E213,$J213,"")</f>
        <v/>
      </c>
      <c r="V213" s="4" t="str">
        <f aca="false">IF(V$2=$E213,$J213,"")</f>
        <v/>
      </c>
      <c r="W213" s="4" t="str">
        <f aca="false">IF(W$2=$E213,$J213,"")</f>
        <v/>
      </c>
      <c r="X213" s="4" t="str">
        <f aca="false">IF(X$2=$E213,$J213,"")</f>
        <v/>
      </c>
      <c r="Y213" s="4" t="str">
        <f aca="false">IF(Y$2=$E213,$J213,"")</f>
        <v/>
      </c>
      <c r="Z213" s="4" t="str">
        <f aca="false">IF(Z$2=$E213,$J213,"")</f>
        <v/>
      </c>
      <c r="AA213" s="4" t="str">
        <f aca="false">IF(AA$2=$E213,$J213,"")</f>
        <v/>
      </c>
      <c r="AB213" s="4" t="str">
        <f aca="false">IF(AB$2=$E213,$J213,"")</f>
        <v/>
      </c>
    </row>
    <row r="214" customFormat="false" ht="14.25" hidden="false" customHeight="false" outlineLevel="0" collapsed="false">
      <c r="M214" s="4" t="str">
        <f aca="false">IF(M$2=$E214,$J214,"")</f>
        <v/>
      </c>
      <c r="N214" s="4" t="str">
        <f aca="false">IF(N$2=$E214,$J214,"")</f>
        <v/>
      </c>
      <c r="O214" s="4" t="str">
        <f aca="false">IF(O$2=$E214,$J214,"")</f>
        <v/>
      </c>
      <c r="P214" s="4" t="str">
        <f aca="false">IF(P$2=$E214,$J214,"")</f>
        <v/>
      </c>
      <c r="Q214" s="4" t="str">
        <f aca="false">IF(R$2=$E214,$J214,"")</f>
        <v/>
      </c>
      <c r="R214" s="4" t="str">
        <f aca="false">IF(R$2=$E214,$J214,"")</f>
        <v/>
      </c>
      <c r="S214" s="4" t="str">
        <f aca="false">IF(S$2=$E214,$J214,"")</f>
        <v/>
      </c>
      <c r="T214" s="4" t="str">
        <f aca="false">IF(T$2=$E214,$J214,"")</f>
        <v/>
      </c>
      <c r="V214" s="4" t="str">
        <f aca="false">IF(V$2=$E214,$J214,"")</f>
        <v/>
      </c>
      <c r="W214" s="4" t="str">
        <f aca="false">IF(W$2=$E214,$J214,"")</f>
        <v/>
      </c>
      <c r="X214" s="4" t="str">
        <f aca="false">IF(X$2=$E214,$J214,"")</f>
        <v/>
      </c>
      <c r="Y214" s="4" t="str">
        <f aca="false">IF(Y$2=$E214,$J214,"")</f>
        <v/>
      </c>
      <c r="Z214" s="4" t="str">
        <f aca="false">IF(Z$2=$E214,$J214,"")</f>
        <v/>
      </c>
      <c r="AA214" s="4" t="str">
        <f aca="false">IF(AA$2=$E214,$J214,"")</f>
        <v/>
      </c>
      <c r="AB214" s="4" t="str">
        <f aca="false">IF(AB$2=$E214,$J214,"")</f>
        <v/>
      </c>
    </row>
    <row r="215" customFormat="false" ht="14.25" hidden="false" customHeight="false" outlineLevel="0" collapsed="false">
      <c r="M215" s="4" t="str">
        <f aca="false">IF(M$2=$E215,$J215,"")</f>
        <v/>
      </c>
      <c r="N215" s="4" t="str">
        <f aca="false">IF(N$2=$E215,$J215,"")</f>
        <v/>
      </c>
      <c r="O215" s="4" t="str">
        <f aca="false">IF(O$2=$E215,$J215,"")</f>
        <v/>
      </c>
      <c r="P215" s="4" t="str">
        <f aca="false">IF(P$2=$E215,$J215,"")</f>
        <v/>
      </c>
      <c r="Q215" s="4" t="str">
        <f aca="false">IF(R$2=$E215,$J215,"")</f>
        <v/>
      </c>
      <c r="R215" s="4" t="str">
        <f aca="false">IF(R$2=$E215,$J215,"")</f>
        <v/>
      </c>
      <c r="S215" s="4" t="str">
        <f aca="false">IF(S$2=$E215,$J215,"")</f>
        <v/>
      </c>
      <c r="T215" s="4" t="str">
        <f aca="false">IF(T$2=$E215,$J215,"")</f>
        <v/>
      </c>
      <c r="V215" s="4" t="str">
        <f aca="false">IF(V$2=$E215,$J215,"")</f>
        <v/>
      </c>
      <c r="W215" s="4" t="str">
        <f aca="false">IF(W$2=$E215,$J215,"")</f>
        <v/>
      </c>
      <c r="X215" s="4" t="str">
        <f aca="false">IF(X$2=$E215,$J215,"")</f>
        <v/>
      </c>
      <c r="Y215" s="4" t="str">
        <f aca="false">IF(Y$2=$E215,$J215,"")</f>
        <v/>
      </c>
      <c r="Z215" s="4" t="str">
        <f aca="false">IF(Z$2=$E215,$J215,"")</f>
        <v/>
      </c>
      <c r="AA215" s="4" t="str">
        <f aca="false">IF(AA$2=$E215,$J215,"")</f>
        <v/>
      </c>
      <c r="AB215" s="4" t="str">
        <f aca="false">IF(AB$2=$E215,$J215,"")</f>
        <v/>
      </c>
    </row>
    <row r="216" customFormat="false" ht="14.25" hidden="false" customHeight="false" outlineLevel="0" collapsed="false">
      <c r="M216" s="4" t="str">
        <f aca="false">IF(M$2=$E216,$J216,"")</f>
        <v/>
      </c>
      <c r="N216" s="4" t="str">
        <f aca="false">IF(N$2=$E216,$J216,"")</f>
        <v/>
      </c>
      <c r="O216" s="4" t="str">
        <f aca="false">IF(O$2=$E216,$J216,"")</f>
        <v/>
      </c>
      <c r="P216" s="4" t="str">
        <f aca="false">IF(P$2=$E216,$J216,"")</f>
        <v/>
      </c>
      <c r="Q216" s="4" t="str">
        <f aca="false">IF(R$2=$E216,$J216,"")</f>
        <v/>
      </c>
      <c r="R216" s="4" t="str">
        <f aca="false">IF(R$2=$E216,$J216,"")</f>
        <v/>
      </c>
      <c r="S216" s="4" t="str">
        <f aca="false">IF(S$2=$E216,$J216,"")</f>
        <v/>
      </c>
      <c r="T216" s="4" t="str">
        <f aca="false">IF(T$2=$E216,$J216,"")</f>
        <v/>
      </c>
      <c r="V216" s="4" t="str">
        <f aca="false">IF(V$2=$E216,$J216,"")</f>
        <v/>
      </c>
      <c r="W216" s="4" t="str">
        <f aca="false">IF(W$2=$E216,$J216,"")</f>
        <v/>
      </c>
      <c r="X216" s="4" t="str">
        <f aca="false">IF(X$2=$E216,$J216,"")</f>
        <v/>
      </c>
      <c r="Y216" s="4" t="str">
        <f aca="false">IF(Y$2=$E216,$J216,"")</f>
        <v/>
      </c>
      <c r="Z216" s="4" t="str">
        <f aca="false">IF(Z$2=$E216,$J216,"")</f>
        <v/>
      </c>
      <c r="AA216" s="4" t="str">
        <f aca="false">IF(AA$2=$E216,$J216,"")</f>
        <v/>
      </c>
      <c r="AB216" s="4" t="str">
        <f aca="false">IF(AB$2=$E216,$J216,"")</f>
        <v/>
      </c>
    </row>
    <row r="217" customFormat="false" ht="14.25" hidden="false" customHeight="false" outlineLevel="0" collapsed="false">
      <c r="M217" s="4" t="str">
        <f aca="false">IF(M$2=$E217,$J217,"")</f>
        <v/>
      </c>
      <c r="N217" s="4" t="str">
        <f aca="false">IF(N$2=$E217,$J217,"")</f>
        <v/>
      </c>
      <c r="O217" s="4" t="str">
        <f aca="false">IF(O$2=$E217,$J217,"")</f>
        <v/>
      </c>
      <c r="P217" s="4" t="str">
        <f aca="false">IF(P$2=$E217,$J217,"")</f>
        <v/>
      </c>
      <c r="Q217" s="4" t="str">
        <f aca="false">IF(R$2=$E217,$J217,"")</f>
        <v/>
      </c>
      <c r="R217" s="4" t="str">
        <f aca="false">IF(R$2=$E217,$J217,"")</f>
        <v/>
      </c>
      <c r="S217" s="4" t="str">
        <f aca="false">IF(S$2=$E217,$J217,"")</f>
        <v/>
      </c>
      <c r="T217" s="4" t="str">
        <f aca="false">IF(T$2=$E217,$J217,"")</f>
        <v/>
      </c>
      <c r="V217" s="4" t="str">
        <f aca="false">IF(V$2=$E217,$J217,"")</f>
        <v/>
      </c>
      <c r="W217" s="4" t="str">
        <f aca="false">IF(W$2=$E217,$J217,"")</f>
        <v/>
      </c>
      <c r="X217" s="4" t="str">
        <f aca="false">IF(X$2=$E217,$J217,"")</f>
        <v/>
      </c>
      <c r="Y217" s="4" t="str">
        <f aca="false">IF(Y$2=$E217,$J217,"")</f>
        <v/>
      </c>
      <c r="Z217" s="4" t="str">
        <f aca="false">IF(Z$2=$E217,$J217,"")</f>
        <v/>
      </c>
      <c r="AA217" s="4" t="str">
        <f aca="false">IF(AA$2=$E217,$J217,"")</f>
        <v/>
      </c>
      <c r="AB217" s="4" t="str">
        <f aca="false">IF(AB$2=$E217,$J217,"")</f>
        <v/>
      </c>
    </row>
    <row r="218" customFormat="false" ht="14.25" hidden="false" customHeight="false" outlineLevel="0" collapsed="false">
      <c r="M218" s="4" t="str">
        <f aca="false">IF(M$2=$E218,$J218,"")</f>
        <v/>
      </c>
      <c r="N218" s="4" t="str">
        <f aca="false">IF(N$2=$E218,$J218,"")</f>
        <v/>
      </c>
      <c r="O218" s="4" t="str">
        <f aca="false">IF(O$2=$E218,$J218,"")</f>
        <v/>
      </c>
      <c r="P218" s="4" t="str">
        <f aca="false">IF(P$2=$E218,$J218,"")</f>
        <v/>
      </c>
      <c r="Q218" s="4" t="str">
        <f aca="false">IF(R$2=$E218,$J218,"")</f>
        <v/>
      </c>
      <c r="R218" s="4" t="str">
        <f aca="false">IF(R$2=$E218,$J218,"")</f>
        <v/>
      </c>
      <c r="S218" s="4" t="str">
        <f aca="false">IF(S$2=$E218,$J218,"")</f>
        <v/>
      </c>
      <c r="T218" s="4" t="str">
        <f aca="false">IF(T$2=$E218,$J218,"")</f>
        <v/>
      </c>
      <c r="V218" s="4" t="str">
        <f aca="false">IF(V$2=$E218,$J218,"")</f>
        <v/>
      </c>
      <c r="W218" s="4" t="str">
        <f aca="false">IF(W$2=$E218,$J218,"")</f>
        <v/>
      </c>
      <c r="X218" s="4" t="str">
        <f aca="false">IF(X$2=$E218,$J218,"")</f>
        <v/>
      </c>
      <c r="Y218" s="4" t="str">
        <f aca="false">IF(Y$2=$E218,$J218,"")</f>
        <v/>
      </c>
      <c r="Z218" s="4" t="str">
        <f aca="false">IF(Z$2=$E218,$J218,"")</f>
        <v/>
      </c>
      <c r="AA218" s="4" t="str">
        <f aca="false">IF(AA$2=$E218,$J218,"")</f>
        <v/>
      </c>
      <c r="AB218" s="4" t="str">
        <f aca="false">IF(AB$2=$E218,$J218,"")</f>
        <v/>
      </c>
    </row>
    <row r="219" customFormat="false" ht="14.25" hidden="false" customHeight="false" outlineLevel="0" collapsed="false">
      <c r="M219" s="4" t="str">
        <f aca="false">IF(M$2=$E219,$J219,"")</f>
        <v/>
      </c>
      <c r="N219" s="4" t="str">
        <f aca="false">IF(N$2=$E219,$J219,"")</f>
        <v/>
      </c>
      <c r="O219" s="4" t="str">
        <f aca="false">IF(O$2=$E219,$J219,"")</f>
        <v/>
      </c>
      <c r="P219" s="4" t="str">
        <f aca="false">IF(P$2=$E219,$J219,"")</f>
        <v/>
      </c>
      <c r="Q219" s="4" t="str">
        <f aca="false">IF(R$2=$E219,$J219,"")</f>
        <v/>
      </c>
      <c r="R219" s="4" t="str">
        <f aca="false">IF(R$2=$E219,$J219,"")</f>
        <v/>
      </c>
      <c r="S219" s="4" t="str">
        <f aca="false">IF(S$2=$E219,$J219,"")</f>
        <v/>
      </c>
      <c r="T219" s="4" t="str">
        <f aca="false">IF(T$2=$E219,$J219,"")</f>
        <v/>
      </c>
      <c r="V219" s="4" t="str">
        <f aca="false">IF(V$2=$E219,$J219,"")</f>
        <v/>
      </c>
      <c r="W219" s="4" t="str">
        <f aca="false">IF(W$2=$E219,$J219,"")</f>
        <v/>
      </c>
      <c r="X219" s="4" t="str">
        <f aca="false">IF(X$2=$E219,$J219,"")</f>
        <v/>
      </c>
      <c r="Y219" s="4" t="str">
        <f aca="false">IF(Y$2=$E219,$J219,"")</f>
        <v/>
      </c>
      <c r="Z219" s="4" t="str">
        <f aca="false">IF(Z$2=$E219,$J219,"")</f>
        <v/>
      </c>
      <c r="AA219" s="4" t="str">
        <f aca="false">IF(AA$2=$E219,$J219,"")</f>
        <v/>
      </c>
      <c r="AB219" s="4" t="str">
        <f aca="false">IF(AB$2=$E219,$J219,"")</f>
        <v/>
      </c>
    </row>
    <row r="220" customFormat="false" ht="14.25" hidden="false" customHeight="false" outlineLevel="0" collapsed="false">
      <c r="M220" s="4" t="str">
        <f aca="false">IF(M$2=$E220,$J220,"")</f>
        <v/>
      </c>
      <c r="N220" s="4" t="str">
        <f aca="false">IF(N$2=$E220,$J220,"")</f>
        <v/>
      </c>
      <c r="O220" s="4" t="str">
        <f aca="false">IF(O$2=$E220,$J220,"")</f>
        <v/>
      </c>
      <c r="P220" s="4" t="str">
        <f aca="false">IF(P$2=$E220,$J220,"")</f>
        <v/>
      </c>
      <c r="Q220" s="4" t="str">
        <f aca="false">IF(R$2=$E220,$J220,"")</f>
        <v/>
      </c>
      <c r="R220" s="4" t="str">
        <f aca="false">IF(R$2=$E220,$J220,"")</f>
        <v/>
      </c>
      <c r="S220" s="4" t="str">
        <f aca="false">IF(S$2=$E220,$J220,"")</f>
        <v/>
      </c>
      <c r="T220" s="4" t="str">
        <f aca="false">IF(T$2=$E220,$J220,"")</f>
        <v/>
      </c>
      <c r="V220" s="4" t="str">
        <f aca="false">IF(V$2=$E220,$J220,"")</f>
        <v/>
      </c>
      <c r="W220" s="4" t="str">
        <f aca="false">IF(W$2=$E220,$J220,"")</f>
        <v/>
      </c>
      <c r="X220" s="4" t="str">
        <f aca="false">IF(X$2=$E220,$J220,"")</f>
        <v/>
      </c>
      <c r="Y220" s="4" t="str">
        <f aca="false">IF(Y$2=$E220,$J220,"")</f>
        <v/>
      </c>
      <c r="Z220" s="4" t="str">
        <f aca="false">IF(Z$2=$E220,$J220,"")</f>
        <v/>
      </c>
      <c r="AA220" s="4" t="str">
        <f aca="false">IF(AA$2=$E220,$J220,"")</f>
        <v/>
      </c>
      <c r="AB220" s="4" t="str">
        <f aca="false">IF(AB$2=$E220,$J220,"")</f>
        <v/>
      </c>
    </row>
    <row r="221" customFormat="false" ht="14.25" hidden="false" customHeight="false" outlineLevel="0" collapsed="false">
      <c r="M221" s="4" t="str">
        <f aca="false">IF(M$2=$E221,$J221,"")</f>
        <v/>
      </c>
      <c r="N221" s="4" t="str">
        <f aca="false">IF(N$2=$E221,$J221,"")</f>
        <v/>
      </c>
      <c r="O221" s="4" t="str">
        <f aca="false">IF(O$2=$E221,$J221,"")</f>
        <v/>
      </c>
      <c r="P221" s="4" t="str">
        <f aca="false">IF(P$2=$E221,$J221,"")</f>
        <v/>
      </c>
      <c r="Q221" s="4" t="str">
        <f aca="false">IF(R$2=$E221,$J221,"")</f>
        <v/>
      </c>
      <c r="R221" s="4" t="str">
        <f aca="false">IF(R$2=$E221,$J221,"")</f>
        <v/>
      </c>
      <c r="S221" s="4" t="str">
        <f aca="false">IF(S$2=$E221,$J221,"")</f>
        <v/>
      </c>
      <c r="T221" s="4" t="str">
        <f aca="false">IF(T$2=$E221,$J221,"")</f>
        <v/>
      </c>
      <c r="V221" s="4" t="str">
        <f aca="false">IF(V$2=$E221,$J221,"")</f>
        <v/>
      </c>
      <c r="W221" s="4" t="str">
        <f aca="false">IF(W$2=$E221,$J221,"")</f>
        <v/>
      </c>
      <c r="X221" s="4" t="str">
        <f aca="false">IF(X$2=$E221,$J221,"")</f>
        <v/>
      </c>
      <c r="Y221" s="4" t="str">
        <f aca="false">IF(Y$2=$E221,$J221,"")</f>
        <v/>
      </c>
      <c r="Z221" s="4" t="str">
        <f aca="false">IF(Z$2=$E221,$J221,"")</f>
        <v/>
      </c>
      <c r="AA221" s="4" t="str">
        <f aca="false">IF(AA$2=$E221,$J221,"")</f>
        <v/>
      </c>
      <c r="AB221" s="4" t="str">
        <f aca="false">IF(AB$2=$E221,$J221,"")</f>
        <v/>
      </c>
    </row>
    <row r="222" customFormat="false" ht="14.25" hidden="false" customHeight="false" outlineLevel="0" collapsed="false">
      <c r="M222" s="4" t="str">
        <f aca="false">IF(M$2=$E222,$J222,"")</f>
        <v/>
      </c>
      <c r="N222" s="4" t="str">
        <f aca="false">IF(N$2=$E222,$J222,"")</f>
        <v/>
      </c>
      <c r="O222" s="4" t="str">
        <f aca="false">IF(O$2=$E222,$J222,"")</f>
        <v/>
      </c>
      <c r="P222" s="4" t="str">
        <f aca="false">IF(P$2=$E222,$J222,"")</f>
        <v/>
      </c>
      <c r="Q222" s="4" t="str">
        <f aca="false">IF(R$2=$E222,$J222,"")</f>
        <v/>
      </c>
      <c r="R222" s="4" t="str">
        <f aca="false">IF(R$2=$E222,$J222,"")</f>
        <v/>
      </c>
      <c r="S222" s="4" t="str">
        <f aca="false">IF(S$2=$E222,$J222,"")</f>
        <v/>
      </c>
      <c r="T222" s="4" t="str">
        <f aca="false">IF(T$2=$E222,$J222,"")</f>
        <v/>
      </c>
      <c r="V222" s="4" t="str">
        <f aca="false">IF(V$2=$E222,$J222,"")</f>
        <v/>
      </c>
      <c r="W222" s="4" t="str">
        <f aca="false">IF(W$2=$E222,$J222,"")</f>
        <v/>
      </c>
      <c r="X222" s="4" t="str">
        <f aca="false">IF(X$2=$E222,$J222,"")</f>
        <v/>
      </c>
      <c r="Y222" s="4" t="str">
        <f aca="false">IF(Y$2=$E222,$J222,"")</f>
        <v/>
      </c>
      <c r="Z222" s="4" t="str">
        <f aca="false">IF(Z$2=$E222,$J222,"")</f>
        <v/>
      </c>
      <c r="AA222" s="4" t="str">
        <f aca="false">IF(AA$2=$E222,$J222,"")</f>
        <v/>
      </c>
      <c r="AB222" s="4" t="str">
        <f aca="false">IF(AB$2=$E222,$J222,"")</f>
        <v/>
      </c>
    </row>
    <row r="223" customFormat="false" ht="14.25" hidden="false" customHeight="false" outlineLevel="0" collapsed="false">
      <c r="M223" s="4" t="str">
        <f aca="false">IF(M$2=$E223,$J223,"")</f>
        <v/>
      </c>
      <c r="N223" s="4" t="str">
        <f aca="false">IF(N$2=$E223,$J223,"")</f>
        <v/>
      </c>
      <c r="O223" s="4" t="str">
        <f aca="false">IF(O$2=$E223,$J223,"")</f>
        <v/>
      </c>
      <c r="P223" s="4" t="str">
        <f aca="false">IF(P$2=$E223,$J223,"")</f>
        <v/>
      </c>
      <c r="Q223" s="4" t="str">
        <f aca="false">IF(R$2=$E223,$J223,"")</f>
        <v/>
      </c>
      <c r="R223" s="4" t="str">
        <f aca="false">IF(R$2=$E223,$J223,"")</f>
        <v/>
      </c>
      <c r="S223" s="4" t="str">
        <f aca="false">IF(S$2=$E223,$J223,"")</f>
        <v/>
      </c>
      <c r="T223" s="4" t="str">
        <f aca="false">IF(T$2=$E223,$J223,"")</f>
        <v/>
      </c>
      <c r="V223" s="4" t="str">
        <f aca="false">IF(V$2=$E223,$J223,"")</f>
        <v/>
      </c>
      <c r="W223" s="4" t="str">
        <f aca="false">IF(W$2=$E223,$J223,"")</f>
        <v/>
      </c>
      <c r="X223" s="4" t="str">
        <f aca="false">IF(X$2=$E223,$J223,"")</f>
        <v/>
      </c>
      <c r="Y223" s="4" t="str">
        <f aca="false">IF(Y$2=$E223,$J223,"")</f>
        <v/>
      </c>
      <c r="Z223" s="4" t="str">
        <f aca="false">IF(Z$2=$E223,$J223,"")</f>
        <v/>
      </c>
      <c r="AA223" s="4" t="str">
        <f aca="false">IF(AA$2=$E223,$J223,"")</f>
        <v/>
      </c>
      <c r="AB223" s="4" t="str">
        <f aca="false">IF(AB$2=$E223,$J223,"")</f>
        <v/>
      </c>
    </row>
    <row r="224" customFormat="false" ht="14.25" hidden="false" customHeight="false" outlineLevel="0" collapsed="false">
      <c r="M224" s="4" t="str">
        <f aca="false">IF(M$2=$E224,$J224,"")</f>
        <v/>
      </c>
      <c r="N224" s="4" t="str">
        <f aca="false">IF(N$2=$E224,$J224,"")</f>
        <v/>
      </c>
      <c r="O224" s="4" t="str">
        <f aca="false">IF(O$2=$E224,$J224,"")</f>
        <v/>
      </c>
      <c r="P224" s="4" t="str">
        <f aca="false">IF(P$2=$E224,$J224,"")</f>
        <v/>
      </c>
      <c r="Q224" s="4" t="str">
        <f aca="false">IF(R$2=$E224,$J224,"")</f>
        <v/>
      </c>
      <c r="R224" s="4" t="str">
        <f aca="false">IF(R$2=$E224,$J224,"")</f>
        <v/>
      </c>
      <c r="S224" s="4" t="str">
        <f aca="false">IF(S$2=$E224,$J224,"")</f>
        <v/>
      </c>
      <c r="T224" s="4" t="str">
        <f aca="false">IF(T$2=$E224,$J224,"")</f>
        <v/>
      </c>
      <c r="V224" s="4" t="str">
        <f aca="false">IF(V$2=$E224,$J224,"")</f>
        <v/>
      </c>
      <c r="W224" s="4" t="str">
        <f aca="false">IF(W$2=$E224,$J224,"")</f>
        <v/>
      </c>
      <c r="X224" s="4" t="str">
        <f aca="false">IF(X$2=$E224,$J224,"")</f>
        <v/>
      </c>
      <c r="Y224" s="4" t="str">
        <f aca="false">IF(Y$2=$E224,$J224,"")</f>
        <v/>
      </c>
      <c r="Z224" s="4" t="str">
        <f aca="false">IF(Z$2=$E224,$J224,"")</f>
        <v/>
      </c>
      <c r="AA224" s="4" t="str">
        <f aca="false">IF(AA$2=$E224,$J224,"")</f>
        <v/>
      </c>
      <c r="AB224" s="4" t="str">
        <f aca="false">IF(AB$2=$E224,$J224,"")</f>
        <v/>
      </c>
    </row>
    <row r="225" customFormat="false" ht="14.25" hidden="false" customHeight="false" outlineLevel="0" collapsed="false">
      <c r="M225" s="4" t="str">
        <f aca="false">IF(M$2=$E225,$J225,"")</f>
        <v/>
      </c>
      <c r="N225" s="4" t="str">
        <f aca="false">IF(N$2=$E225,$J225,"")</f>
        <v/>
      </c>
      <c r="O225" s="4" t="str">
        <f aca="false">IF(O$2=$E225,$J225,"")</f>
        <v/>
      </c>
      <c r="P225" s="4" t="str">
        <f aca="false">IF(P$2=$E225,$J225,"")</f>
        <v/>
      </c>
      <c r="Q225" s="4" t="str">
        <f aca="false">IF(R$2=$E225,$J225,"")</f>
        <v/>
      </c>
      <c r="R225" s="4" t="str">
        <f aca="false">IF(R$2=$E225,$J225,"")</f>
        <v/>
      </c>
      <c r="S225" s="4" t="str">
        <f aca="false">IF(S$2=$E225,$J225,"")</f>
        <v/>
      </c>
      <c r="T225" s="4" t="str">
        <f aca="false">IF(T$2=$E225,$J225,"")</f>
        <v/>
      </c>
      <c r="V225" s="4" t="str">
        <f aca="false">IF(V$2=$E225,$J225,"")</f>
        <v/>
      </c>
      <c r="W225" s="4" t="str">
        <f aca="false">IF(W$2=$E225,$J225,"")</f>
        <v/>
      </c>
      <c r="X225" s="4" t="str">
        <f aca="false">IF(X$2=$E225,$J225,"")</f>
        <v/>
      </c>
      <c r="Y225" s="4" t="str">
        <f aca="false">IF(Y$2=$E225,$J225,"")</f>
        <v/>
      </c>
      <c r="Z225" s="4" t="str">
        <f aca="false">IF(Z$2=$E225,$J225,"")</f>
        <v/>
      </c>
      <c r="AA225" s="4" t="str">
        <f aca="false">IF(AA$2=$E225,$J225,"")</f>
        <v/>
      </c>
      <c r="AB225" s="4" t="str">
        <f aca="false">IF(AB$2=$E225,$J225,"")</f>
        <v/>
      </c>
    </row>
    <row r="226" customFormat="false" ht="14.25" hidden="false" customHeight="false" outlineLevel="0" collapsed="false">
      <c r="M226" s="4" t="str">
        <f aca="false">IF(M$2=$E226,$J226,"")</f>
        <v/>
      </c>
      <c r="N226" s="4" t="str">
        <f aca="false">IF(N$2=$E226,$J226,"")</f>
        <v/>
      </c>
      <c r="O226" s="4" t="str">
        <f aca="false">IF(O$2=$E226,$J226,"")</f>
        <v/>
      </c>
      <c r="P226" s="4" t="str">
        <f aca="false">IF(P$2=$E226,$J226,"")</f>
        <v/>
      </c>
      <c r="Q226" s="4" t="str">
        <f aca="false">IF(R$2=$E226,$J226,"")</f>
        <v/>
      </c>
      <c r="R226" s="4" t="str">
        <f aca="false">IF(R$2=$E226,$J226,"")</f>
        <v/>
      </c>
      <c r="S226" s="4" t="str">
        <f aca="false">IF(S$2=$E226,$J226,"")</f>
        <v/>
      </c>
      <c r="T226" s="4" t="str">
        <f aca="false">IF(T$2=$E226,$J226,"")</f>
        <v/>
      </c>
      <c r="V226" s="4" t="str">
        <f aca="false">IF(V$2=$E226,$J226,"")</f>
        <v/>
      </c>
      <c r="W226" s="4" t="str">
        <f aca="false">IF(W$2=$E226,$J226,"")</f>
        <v/>
      </c>
      <c r="X226" s="4" t="str">
        <f aca="false">IF(X$2=$E226,$J226,"")</f>
        <v/>
      </c>
      <c r="Y226" s="4" t="str">
        <f aca="false">IF(Y$2=$E226,$J226,"")</f>
        <v/>
      </c>
      <c r="Z226" s="4" t="str">
        <f aca="false">IF(Z$2=$E226,$J226,"")</f>
        <v/>
      </c>
      <c r="AA226" s="4" t="str">
        <f aca="false">IF(AA$2=$E226,$J226,"")</f>
        <v/>
      </c>
      <c r="AB226" s="4" t="str">
        <f aca="false">IF(AB$2=$E226,$J226,"")</f>
        <v/>
      </c>
    </row>
    <row r="227" customFormat="false" ht="14.25" hidden="false" customHeight="false" outlineLevel="0" collapsed="false">
      <c r="M227" s="4" t="str">
        <f aca="false">IF(M$2=$E227,$J227,"")</f>
        <v/>
      </c>
      <c r="N227" s="4" t="str">
        <f aca="false">IF(N$2=$E227,$J227,"")</f>
        <v/>
      </c>
      <c r="O227" s="4" t="str">
        <f aca="false">IF(O$2=$E227,$J227,"")</f>
        <v/>
      </c>
      <c r="P227" s="4" t="str">
        <f aca="false">IF(P$2=$E227,$J227,"")</f>
        <v/>
      </c>
      <c r="Q227" s="4" t="str">
        <f aca="false">IF(R$2=$E227,$J227,"")</f>
        <v/>
      </c>
      <c r="R227" s="4" t="str">
        <f aca="false">IF(R$2=$E227,$J227,"")</f>
        <v/>
      </c>
      <c r="S227" s="4" t="str">
        <f aca="false">IF(S$2=$E227,$J227,"")</f>
        <v/>
      </c>
      <c r="T227" s="4" t="str">
        <f aca="false">IF(T$2=$E227,$J227,"")</f>
        <v/>
      </c>
      <c r="V227" s="4" t="str">
        <f aca="false">IF(V$2=$E227,$J227,"")</f>
        <v/>
      </c>
      <c r="W227" s="4" t="str">
        <f aca="false">IF(W$2=$E227,$J227,"")</f>
        <v/>
      </c>
      <c r="X227" s="4" t="str">
        <f aca="false">IF(X$2=$E227,$J227,"")</f>
        <v/>
      </c>
      <c r="Y227" s="4" t="str">
        <f aca="false">IF(Y$2=$E227,$J227,"")</f>
        <v/>
      </c>
      <c r="Z227" s="4" t="str">
        <f aca="false">IF(Z$2=$E227,$J227,"")</f>
        <v/>
      </c>
      <c r="AA227" s="4" t="str">
        <f aca="false">IF(AA$2=$E227,$J227,"")</f>
        <v/>
      </c>
      <c r="AB227" s="4" t="str">
        <f aca="false">IF(AB$2=$E227,$J227,"")</f>
        <v/>
      </c>
    </row>
    <row r="228" customFormat="false" ht="14.25" hidden="false" customHeight="false" outlineLevel="0" collapsed="false">
      <c r="M228" s="4" t="str">
        <f aca="false">IF(M$2=$E228,$J228,"")</f>
        <v/>
      </c>
      <c r="N228" s="4" t="str">
        <f aca="false">IF(N$2=$E228,$J228,"")</f>
        <v/>
      </c>
      <c r="O228" s="4" t="str">
        <f aca="false">IF(O$2=$E228,$J228,"")</f>
        <v/>
      </c>
      <c r="P228" s="4" t="str">
        <f aca="false">IF(P$2=$E228,$J228,"")</f>
        <v/>
      </c>
      <c r="Q228" s="4" t="str">
        <f aca="false">IF(R$2=$E228,$J228,"")</f>
        <v/>
      </c>
      <c r="R228" s="4" t="str">
        <f aca="false">IF(R$2=$E228,$J228,"")</f>
        <v/>
      </c>
      <c r="S228" s="4" t="str">
        <f aca="false">IF(S$2=$E228,$J228,"")</f>
        <v/>
      </c>
      <c r="T228" s="4" t="str">
        <f aca="false">IF(T$2=$E228,$J228,"")</f>
        <v/>
      </c>
      <c r="V228" s="4" t="str">
        <f aca="false">IF(V$2=$E228,$J228,"")</f>
        <v/>
      </c>
      <c r="W228" s="4" t="str">
        <f aca="false">IF(W$2=$E228,$J228,"")</f>
        <v/>
      </c>
      <c r="X228" s="4" t="str">
        <f aca="false">IF(X$2=$E228,$J228,"")</f>
        <v/>
      </c>
      <c r="Y228" s="4" t="str">
        <f aca="false">IF(Y$2=$E228,$J228,"")</f>
        <v/>
      </c>
      <c r="Z228" s="4" t="str">
        <f aca="false">IF(Z$2=$E228,$J228,"")</f>
        <v/>
      </c>
      <c r="AA228" s="4" t="str">
        <f aca="false">IF(AA$2=$E228,$J228,"")</f>
        <v/>
      </c>
      <c r="AB228" s="4" t="str">
        <f aca="false">IF(AB$2=$E228,$J228,"")</f>
        <v/>
      </c>
    </row>
    <row r="229" customFormat="false" ht="14.25" hidden="false" customHeight="false" outlineLevel="0" collapsed="false">
      <c r="M229" s="4" t="str">
        <f aca="false">IF(M$2=$E229,$J229,"")</f>
        <v/>
      </c>
      <c r="N229" s="4" t="str">
        <f aca="false">IF(N$2=$E229,$J229,"")</f>
        <v/>
      </c>
      <c r="O229" s="4" t="str">
        <f aca="false">IF(O$2=$E229,$J229,"")</f>
        <v/>
      </c>
      <c r="P229" s="4" t="str">
        <f aca="false">IF(P$2=$E229,$J229,"")</f>
        <v/>
      </c>
      <c r="Q229" s="4" t="str">
        <f aca="false">IF(R$2=$E229,$J229,"")</f>
        <v/>
      </c>
      <c r="R229" s="4" t="str">
        <f aca="false">IF(R$2=$E229,$J229,"")</f>
        <v/>
      </c>
      <c r="S229" s="4" t="str">
        <f aca="false">IF(S$2=$E229,$J229,"")</f>
        <v/>
      </c>
      <c r="T229" s="4" t="str">
        <f aca="false">IF(T$2=$E229,$J229,"")</f>
        <v/>
      </c>
      <c r="V229" s="4" t="str">
        <f aca="false">IF(V$2=$E229,$J229,"")</f>
        <v/>
      </c>
      <c r="W229" s="4" t="str">
        <f aca="false">IF(W$2=$E229,$J229,"")</f>
        <v/>
      </c>
      <c r="X229" s="4" t="str">
        <f aca="false">IF(X$2=$E229,$J229,"")</f>
        <v/>
      </c>
      <c r="Y229" s="4" t="str">
        <f aca="false">IF(Y$2=$E229,$J229,"")</f>
        <v/>
      </c>
      <c r="Z229" s="4" t="str">
        <f aca="false">IF(Z$2=$E229,$J229,"")</f>
        <v/>
      </c>
      <c r="AA229" s="4" t="str">
        <f aca="false">IF(AA$2=$E229,$J229,"")</f>
        <v/>
      </c>
      <c r="AB229" s="4" t="str">
        <f aca="false">IF(AB$2=$E229,$J229,"")</f>
        <v/>
      </c>
    </row>
    <row r="230" customFormat="false" ht="14.25" hidden="false" customHeight="false" outlineLevel="0" collapsed="false">
      <c r="M230" s="4" t="str">
        <f aca="false">IF(M$2=$E230,$J230,"")</f>
        <v/>
      </c>
      <c r="N230" s="4" t="str">
        <f aca="false">IF(N$2=$E230,$J230,"")</f>
        <v/>
      </c>
      <c r="O230" s="4" t="str">
        <f aca="false">IF(O$2=$E230,$J230,"")</f>
        <v/>
      </c>
      <c r="P230" s="4" t="str">
        <f aca="false">IF(P$2=$E230,$J230,"")</f>
        <v/>
      </c>
      <c r="Q230" s="4" t="str">
        <f aca="false">IF(R$2=$E230,$J230,"")</f>
        <v/>
      </c>
      <c r="R230" s="4" t="str">
        <f aca="false">IF(R$2=$E230,$J230,"")</f>
        <v/>
      </c>
      <c r="S230" s="4" t="str">
        <f aca="false">IF(S$2=$E230,$J230,"")</f>
        <v/>
      </c>
      <c r="T230" s="4" t="str">
        <f aca="false">IF(T$2=$E230,$J230,"")</f>
        <v/>
      </c>
      <c r="V230" s="4" t="str">
        <f aca="false">IF(V$2=$E230,$J230,"")</f>
        <v/>
      </c>
      <c r="W230" s="4" t="str">
        <f aca="false">IF(W$2=$E230,$J230,"")</f>
        <v/>
      </c>
      <c r="X230" s="4" t="str">
        <f aca="false">IF(X$2=$E230,$J230,"")</f>
        <v/>
      </c>
      <c r="Y230" s="4" t="str">
        <f aca="false">IF(Y$2=$E230,$J230,"")</f>
        <v/>
      </c>
      <c r="Z230" s="4" t="str">
        <f aca="false">IF(Z$2=$E230,$J230,"")</f>
        <v/>
      </c>
      <c r="AA230" s="4" t="str">
        <f aca="false">IF(AA$2=$E230,$J230,"")</f>
        <v/>
      </c>
      <c r="AB230" s="4" t="str">
        <f aca="false">IF(AB$2=$E230,$J230,"")</f>
        <v/>
      </c>
    </row>
    <row r="231" customFormat="false" ht="14.25" hidden="false" customHeight="false" outlineLevel="0" collapsed="false">
      <c r="M231" s="4" t="str">
        <f aca="false">IF(M$2=$E231,$J231,"")</f>
        <v/>
      </c>
      <c r="N231" s="4" t="str">
        <f aca="false">IF(N$2=$E231,$J231,"")</f>
        <v/>
      </c>
      <c r="O231" s="4" t="str">
        <f aca="false">IF(O$2=$E231,$J231,"")</f>
        <v/>
      </c>
      <c r="P231" s="4" t="str">
        <f aca="false">IF(P$2=$E231,$J231,"")</f>
        <v/>
      </c>
      <c r="Q231" s="4" t="str">
        <f aca="false">IF(R$2=$E231,$J231,"")</f>
        <v/>
      </c>
      <c r="R231" s="4" t="str">
        <f aca="false">IF(R$2=$E231,$J231,"")</f>
        <v/>
      </c>
      <c r="S231" s="4" t="str">
        <f aca="false">IF(S$2=$E231,$J231,"")</f>
        <v/>
      </c>
      <c r="T231" s="4" t="str">
        <f aca="false">IF(T$2=$E231,$J231,"")</f>
        <v/>
      </c>
      <c r="V231" s="4" t="str">
        <f aca="false">IF(V$2=$E231,$J231,"")</f>
        <v/>
      </c>
      <c r="W231" s="4" t="str">
        <f aca="false">IF(W$2=$E231,$J231,"")</f>
        <v/>
      </c>
      <c r="X231" s="4" t="str">
        <f aca="false">IF(X$2=$E231,$J231,"")</f>
        <v/>
      </c>
      <c r="Y231" s="4" t="str">
        <f aca="false">IF(Y$2=$E231,$J231,"")</f>
        <v/>
      </c>
      <c r="Z231" s="4" t="str">
        <f aca="false">IF(Z$2=$E231,$J231,"")</f>
        <v/>
      </c>
      <c r="AA231" s="4" t="str">
        <f aca="false">IF(AA$2=$E231,$J231,"")</f>
        <v/>
      </c>
      <c r="AB231" s="4" t="str">
        <f aca="false">IF(AB$2=$E231,$J231,"")</f>
        <v/>
      </c>
    </row>
    <row r="232" customFormat="false" ht="14.25" hidden="false" customHeight="false" outlineLevel="0" collapsed="false">
      <c r="M232" s="4" t="str">
        <f aca="false">IF(M$2=$E232,$J232,"")</f>
        <v/>
      </c>
      <c r="N232" s="4" t="str">
        <f aca="false">IF(N$2=$E232,$J232,"")</f>
        <v/>
      </c>
      <c r="O232" s="4" t="str">
        <f aca="false">IF(O$2=$E232,$J232,"")</f>
        <v/>
      </c>
      <c r="P232" s="4" t="str">
        <f aca="false">IF(P$2=$E232,$J232,"")</f>
        <v/>
      </c>
      <c r="Q232" s="4" t="str">
        <f aca="false">IF(R$2=$E232,$J232,"")</f>
        <v/>
      </c>
      <c r="R232" s="4" t="str">
        <f aca="false">IF(R$2=$E232,$J232,"")</f>
        <v/>
      </c>
      <c r="S232" s="4" t="str">
        <f aca="false">IF(S$2=$E232,$J232,"")</f>
        <v/>
      </c>
      <c r="T232" s="4" t="str">
        <f aca="false">IF(T$2=$E232,$J232,"")</f>
        <v/>
      </c>
      <c r="V232" s="4" t="str">
        <f aca="false">IF(V$2=$E232,$J232,"")</f>
        <v/>
      </c>
      <c r="W232" s="4" t="str">
        <f aca="false">IF(W$2=$E232,$J232,"")</f>
        <v/>
      </c>
      <c r="X232" s="4" t="str">
        <f aca="false">IF(X$2=$E232,$J232,"")</f>
        <v/>
      </c>
      <c r="Y232" s="4" t="str">
        <f aca="false">IF(Y$2=$E232,$J232,"")</f>
        <v/>
      </c>
      <c r="Z232" s="4" t="str">
        <f aca="false">IF(Z$2=$E232,$J232,"")</f>
        <v/>
      </c>
      <c r="AA232" s="4" t="str">
        <f aca="false">IF(AA$2=$E232,$J232,"")</f>
        <v/>
      </c>
      <c r="AB232" s="4" t="str">
        <f aca="false">IF(AB$2=$E232,$J232,"")</f>
        <v/>
      </c>
    </row>
    <row r="233" customFormat="false" ht="14.25" hidden="false" customHeight="false" outlineLevel="0" collapsed="false">
      <c r="M233" s="4" t="str">
        <f aca="false">IF(M$2=$E233,$J233,"")</f>
        <v/>
      </c>
      <c r="N233" s="4" t="str">
        <f aca="false">IF(N$2=$E233,$J233,"")</f>
        <v/>
      </c>
      <c r="O233" s="4" t="str">
        <f aca="false">IF(O$2=$E233,$J233,"")</f>
        <v/>
      </c>
      <c r="P233" s="4" t="str">
        <f aca="false">IF(P$2=$E233,$J233,"")</f>
        <v/>
      </c>
      <c r="Q233" s="4" t="str">
        <f aca="false">IF(R$2=$E233,$J233,"")</f>
        <v/>
      </c>
      <c r="R233" s="4" t="str">
        <f aca="false">IF(R$2=$E233,$J233,"")</f>
        <v/>
      </c>
      <c r="S233" s="4" t="str">
        <f aca="false">IF(S$2=$E233,$J233,"")</f>
        <v/>
      </c>
      <c r="T233" s="4" t="str">
        <f aca="false">IF(T$2=$E233,$J233,"")</f>
        <v/>
      </c>
      <c r="V233" s="4" t="str">
        <f aca="false">IF(V$2=$E233,$J233,"")</f>
        <v/>
      </c>
      <c r="W233" s="4" t="str">
        <f aca="false">IF(W$2=$E233,$J233,"")</f>
        <v/>
      </c>
      <c r="X233" s="4" t="str">
        <f aca="false">IF(X$2=$E233,$J233,"")</f>
        <v/>
      </c>
      <c r="Y233" s="4" t="str">
        <f aca="false">IF(Y$2=$E233,$J233,"")</f>
        <v/>
      </c>
      <c r="Z233" s="4" t="str">
        <f aca="false">IF(Z$2=$E233,$J233,"")</f>
        <v/>
      </c>
      <c r="AA233" s="4" t="str">
        <f aca="false">IF(AA$2=$E233,$J233,"")</f>
        <v/>
      </c>
      <c r="AB233" s="4" t="str">
        <f aca="false">IF(AB$2=$E233,$J233,"")</f>
        <v/>
      </c>
    </row>
    <row r="234" customFormat="false" ht="14.25" hidden="false" customHeight="false" outlineLevel="0" collapsed="false">
      <c r="M234" s="4" t="str">
        <f aca="false">IF(M$2=$E234,$J234,"")</f>
        <v/>
      </c>
      <c r="N234" s="4" t="str">
        <f aca="false">IF(N$2=$E234,$J234,"")</f>
        <v/>
      </c>
      <c r="O234" s="4" t="str">
        <f aca="false">IF(O$2=$E234,$J234,"")</f>
        <v/>
      </c>
      <c r="P234" s="4" t="str">
        <f aca="false">IF(P$2=$E234,$J234,"")</f>
        <v/>
      </c>
      <c r="Q234" s="4" t="str">
        <f aca="false">IF(R$2=$E234,$J234,"")</f>
        <v/>
      </c>
      <c r="R234" s="4" t="str">
        <f aca="false">IF(R$2=$E234,$J234,"")</f>
        <v/>
      </c>
      <c r="S234" s="4" t="str">
        <f aca="false">IF(S$2=$E234,$J234,"")</f>
        <v/>
      </c>
      <c r="T234" s="4" t="str">
        <f aca="false">IF(T$2=$E234,$J234,"")</f>
        <v/>
      </c>
      <c r="V234" s="4" t="str">
        <f aca="false">IF(V$2=$E234,$J234,"")</f>
        <v/>
      </c>
      <c r="W234" s="4" t="str">
        <f aca="false">IF(W$2=$E234,$J234,"")</f>
        <v/>
      </c>
      <c r="X234" s="4" t="str">
        <f aca="false">IF(X$2=$E234,$J234,"")</f>
        <v/>
      </c>
      <c r="Y234" s="4" t="str">
        <f aca="false">IF(Y$2=$E234,$J234,"")</f>
        <v/>
      </c>
      <c r="Z234" s="4" t="str">
        <f aca="false">IF(Z$2=$E234,$J234,"")</f>
        <v/>
      </c>
      <c r="AA234" s="4" t="str">
        <f aca="false">IF(AA$2=$E234,$J234,"")</f>
        <v/>
      </c>
      <c r="AB234" s="4" t="str">
        <f aca="false">IF(AB$2=$E234,$J234,"")</f>
        <v/>
      </c>
    </row>
    <row r="235" customFormat="false" ht="14.25" hidden="false" customHeight="false" outlineLevel="0" collapsed="false">
      <c r="M235" s="4" t="str">
        <f aca="false">IF(M$2=$E235,$J235,"")</f>
        <v/>
      </c>
      <c r="N235" s="4" t="str">
        <f aca="false">IF(N$2=$E235,$J235,"")</f>
        <v/>
      </c>
      <c r="O235" s="4" t="str">
        <f aca="false">IF(O$2=$E235,$J235,"")</f>
        <v/>
      </c>
      <c r="P235" s="4" t="str">
        <f aca="false">IF(P$2=$E235,$J235,"")</f>
        <v/>
      </c>
      <c r="Q235" s="4" t="str">
        <f aca="false">IF(R$2=$E235,$J235,"")</f>
        <v/>
      </c>
      <c r="R235" s="4" t="str">
        <f aca="false">IF(R$2=$E235,$J235,"")</f>
        <v/>
      </c>
      <c r="S235" s="4" t="str">
        <f aca="false">IF(S$2=$E235,$J235,"")</f>
        <v/>
      </c>
      <c r="T235" s="4" t="str">
        <f aca="false">IF(T$2=$E235,$J235,"")</f>
        <v/>
      </c>
      <c r="V235" s="4" t="str">
        <f aca="false">IF(V$2=$E235,$J235,"")</f>
        <v/>
      </c>
      <c r="W235" s="4" t="str">
        <f aca="false">IF(W$2=$E235,$J235,"")</f>
        <v/>
      </c>
      <c r="X235" s="4" t="str">
        <f aca="false">IF(X$2=$E235,$J235,"")</f>
        <v/>
      </c>
      <c r="Y235" s="4" t="str">
        <f aca="false">IF(Y$2=$E235,$J235,"")</f>
        <v/>
      </c>
      <c r="Z235" s="4" t="str">
        <f aca="false">IF(Z$2=$E235,$J235,"")</f>
        <v/>
      </c>
      <c r="AA235" s="4" t="str">
        <f aca="false">IF(AA$2=$E235,$J235,"")</f>
        <v/>
      </c>
      <c r="AB235" s="4" t="str">
        <f aca="false">IF(AB$2=$E235,$J235,"")</f>
        <v/>
      </c>
    </row>
    <row r="236" customFormat="false" ht="14.25" hidden="false" customHeight="false" outlineLevel="0" collapsed="false">
      <c r="M236" s="4" t="str">
        <f aca="false">IF(M$2=$E236,$J236,"")</f>
        <v/>
      </c>
      <c r="N236" s="4" t="str">
        <f aca="false">IF(N$2=$E236,$J236,"")</f>
        <v/>
      </c>
      <c r="O236" s="4" t="str">
        <f aca="false">IF(O$2=$E236,$J236,"")</f>
        <v/>
      </c>
      <c r="P236" s="4" t="str">
        <f aca="false">IF(P$2=$E236,$J236,"")</f>
        <v/>
      </c>
      <c r="Q236" s="4" t="str">
        <f aca="false">IF(R$2=$E236,$J236,"")</f>
        <v/>
      </c>
      <c r="R236" s="4" t="str">
        <f aca="false">IF(R$2=$E236,$J236,"")</f>
        <v/>
      </c>
      <c r="S236" s="4" t="str">
        <f aca="false">IF(S$2=$E236,$J236,"")</f>
        <v/>
      </c>
      <c r="T236" s="4" t="str">
        <f aca="false">IF(T$2=$E236,$J236,"")</f>
        <v/>
      </c>
      <c r="V236" s="4" t="str">
        <f aca="false">IF(V$2=$E236,$J236,"")</f>
        <v/>
      </c>
      <c r="W236" s="4" t="str">
        <f aca="false">IF(W$2=$E236,$J236,"")</f>
        <v/>
      </c>
      <c r="X236" s="4" t="str">
        <f aca="false">IF(X$2=$E236,$J236,"")</f>
        <v/>
      </c>
      <c r="Y236" s="4" t="str">
        <f aca="false">IF(Y$2=$E236,$J236,"")</f>
        <v/>
      </c>
      <c r="Z236" s="4" t="str">
        <f aca="false">IF(Z$2=$E236,$J236,"")</f>
        <v/>
      </c>
      <c r="AA236" s="4" t="str">
        <f aca="false">IF(AA$2=$E236,$J236,"")</f>
        <v/>
      </c>
      <c r="AB236" s="4" t="str">
        <f aca="false">IF(AB$2=$E236,$J236,"")</f>
        <v/>
      </c>
    </row>
    <row r="237" customFormat="false" ht="14.25" hidden="false" customHeight="false" outlineLevel="0" collapsed="false">
      <c r="M237" s="4" t="str">
        <f aca="false">IF(M$2=$E237,$J237,"")</f>
        <v/>
      </c>
      <c r="N237" s="4" t="str">
        <f aca="false">IF(N$2=$E237,$J237,"")</f>
        <v/>
      </c>
      <c r="O237" s="4" t="str">
        <f aca="false">IF(O$2=$E237,$J237,"")</f>
        <v/>
      </c>
      <c r="P237" s="4" t="str">
        <f aca="false">IF(P$2=$E237,$J237,"")</f>
        <v/>
      </c>
      <c r="Q237" s="4" t="str">
        <f aca="false">IF(R$2=$E237,$J237,"")</f>
        <v/>
      </c>
      <c r="R237" s="4" t="str">
        <f aca="false">IF(R$2=$E237,$J237,"")</f>
        <v/>
      </c>
      <c r="S237" s="4" t="str">
        <f aca="false">IF(S$2=$E237,$J237,"")</f>
        <v/>
      </c>
      <c r="T237" s="4" t="str">
        <f aca="false">IF(T$2=$E237,$J237,"")</f>
        <v/>
      </c>
      <c r="V237" s="4" t="str">
        <f aca="false">IF(V$2=$E237,$J237,"")</f>
        <v/>
      </c>
      <c r="W237" s="4" t="str">
        <f aca="false">IF(W$2=$E237,$J237,"")</f>
        <v/>
      </c>
      <c r="X237" s="4" t="str">
        <f aca="false">IF(X$2=$E237,$J237,"")</f>
        <v/>
      </c>
      <c r="Y237" s="4" t="str">
        <f aca="false">IF(Y$2=$E237,$J237,"")</f>
        <v/>
      </c>
      <c r="Z237" s="4" t="str">
        <f aca="false">IF(Z$2=$E237,$J237,"")</f>
        <v/>
      </c>
      <c r="AA237" s="4" t="str">
        <f aca="false">IF(AA$2=$E237,$J237,"")</f>
        <v/>
      </c>
      <c r="AB237" s="4" t="str">
        <f aca="false">IF(AB$2=$E237,$J237,"")</f>
        <v/>
      </c>
    </row>
    <row r="238" customFormat="false" ht="14.25" hidden="false" customHeight="false" outlineLevel="0" collapsed="false">
      <c r="M238" s="4" t="str">
        <f aca="false">IF(M$2=$E238,$J238,"")</f>
        <v/>
      </c>
      <c r="N238" s="4" t="str">
        <f aca="false">IF(N$2=$E238,$J238,"")</f>
        <v/>
      </c>
      <c r="O238" s="4" t="str">
        <f aca="false">IF(O$2=$E238,$J238,"")</f>
        <v/>
      </c>
      <c r="P238" s="4" t="str">
        <f aca="false">IF(P$2=$E238,$J238,"")</f>
        <v/>
      </c>
      <c r="Q238" s="4" t="str">
        <f aca="false">IF(R$2=$E238,$J238,"")</f>
        <v/>
      </c>
      <c r="R238" s="4" t="str">
        <f aca="false">IF(R$2=$E238,$J238,"")</f>
        <v/>
      </c>
      <c r="S238" s="4" t="str">
        <f aca="false">IF(S$2=$E238,$J238,"")</f>
        <v/>
      </c>
      <c r="T238" s="4" t="str">
        <f aca="false">IF(T$2=$E238,$J238,"")</f>
        <v/>
      </c>
      <c r="V238" s="4" t="str">
        <f aca="false">IF(V$2=$E238,$J238,"")</f>
        <v/>
      </c>
      <c r="W238" s="4" t="str">
        <f aca="false">IF(W$2=$E238,$J238,"")</f>
        <v/>
      </c>
      <c r="X238" s="4" t="str">
        <f aca="false">IF(X$2=$E238,$J238,"")</f>
        <v/>
      </c>
      <c r="Y238" s="4" t="str">
        <f aca="false">IF(Y$2=$E238,$J238,"")</f>
        <v/>
      </c>
      <c r="Z238" s="4" t="str">
        <f aca="false">IF(Z$2=$E238,$J238,"")</f>
        <v/>
      </c>
      <c r="AA238" s="4" t="str">
        <f aca="false">IF(AA$2=$E238,$J238,"")</f>
        <v/>
      </c>
      <c r="AB238" s="4" t="str">
        <f aca="false">IF(AB$2=$E238,$J238,"")</f>
        <v/>
      </c>
    </row>
    <row r="239" customFormat="false" ht="14.25" hidden="false" customHeight="false" outlineLevel="0" collapsed="false">
      <c r="M239" s="4" t="str">
        <f aca="false">IF(M$2=$E239,$J239,"")</f>
        <v/>
      </c>
      <c r="N239" s="4" t="str">
        <f aca="false">IF(N$2=$E239,$J239,"")</f>
        <v/>
      </c>
      <c r="O239" s="4" t="str">
        <f aca="false">IF(O$2=$E239,$J239,"")</f>
        <v/>
      </c>
      <c r="P239" s="4" t="str">
        <f aca="false">IF(P$2=$E239,$J239,"")</f>
        <v/>
      </c>
      <c r="Q239" s="4" t="str">
        <f aca="false">IF(R$2=$E239,$J239,"")</f>
        <v/>
      </c>
      <c r="R239" s="4" t="str">
        <f aca="false">IF(R$2=$E239,$J239,"")</f>
        <v/>
      </c>
      <c r="S239" s="4" t="str">
        <f aca="false">IF(S$2=$E239,$J239,"")</f>
        <v/>
      </c>
      <c r="T239" s="4" t="str">
        <f aca="false">IF(T$2=$E239,$J239,"")</f>
        <v/>
      </c>
      <c r="V239" s="4" t="str">
        <f aca="false">IF(V$2=$E239,$J239,"")</f>
        <v/>
      </c>
      <c r="W239" s="4" t="str">
        <f aca="false">IF(W$2=$E239,$J239,"")</f>
        <v/>
      </c>
      <c r="X239" s="4" t="str">
        <f aca="false">IF(X$2=$E239,$J239,"")</f>
        <v/>
      </c>
      <c r="Y239" s="4" t="str">
        <f aca="false">IF(Y$2=$E239,$J239,"")</f>
        <v/>
      </c>
      <c r="Z239" s="4" t="str">
        <f aca="false">IF(Z$2=$E239,$J239,"")</f>
        <v/>
      </c>
      <c r="AA239" s="4" t="str">
        <f aca="false">IF(AA$2=$E239,$J239,"")</f>
        <v/>
      </c>
      <c r="AB239" s="4" t="str">
        <f aca="false">IF(AB$2=$E239,$J239,"")</f>
        <v/>
      </c>
    </row>
    <row r="240" customFormat="false" ht="14.25" hidden="false" customHeight="false" outlineLevel="0" collapsed="false">
      <c r="M240" s="4" t="str">
        <f aca="false">IF(M$2=$E240,$J240,"")</f>
        <v/>
      </c>
      <c r="N240" s="4" t="str">
        <f aca="false">IF(N$2=$E240,$J240,"")</f>
        <v/>
      </c>
      <c r="O240" s="4" t="str">
        <f aca="false">IF(O$2=$E240,$J240,"")</f>
        <v/>
      </c>
      <c r="P240" s="4" t="str">
        <f aca="false">IF(P$2=$E240,$J240,"")</f>
        <v/>
      </c>
      <c r="Q240" s="4" t="str">
        <f aca="false">IF(R$2=$E240,$J240,"")</f>
        <v/>
      </c>
      <c r="R240" s="4" t="str">
        <f aca="false">IF(R$2=$E240,$J240,"")</f>
        <v/>
      </c>
      <c r="S240" s="4" t="str">
        <f aca="false">IF(S$2=$E240,$J240,"")</f>
        <v/>
      </c>
      <c r="T240" s="4" t="str">
        <f aca="false">IF(T$2=$E240,$J240,"")</f>
        <v/>
      </c>
      <c r="V240" s="4" t="str">
        <f aca="false">IF(V$2=$E240,$J240,"")</f>
        <v/>
      </c>
      <c r="W240" s="4" t="str">
        <f aca="false">IF(W$2=$E240,$J240,"")</f>
        <v/>
      </c>
      <c r="X240" s="4" t="str">
        <f aca="false">IF(X$2=$E240,$J240,"")</f>
        <v/>
      </c>
      <c r="Y240" s="4" t="str">
        <f aca="false">IF(Y$2=$E240,$J240,"")</f>
        <v/>
      </c>
      <c r="Z240" s="4" t="str">
        <f aca="false">IF(Z$2=$E240,$J240,"")</f>
        <v/>
      </c>
      <c r="AA240" s="4" t="str">
        <f aca="false">IF(AA$2=$E240,$J240,"")</f>
        <v/>
      </c>
      <c r="AB240" s="4" t="str">
        <f aca="false">IF(AB$2=$E240,$J240,"")</f>
        <v/>
      </c>
    </row>
    <row r="241" customFormat="false" ht="14.25" hidden="false" customHeight="false" outlineLevel="0" collapsed="false">
      <c r="M241" s="4" t="str">
        <f aca="false">IF(M$2=$E241,$J241,"")</f>
        <v/>
      </c>
      <c r="N241" s="4" t="str">
        <f aca="false">IF(N$2=$E241,$J241,"")</f>
        <v/>
      </c>
      <c r="O241" s="4" t="str">
        <f aca="false">IF(O$2=$E241,$J241,"")</f>
        <v/>
      </c>
      <c r="P241" s="4" t="str">
        <f aca="false">IF(P$2=$E241,$J241,"")</f>
        <v/>
      </c>
      <c r="Q241" s="4" t="str">
        <f aca="false">IF(R$2=$E241,$J241,"")</f>
        <v/>
      </c>
      <c r="R241" s="4" t="str">
        <f aca="false">IF(R$2=$E241,$J241,"")</f>
        <v/>
      </c>
      <c r="S241" s="4" t="str">
        <f aca="false">IF(S$2=$E241,$J241,"")</f>
        <v/>
      </c>
      <c r="T241" s="4" t="str">
        <f aca="false">IF(T$2=$E241,$J241,"")</f>
        <v/>
      </c>
      <c r="V241" s="4" t="str">
        <f aca="false">IF(V$2=$E241,$J241,"")</f>
        <v/>
      </c>
      <c r="W241" s="4" t="str">
        <f aca="false">IF(W$2=$E241,$J241,"")</f>
        <v/>
      </c>
      <c r="X241" s="4" t="str">
        <f aca="false">IF(X$2=$E241,$J241,"")</f>
        <v/>
      </c>
      <c r="Y241" s="4" t="str">
        <f aca="false">IF(Y$2=$E241,$J241,"")</f>
        <v/>
      </c>
      <c r="Z241" s="4" t="str">
        <f aca="false">IF(Z$2=$E241,$J241,"")</f>
        <v/>
      </c>
      <c r="AA241" s="4" t="str">
        <f aca="false">IF(AA$2=$E241,$J241,"")</f>
        <v/>
      </c>
      <c r="AB241" s="4" t="str">
        <f aca="false">IF(AB$2=$E241,$J241,"")</f>
        <v/>
      </c>
    </row>
    <row r="242" customFormat="false" ht="14.25" hidden="false" customHeight="false" outlineLevel="0" collapsed="false">
      <c r="M242" s="4" t="str">
        <f aca="false">IF(M$2=$E242,$J242,"")</f>
        <v/>
      </c>
      <c r="N242" s="4" t="str">
        <f aca="false">IF(N$2=$E242,$J242,"")</f>
        <v/>
      </c>
      <c r="O242" s="4" t="str">
        <f aca="false">IF(O$2=$E242,$J242,"")</f>
        <v/>
      </c>
      <c r="P242" s="4" t="str">
        <f aca="false">IF(P$2=$E242,$J242,"")</f>
        <v/>
      </c>
      <c r="Q242" s="4" t="str">
        <f aca="false">IF(R$2=$E242,$J242,"")</f>
        <v/>
      </c>
      <c r="R242" s="4" t="str">
        <f aca="false">IF(R$2=$E242,$J242,"")</f>
        <v/>
      </c>
      <c r="S242" s="4" t="str">
        <f aca="false">IF(S$2=$E242,$J242,"")</f>
        <v/>
      </c>
      <c r="T242" s="4" t="str">
        <f aca="false">IF(T$2=$E242,$J242,"")</f>
        <v/>
      </c>
      <c r="V242" s="4" t="str">
        <f aca="false">IF(V$2=$E242,$J242,"")</f>
        <v/>
      </c>
      <c r="W242" s="4" t="str">
        <f aca="false">IF(W$2=$E242,$J242,"")</f>
        <v/>
      </c>
      <c r="X242" s="4" t="str">
        <f aca="false">IF(X$2=$E242,$J242,"")</f>
        <v/>
      </c>
      <c r="Y242" s="4" t="str">
        <f aca="false">IF(Y$2=$E242,$J242,"")</f>
        <v/>
      </c>
      <c r="Z242" s="4" t="str">
        <f aca="false">IF(Z$2=$E242,$J242,"")</f>
        <v/>
      </c>
      <c r="AA242" s="4" t="str">
        <f aca="false">IF(AA$2=$E242,$J242,"")</f>
        <v/>
      </c>
      <c r="AB242" s="4" t="str">
        <f aca="false">IF(AB$2=$E242,$J242,"")</f>
        <v/>
      </c>
    </row>
    <row r="243" customFormat="false" ht="14.25" hidden="false" customHeight="false" outlineLevel="0" collapsed="false">
      <c r="M243" s="4" t="str">
        <f aca="false">IF(M$2=$E243,$J243,"")</f>
        <v/>
      </c>
      <c r="N243" s="4" t="str">
        <f aca="false">IF(N$2=$E243,$J243,"")</f>
        <v/>
      </c>
      <c r="O243" s="4" t="str">
        <f aca="false">IF(O$2=$E243,$J243,"")</f>
        <v/>
      </c>
      <c r="P243" s="4" t="str">
        <f aca="false">IF(P$2=$E243,$J243,"")</f>
        <v/>
      </c>
      <c r="Q243" s="4" t="str">
        <f aca="false">IF(R$2=$E243,$J243,"")</f>
        <v/>
      </c>
      <c r="R243" s="4" t="str">
        <f aca="false">IF(R$2=$E243,$J243,"")</f>
        <v/>
      </c>
      <c r="S243" s="4" t="str">
        <f aca="false">IF(S$2=$E243,$J243,"")</f>
        <v/>
      </c>
      <c r="T243" s="4" t="str">
        <f aca="false">IF(T$2=$E243,$J243,"")</f>
        <v/>
      </c>
      <c r="V243" s="4" t="str">
        <f aca="false">IF(V$2=$E243,$J243,"")</f>
        <v/>
      </c>
      <c r="W243" s="4" t="str">
        <f aca="false">IF(W$2=$E243,$J243,"")</f>
        <v/>
      </c>
      <c r="X243" s="4" t="str">
        <f aca="false">IF(X$2=$E243,$J243,"")</f>
        <v/>
      </c>
      <c r="Y243" s="4" t="str">
        <f aca="false">IF(Y$2=$E243,$J243,"")</f>
        <v/>
      </c>
      <c r="Z243" s="4" t="str">
        <f aca="false">IF(Z$2=$E243,$J243,"")</f>
        <v/>
      </c>
      <c r="AA243" s="4" t="str">
        <f aca="false">IF(AA$2=$E243,$J243,"")</f>
        <v/>
      </c>
      <c r="AB243" s="4" t="str">
        <f aca="false">IF(AB$2=$E243,$J243,"")</f>
        <v/>
      </c>
    </row>
    <row r="244" customFormat="false" ht="14.25" hidden="false" customHeight="false" outlineLevel="0" collapsed="false">
      <c r="M244" s="4" t="str">
        <f aca="false">IF(M$2=$E244,$J244,"")</f>
        <v/>
      </c>
      <c r="N244" s="4" t="str">
        <f aca="false">IF(N$2=$E244,$J244,"")</f>
        <v/>
      </c>
      <c r="O244" s="4" t="str">
        <f aca="false">IF(O$2=$E244,$J244,"")</f>
        <v/>
      </c>
      <c r="P244" s="4" t="str">
        <f aca="false">IF(P$2=$E244,$J244,"")</f>
        <v/>
      </c>
      <c r="Q244" s="4" t="str">
        <f aca="false">IF(R$2=$E244,$J244,"")</f>
        <v/>
      </c>
      <c r="R244" s="4" t="str">
        <f aca="false">IF(R$2=$E244,$J244,"")</f>
        <v/>
      </c>
      <c r="S244" s="4" t="str">
        <f aca="false">IF(S$2=$E244,$J244,"")</f>
        <v/>
      </c>
      <c r="T244" s="4" t="str">
        <f aca="false">IF(T$2=$E244,$J244,"")</f>
        <v/>
      </c>
      <c r="V244" s="4" t="str">
        <f aca="false">IF(V$2=$E244,$J244,"")</f>
        <v/>
      </c>
      <c r="W244" s="4" t="str">
        <f aca="false">IF(W$2=$E244,$J244,"")</f>
        <v/>
      </c>
      <c r="X244" s="4" t="str">
        <f aca="false">IF(X$2=$E244,$J244,"")</f>
        <v/>
      </c>
      <c r="Y244" s="4" t="str">
        <f aca="false">IF(Y$2=$E244,$J244,"")</f>
        <v/>
      </c>
      <c r="Z244" s="4" t="str">
        <f aca="false">IF(Z$2=$E244,$J244,"")</f>
        <v/>
      </c>
      <c r="AA244" s="4" t="str">
        <f aca="false">IF(AA$2=$E244,$J244,"")</f>
        <v/>
      </c>
      <c r="AB244" s="4" t="str">
        <f aca="false">IF(AB$2=$E244,$J244,"")</f>
        <v/>
      </c>
    </row>
    <row r="245" customFormat="false" ht="14.25" hidden="false" customHeight="false" outlineLevel="0" collapsed="false">
      <c r="M245" s="4" t="str">
        <f aca="false">IF(M$2=$E245,$J245,"")</f>
        <v/>
      </c>
      <c r="N245" s="4" t="str">
        <f aca="false">IF(N$2=$E245,$J245,"")</f>
        <v/>
      </c>
      <c r="O245" s="4" t="str">
        <f aca="false">IF(O$2=$E245,$J245,"")</f>
        <v/>
      </c>
      <c r="P245" s="4" t="str">
        <f aca="false">IF(P$2=$E245,$J245,"")</f>
        <v/>
      </c>
      <c r="Q245" s="4" t="str">
        <f aca="false">IF(R$2=$E245,$J245,"")</f>
        <v/>
      </c>
      <c r="R245" s="4" t="str">
        <f aca="false">IF(R$2=$E245,$J245,"")</f>
        <v/>
      </c>
      <c r="S245" s="4" t="str">
        <f aca="false">IF(S$2=$E245,$J245,"")</f>
        <v/>
      </c>
      <c r="T245" s="4" t="str">
        <f aca="false">IF(T$2=$E245,$J245,"")</f>
        <v/>
      </c>
      <c r="V245" s="4" t="str">
        <f aca="false">IF(V$2=$E245,$J245,"")</f>
        <v/>
      </c>
      <c r="W245" s="4" t="str">
        <f aca="false">IF(W$2=$E245,$J245,"")</f>
        <v/>
      </c>
      <c r="X245" s="4" t="str">
        <f aca="false">IF(X$2=$E245,$J245,"")</f>
        <v/>
      </c>
      <c r="Y245" s="4" t="str">
        <f aca="false">IF(Y$2=$E245,$J245,"")</f>
        <v/>
      </c>
      <c r="Z245" s="4" t="str">
        <f aca="false">IF(Z$2=$E245,$J245,"")</f>
        <v/>
      </c>
      <c r="AA245" s="4" t="str">
        <f aca="false">IF(AA$2=$E245,$J245,"")</f>
        <v/>
      </c>
      <c r="AB245" s="4" t="str">
        <f aca="false">IF(AB$2=$E245,$J245,"")</f>
        <v/>
      </c>
    </row>
    <row r="246" customFormat="false" ht="14.25" hidden="false" customHeight="false" outlineLevel="0" collapsed="false">
      <c r="M246" s="4" t="str">
        <f aca="false">IF(M$2=$E246,$J246,"")</f>
        <v/>
      </c>
      <c r="N246" s="4" t="str">
        <f aca="false">IF(N$2=$E246,$J246,"")</f>
        <v/>
      </c>
      <c r="O246" s="4" t="str">
        <f aca="false">IF(O$2=$E246,$J246,"")</f>
        <v/>
      </c>
      <c r="P246" s="4" t="str">
        <f aca="false">IF(P$2=$E246,$J246,"")</f>
        <v/>
      </c>
      <c r="Q246" s="4" t="str">
        <f aca="false">IF(R$2=$E246,$J246,"")</f>
        <v/>
      </c>
      <c r="R246" s="4" t="str">
        <f aca="false">IF(R$2=$E246,$J246,"")</f>
        <v/>
      </c>
      <c r="S246" s="4" t="str">
        <f aca="false">IF(S$2=$E246,$J246,"")</f>
        <v/>
      </c>
      <c r="T246" s="4" t="str">
        <f aca="false">IF(T$2=$E246,$J246,"")</f>
        <v/>
      </c>
      <c r="V246" s="4" t="str">
        <f aca="false">IF(V$2=$E246,$J246,"")</f>
        <v/>
      </c>
      <c r="W246" s="4" t="str">
        <f aca="false">IF(W$2=$E246,$J246,"")</f>
        <v/>
      </c>
      <c r="X246" s="4" t="str">
        <f aca="false">IF(X$2=$E246,$J246,"")</f>
        <v/>
      </c>
      <c r="Y246" s="4" t="str">
        <f aca="false">IF(Y$2=$E246,$J246,"")</f>
        <v/>
      </c>
      <c r="Z246" s="4" t="str">
        <f aca="false">IF(Z$2=$E246,$J246,"")</f>
        <v/>
      </c>
      <c r="AA246" s="4" t="str">
        <f aca="false">IF(AA$2=$E246,$J246,"")</f>
        <v/>
      </c>
      <c r="AB246" s="4" t="str">
        <f aca="false">IF(AB$2=$E246,$J246,"")</f>
        <v/>
      </c>
    </row>
    <row r="247" customFormat="false" ht="14.25" hidden="false" customHeight="false" outlineLevel="0" collapsed="false">
      <c r="M247" s="4" t="str">
        <f aca="false">IF(M$2=$E247,$J247,"")</f>
        <v/>
      </c>
      <c r="N247" s="4" t="str">
        <f aca="false">IF(N$2=$E247,$J247,"")</f>
        <v/>
      </c>
      <c r="O247" s="4" t="str">
        <f aca="false">IF(O$2=$E247,$J247,"")</f>
        <v/>
      </c>
      <c r="P247" s="4" t="str">
        <f aca="false">IF(P$2=$E247,$J247,"")</f>
        <v/>
      </c>
      <c r="Q247" s="4" t="str">
        <f aca="false">IF(R$2=$E247,$J247,"")</f>
        <v/>
      </c>
      <c r="R247" s="4" t="str">
        <f aca="false">IF(R$2=$E247,$J247,"")</f>
        <v/>
      </c>
      <c r="S247" s="4" t="str">
        <f aca="false">IF(S$2=$E247,$J247,"")</f>
        <v/>
      </c>
      <c r="T247" s="4" t="str">
        <f aca="false">IF(T$2=$E247,$J247,"")</f>
        <v/>
      </c>
      <c r="V247" s="4" t="str">
        <f aca="false">IF(V$2=$E247,$J247,"")</f>
        <v/>
      </c>
      <c r="W247" s="4" t="str">
        <f aca="false">IF(W$2=$E247,$J247,"")</f>
        <v/>
      </c>
      <c r="X247" s="4" t="str">
        <f aca="false">IF(X$2=$E247,$J247,"")</f>
        <v/>
      </c>
      <c r="Y247" s="4" t="str">
        <f aca="false">IF(Y$2=$E247,$J247,"")</f>
        <v/>
      </c>
      <c r="Z247" s="4" t="str">
        <f aca="false">IF(Z$2=$E247,$J247,"")</f>
        <v/>
      </c>
      <c r="AA247" s="4" t="str">
        <f aca="false">IF(AA$2=$E247,$J247,"")</f>
        <v/>
      </c>
      <c r="AB247" s="4" t="str">
        <f aca="false">IF(AB$2=$E247,$J247,"")</f>
        <v/>
      </c>
    </row>
    <row r="248" customFormat="false" ht="14.25" hidden="false" customHeight="false" outlineLevel="0" collapsed="false">
      <c r="M248" s="4" t="str">
        <f aca="false">IF(M$2=$E248,$J248,"")</f>
        <v/>
      </c>
      <c r="N248" s="4" t="str">
        <f aca="false">IF(N$2=$E248,$J248,"")</f>
        <v/>
      </c>
      <c r="O248" s="4" t="str">
        <f aca="false">IF(O$2=$E248,$J248,"")</f>
        <v/>
      </c>
      <c r="P248" s="4" t="str">
        <f aca="false">IF(P$2=$E248,$J248,"")</f>
        <v/>
      </c>
      <c r="Q248" s="4" t="str">
        <f aca="false">IF(R$2=$E248,$J248,"")</f>
        <v/>
      </c>
      <c r="R248" s="4" t="str">
        <f aca="false">IF(R$2=$E248,$J248,"")</f>
        <v/>
      </c>
      <c r="S248" s="4" t="str">
        <f aca="false">IF(S$2=$E248,$J248,"")</f>
        <v/>
      </c>
      <c r="T248" s="4" t="str">
        <f aca="false">IF(T$2=$E248,$J248,"")</f>
        <v/>
      </c>
      <c r="V248" s="4" t="str">
        <f aca="false">IF(V$2=$E248,$J248,"")</f>
        <v/>
      </c>
      <c r="W248" s="4" t="str">
        <f aca="false">IF(W$2=$E248,$J248,"")</f>
        <v/>
      </c>
      <c r="X248" s="4" t="str">
        <f aca="false">IF(X$2=$E248,$J248,"")</f>
        <v/>
      </c>
      <c r="Y248" s="4" t="str">
        <f aca="false">IF(Y$2=$E248,$J248,"")</f>
        <v/>
      </c>
      <c r="Z248" s="4" t="str">
        <f aca="false">IF(Z$2=$E248,$J248,"")</f>
        <v/>
      </c>
      <c r="AA248" s="4" t="str">
        <f aca="false">IF(AA$2=$E248,$J248,"")</f>
        <v/>
      </c>
      <c r="AB248" s="4" t="str">
        <f aca="false">IF(AB$2=$E248,$J248,"")</f>
        <v/>
      </c>
    </row>
    <row r="249" customFormat="false" ht="14.25" hidden="false" customHeight="false" outlineLevel="0" collapsed="false">
      <c r="M249" s="4" t="str">
        <f aca="false">IF(M$2=$E249,$J249,"")</f>
        <v/>
      </c>
      <c r="N249" s="4" t="str">
        <f aca="false">IF(N$2=$E249,$J249,"")</f>
        <v/>
      </c>
      <c r="O249" s="4" t="str">
        <f aca="false">IF(O$2=$E249,$J249,"")</f>
        <v/>
      </c>
      <c r="P249" s="4" t="str">
        <f aca="false">IF(P$2=$E249,$J249,"")</f>
        <v/>
      </c>
      <c r="Q249" s="4" t="str">
        <f aca="false">IF(R$2=$E249,$J249,"")</f>
        <v/>
      </c>
      <c r="R249" s="4" t="str">
        <f aca="false">IF(R$2=$E249,$J249,"")</f>
        <v/>
      </c>
      <c r="S249" s="4" t="str">
        <f aca="false">IF(S$2=$E249,$J249,"")</f>
        <v/>
      </c>
      <c r="T249" s="4" t="str">
        <f aca="false">IF(T$2=$E249,$J249,"")</f>
        <v/>
      </c>
      <c r="V249" s="4" t="str">
        <f aca="false">IF(V$2=$E249,$J249,"")</f>
        <v/>
      </c>
      <c r="W249" s="4" t="str">
        <f aca="false">IF(W$2=$E249,$J249,"")</f>
        <v/>
      </c>
      <c r="X249" s="4" t="str">
        <f aca="false">IF(X$2=$E249,$J249,"")</f>
        <v/>
      </c>
      <c r="Y249" s="4" t="str">
        <f aca="false">IF(Y$2=$E249,$J249,"")</f>
        <v/>
      </c>
      <c r="Z249" s="4" t="str">
        <f aca="false">IF(Z$2=$E249,$J249,"")</f>
        <v/>
      </c>
      <c r="AA249" s="4" t="str">
        <f aca="false">IF(AA$2=$E249,$J249,"")</f>
        <v/>
      </c>
      <c r="AB249" s="4" t="str">
        <f aca="false">IF(AB$2=$E249,$J249,"")</f>
        <v/>
      </c>
    </row>
    <row r="250" customFormat="false" ht="14.25" hidden="false" customHeight="false" outlineLevel="0" collapsed="false">
      <c r="M250" s="4" t="str">
        <f aca="false">IF(M$2=$E250,$J250,"")</f>
        <v/>
      </c>
      <c r="N250" s="4" t="str">
        <f aca="false">IF(N$2=$E250,$J250,"")</f>
        <v/>
      </c>
      <c r="O250" s="4" t="str">
        <f aca="false">IF(O$2=$E250,$J250,"")</f>
        <v/>
      </c>
      <c r="P250" s="4" t="str">
        <f aca="false">IF(P$2=$E250,$J250,"")</f>
        <v/>
      </c>
      <c r="Q250" s="4" t="str">
        <f aca="false">IF(R$2=$E250,$J250,"")</f>
        <v/>
      </c>
      <c r="R250" s="4" t="str">
        <f aca="false">IF(R$2=$E250,$J250,"")</f>
        <v/>
      </c>
      <c r="S250" s="4" t="str">
        <f aca="false">IF(S$2=$E250,$J250,"")</f>
        <v/>
      </c>
      <c r="T250" s="4" t="str">
        <f aca="false">IF(T$2=$E250,$J250,"")</f>
        <v/>
      </c>
      <c r="V250" s="4" t="str">
        <f aca="false">IF(V$2=$E250,$J250,"")</f>
        <v/>
      </c>
      <c r="W250" s="4" t="str">
        <f aca="false">IF(W$2=$E250,$J250,"")</f>
        <v/>
      </c>
      <c r="X250" s="4" t="str">
        <f aca="false">IF(X$2=$E250,$J250,"")</f>
        <v/>
      </c>
      <c r="Y250" s="4" t="str">
        <f aca="false">IF(Y$2=$E250,$J250,"")</f>
        <v/>
      </c>
      <c r="Z250" s="4" t="str">
        <f aca="false">IF(Z$2=$E250,$J250,"")</f>
        <v/>
      </c>
      <c r="AA250" s="4" t="str">
        <f aca="false">IF(AA$2=$E250,$J250,"")</f>
        <v/>
      </c>
      <c r="AB250" s="4" t="str">
        <f aca="false">IF(AB$2=$E250,$J250,"")</f>
        <v/>
      </c>
    </row>
    <row r="251" customFormat="false" ht="14.25" hidden="false" customHeight="false" outlineLevel="0" collapsed="false">
      <c r="M251" s="4" t="str">
        <f aca="false">IF(M$2=$E251,$J251,"")</f>
        <v/>
      </c>
      <c r="N251" s="4" t="str">
        <f aca="false">IF(N$2=$E251,$J251,"")</f>
        <v/>
      </c>
      <c r="O251" s="4" t="str">
        <f aca="false">IF(O$2=$E251,$J251,"")</f>
        <v/>
      </c>
      <c r="P251" s="4" t="str">
        <f aca="false">IF(P$2=$E251,$J251,"")</f>
        <v/>
      </c>
      <c r="Q251" s="4" t="str">
        <f aca="false">IF(R$2=$E251,$J251,"")</f>
        <v/>
      </c>
      <c r="R251" s="4" t="str">
        <f aca="false">IF(R$2=$E251,$J251,"")</f>
        <v/>
      </c>
      <c r="S251" s="4" t="str">
        <f aca="false">IF(S$2=$E251,$J251,"")</f>
        <v/>
      </c>
      <c r="T251" s="4" t="str">
        <f aca="false">IF(T$2=$E251,$J251,"")</f>
        <v/>
      </c>
      <c r="V251" s="4" t="str">
        <f aca="false">IF(V$2=$E251,$J251,"")</f>
        <v/>
      </c>
      <c r="W251" s="4" t="str">
        <f aca="false">IF(W$2=$E251,$J251,"")</f>
        <v/>
      </c>
      <c r="X251" s="4" t="str">
        <f aca="false">IF(X$2=$E251,$J251,"")</f>
        <v/>
      </c>
      <c r="Y251" s="4" t="str">
        <f aca="false">IF(Y$2=$E251,$J251,"")</f>
        <v/>
      </c>
      <c r="Z251" s="4" t="str">
        <f aca="false">IF(Z$2=$E251,$J251,"")</f>
        <v/>
      </c>
      <c r="AA251" s="4" t="str">
        <f aca="false">IF(AA$2=$E251,$J251,"")</f>
        <v/>
      </c>
      <c r="AB251" s="4" t="str">
        <f aca="false">IF(AB$2=$E251,$J251,"")</f>
        <v/>
      </c>
    </row>
    <row r="252" customFormat="false" ht="14.25" hidden="false" customHeight="false" outlineLevel="0" collapsed="false">
      <c r="M252" s="4" t="str">
        <f aca="false">IF(M$2=$E252,$J252,"")</f>
        <v/>
      </c>
      <c r="N252" s="4" t="str">
        <f aca="false">IF(N$2=$E252,$J252,"")</f>
        <v/>
      </c>
      <c r="O252" s="4" t="str">
        <f aca="false">IF(O$2=$E252,$J252,"")</f>
        <v/>
      </c>
      <c r="P252" s="4" t="str">
        <f aca="false">IF(P$2=$E252,$J252,"")</f>
        <v/>
      </c>
      <c r="Q252" s="4" t="str">
        <f aca="false">IF(R$2=$E252,$J252,"")</f>
        <v/>
      </c>
      <c r="R252" s="4" t="str">
        <f aca="false">IF(R$2=$E252,$J252,"")</f>
        <v/>
      </c>
      <c r="S252" s="4" t="str">
        <f aca="false">IF(S$2=$E252,$J252,"")</f>
        <v/>
      </c>
      <c r="T252" s="4" t="str">
        <f aca="false">IF(T$2=$E252,$J252,"")</f>
        <v/>
      </c>
      <c r="V252" s="4" t="str">
        <f aca="false">IF(V$2=$E252,$J252,"")</f>
        <v/>
      </c>
      <c r="W252" s="4" t="str">
        <f aca="false">IF(W$2=$E252,$J252,"")</f>
        <v/>
      </c>
      <c r="X252" s="4" t="str">
        <f aca="false">IF(X$2=$E252,$J252,"")</f>
        <v/>
      </c>
      <c r="Y252" s="4" t="str">
        <f aca="false">IF(Y$2=$E252,$J252,"")</f>
        <v/>
      </c>
      <c r="Z252" s="4" t="str">
        <f aca="false">IF(Z$2=$E252,$J252,"")</f>
        <v/>
      </c>
      <c r="AA252" s="4" t="str">
        <f aca="false">IF(AA$2=$E252,$J252,"")</f>
        <v/>
      </c>
      <c r="AB252" s="4" t="str">
        <f aca="false">IF(AB$2=$E252,$J252,"")</f>
        <v/>
      </c>
    </row>
    <row r="253" customFormat="false" ht="14.25" hidden="false" customHeight="false" outlineLevel="0" collapsed="false">
      <c r="M253" s="4" t="str">
        <f aca="false">IF(M$2=$E253,$J253,"")</f>
        <v/>
      </c>
      <c r="N253" s="4" t="str">
        <f aca="false">IF(N$2=$E253,$J253,"")</f>
        <v/>
      </c>
      <c r="O253" s="4" t="str">
        <f aca="false">IF(O$2=$E253,$J253,"")</f>
        <v/>
      </c>
      <c r="P253" s="4" t="str">
        <f aca="false">IF(P$2=$E253,$J253,"")</f>
        <v/>
      </c>
      <c r="Q253" s="4" t="str">
        <f aca="false">IF(R$2=$E253,$J253,"")</f>
        <v/>
      </c>
      <c r="R253" s="4" t="str">
        <f aca="false">IF(R$2=$E253,$J253,"")</f>
        <v/>
      </c>
      <c r="S253" s="4" t="str">
        <f aca="false">IF(S$2=$E253,$J253,"")</f>
        <v/>
      </c>
      <c r="T253" s="4" t="str">
        <f aca="false">IF(T$2=$E253,$J253,"")</f>
        <v/>
      </c>
      <c r="V253" s="4" t="str">
        <f aca="false">IF(V$2=$E253,$J253,"")</f>
        <v/>
      </c>
      <c r="W253" s="4" t="str">
        <f aca="false">IF(W$2=$E253,$J253,"")</f>
        <v/>
      </c>
      <c r="X253" s="4" t="str">
        <f aca="false">IF(X$2=$E253,$J253,"")</f>
        <v/>
      </c>
      <c r="Y253" s="4" t="str">
        <f aca="false">IF(Y$2=$E253,$J253,"")</f>
        <v/>
      </c>
      <c r="Z253" s="4" t="str">
        <f aca="false">IF(Z$2=$E253,$J253,"")</f>
        <v/>
      </c>
      <c r="AA253" s="4" t="str">
        <f aca="false">IF(AA$2=$E253,$J253,"")</f>
        <v/>
      </c>
      <c r="AB253" s="4" t="str">
        <f aca="false">IF(AB$2=$E253,$J253,"")</f>
        <v/>
      </c>
    </row>
    <row r="254" customFormat="false" ht="14.25" hidden="false" customHeight="false" outlineLevel="0" collapsed="false">
      <c r="M254" s="4" t="str">
        <f aca="false">IF(M$2=$E254,$J254,"")</f>
        <v/>
      </c>
      <c r="N254" s="4" t="str">
        <f aca="false">IF(N$2=$E254,$J254,"")</f>
        <v/>
      </c>
      <c r="O254" s="4" t="str">
        <f aca="false">IF(O$2=$E254,$J254,"")</f>
        <v/>
      </c>
      <c r="P254" s="4" t="str">
        <f aca="false">IF(P$2=$E254,$J254,"")</f>
        <v/>
      </c>
      <c r="Q254" s="4" t="str">
        <f aca="false">IF(R$2=$E254,$J254,"")</f>
        <v/>
      </c>
      <c r="R254" s="4" t="str">
        <f aca="false">IF(R$2=$E254,$J254,"")</f>
        <v/>
      </c>
      <c r="S254" s="4" t="str">
        <f aca="false">IF(S$2=$E254,$J254,"")</f>
        <v/>
      </c>
      <c r="T254" s="4" t="str">
        <f aca="false">IF(T$2=$E254,$J254,"")</f>
        <v/>
      </c>
      <c r="V254" s="4" t="str">
        <f aca="false">IF(V$2=$E254,$J254,"")</f>
        <v/>
      </c>
      <c r="W254" s="4" t="str">
        <f aca="false">IF(W$2=$E254,$J254,"")</f>
        <v/>
      </c>
      <c r="X254" s="4" t="str">
        <f aca="false">IF(X$2=$E254,$J254,"")</f>
        <v/>
      </c>
      <c r="Y254" s="4" t="str">
        <f aca="false">IF(Y$2=$E254,$J254,"")</f>
        <v/>
      </c>
      <c r="Z254" s="4" t="str">
        <f aca="false">IF(Z$2=$E254,$J254,"")</f>
        <v/>
      </c>
      <c r="AA254" s="4" t="str">
        <f aca="false">IF(AA$2=$E254,$J254,"")</f>
        <v/>
      </c>
      <c r="AB254" s="4" t="str">
        <f aca="false">IF(AB$2=$E254,$J254,"")</f>
        <v/>
      </c>
    </row>
    <row r="255" customFormat="false" ht="14.25" hidden="false" customHeight="false" outlineLevel="0" collapsed="false">
      <c r="M255" s="4" t="str">
        <f aca="false">IF(M$2=$E255,$J255,"")</f>
        <v/>
      </c>
      <c r="N255" s="4" t="str">
        <f aca="false">IF(N$2=$E255,$J255,"")</f>
        <v/>
      </c>
      <c r="O255" s="4" t="str">
        <f aca="false">IF(O$2=$E255,$J255,"")</f>
        <v/>
      </c>
      <c r="P255" s="4" t="str">
        <f aca="false">IF(P$2=$E255,$J255,"")</f>
        <v/>
      </c>
      <c r="Q255" s="4" t="str">
        <f aca="false">IF(R$2=$E255,$J255,"")</f>
        <v/>
      </c>
      <c r="R255" s="4" t="str">
        <f aca="false">IF(R$2=$E255,$J255,"")</f>
        <v/>
      </c>
      <c r="S255" s="4" t="str">
        <f aca="false">IF(S$2=$E255,$J255,"")</f>
        <v/>
      </c>
      <c r="T255" s="4" t="str">
        <f aca="false">IF(T$2=$E255,$J255,"")</f>
        <v/>
      </c>
      <c r="V255" s="4" t="str">
        <f aca="false">IF(V$2=$E255,$J255,"")</f>
        <v/>
      </c>
      <c r="W255" s="4" t="str">
        <f aca="false">IF(W$2=$E255,$J255,"")</f>
        <v/>
      </c>
      <c r="X255" s="4" t="str">
        <f aca="false">IF(X$2=$E255,$J255,"")</f>
        <v/>
      </c>
      <c r="Y255" s="4" t="str">
        <f aca="false">IF(Y$2=$E255,$J255,"")</f>
        <v/>
      </c>
      <c r="Z255" s="4" t="str">
        <f aca="false">IF(Z$2=$E255,$J255,"")</f>
        <v/>
      </c>
      <c r="AA255" s="4" t="str">
        <f aca="false">IF(AA$2=$E255,$J255,"")</f>
        <v/>
      </c>
      <c r="AB255" s="4" t="str">
        <f aca="false">IF(AB$2=$E255,$J255,"")</f>
        <v/>
      </c>
    </row>
    <row r="256" customFormat="false" ht="14.25" hidden="false" customHeight="false" outlineLevel="0" collapsed="false">
      <c r="M256" s="4" t="str">
        <f aca="false">IF(M$2=$E256,$J256,"")</f>
        <v/>
      </c>
      <c r="N256" s="4" t="str">
        <f aca="false">IF(N$2=$E256,$J256,"")</f>
        <v/>
      </c>
      <c r="O256" s="4" t="str">
        <f aca="false">IF(O$2=$E256,$J256,"")</f>
        <v/>
      </c>
      <c r="P256" s="4" t="str">
        <f aca="false">IF(P$2=$E256,$J256,"")</f>
        <v/>
      </c>
      <c r="Q256" s="4" t="str">
        <f aca="false">IF(R$2=$E256,$J256,"")</f>
        <v/>
      </c>
      <c r="R256" s="4" t="str">
        <f aca="false">IF(R$2=$E256,$J256,"")</f>
        <v/>
      </c>
      <c r="S256" s="4" t="str">
        <f aca="false">IF(S$2=$E256,$J256,"")</f>
        <v/>
      </c>
      <c r="T256" s="4" t="str">
        <f aca="false">IF(T$2=$E256,$J256,"")</f>
        <v/>
      </c>
      <c r="V256" s="4" t="str">
        <f aca="false">IF(V$2=$E256,$J256,"")</f>
        <v/>
      </c>
      <c r="W256" s="4" t="str">
        <f aca="false">IF(W$2=$E256,$J256,"")</f>
        <v/>
      </c>
      <c r="X256" s="4" t="str">
        <f aca="false">IF(X$2=$E256,$J256,"")</f>
        <v/>
      </c>
      <c r="Y256" s="4" t="str">
        <f aca="false">IF(Y$2=$E256,$J256,"")</f>
        <v/>
      </c>
      <c r="Z256" s="4" t="str">
        <f aca="false">IF(Z$2=$E256,$J256,"")</f>
        <v/>
      </c>
      <c r="AA256" s="4" t="str">
        <f aca="false">IF(AA$2=$E256,$J256,"")</f>
        <v/>
      </c>
      <c r="AB256" s="4" t="str">
        <f aca="false">IF(AB$2=$E256,$J256,"")</f>
        <v/>
      </c>
    </row>
    <row r="257" customFormat="false" ht="14.25" hidden="false" customHeight="false" outlineLevel="0" collapsed="false">
      <c r="M257" s="4" t="str">
        <f aca="false">IF(M$2=$E257,$J257,"")</f>
        <v/>
      </c>
      <c r="N257" s="4" t="str">
        <f aca="false">IF(N$2=$E257,$J257,"")</f>
        <v/>
      </c>
      <c r="O257" s="4" t="str">
        <f aca="false">IF(O$2=$E257,$J257,"")</f>
        <v/>
      </c>
      <c r="P257" s="4" t="str">
        <f aca="false">IF(P$2=$E257,$J257,"")</f>
        <v/>
      </c>
      <c r="Q257" s="4" t="str">
        <f aca="false">IF(R$2=$E257,$J257,"")</f>
        <v/>
      </c>
      <c r="R257" s="4" t="str">
        <f aca="false">IF(R$2=$E257,$J257,"")</f>
        <v/>
      </c>
      <c r="S257" s="4" t="str">
        <f aca="false">IF(S$2=$E257,$J257,"")</f>
        <v/>
      </c>
      <c r="T257" s="4" t="str">
        <f aca="false">IF(T$2=$E257,$J257,"")</f>
        <v/>
      </c>
      <c r="V257" s="4" t="str">
        <f aca="false">IF(V$2=$E257,$J257,"")</f>
        <v/>
      </c>
      <c r="W257" s="4" t="str">
        <f aca="false">IF(W$2=$E257,$J257,"")</f>
        <v/>
      </c>
      <c r="X257" s="4" t="str">
        <f aca="false">IF(X$2=$E257,$J257,"")</f>
        <v/>
      </c>
      <c r="Y257" s="4" t="str">
        <f aca="false">IF(Y$2=$E257,$J257,"")</f>
        <v/>
      </c>
      <c r="Z257" s="4" t="str">
        <f aca="false">IF(Z$2=$E257,$J257,"")</f>
        <v/>
      </c>
      <c r="AA257" s="4" t="str">
        <f aca="false">IF(AA$2=$E257,$J257,"")</f>
        <v/>
      </c>
      <c r="AB257" s="4" t="str">
        <f aca="false">IF(AB$2=$E257,$J257,"")</f>
        <v/>
      </c>
    </row>
    <row r="258" customFormat="false" ht="14.25" hidden="false" customHeight="false" outlineLevel="0" collapsed="false">
      <c r="M258" s="4" t="str">
        <f aca="false">IF(M$2=$E258,$J258,"")</f>
        <v/>
      </c>
      <c r="N258" s="4" t="str">
        <f aca="false">IF(N$2=$E258,$J258,"")</f>
        <v/>
      </c>
      <c r="O258" s="4" t="str">
        <f aca="false">IF(O$2=$E258,$J258,"")</f>
        <v/>
      </c>
      <c r="P258" s="4" t="str">
        <f aca="false">IF(P$2=$E258,$J258,"")</f>
        <v/>
      </c>
      <c r="Q258" s="4" t="str">
        <f aca="false">IF(R$2=$E258,$J258,"")</f>
        <v/>
      </c>
      <c r="R258" s="4" t="str">
        <f aca="false">IF(R$2=$E258,$J258,"")</f>
        <v/>
      </c>
      <c r="S258" s="4" t="str">
        <f aca="false">IF(S$2=$E258,$J258,"")</f>
        <v/>
      </c>
      <c r="T258" s="4" t="str">
        <f aca="false">IF(T$2=$E258,$J258,"")</f>
        <v/>
      </c>
      <c r="V258" s="4" t="str">
        <f aca="false">IF(V$2=$E258,$J258,"")</f>
        <v/>
      </c>
      <c r="W258" s="4" t="str">
        <f aca="false">IF(W$2=$E258,$J258,"")</f>
        <v/>
      </c>
      <c r="X258" s="4" t="str">
        <f aca="false">IF(X$2=$E258,$J258,"")</f>
        <v/>
      </c>
      <c r="Y258" s="4" t="str">
        <f aca="false">IF(Y$2=$E258,$J258,"")</f>
        <v/>
      </c>
      <c r="Z258" s="4" t="str">
        <f aca="false">IF(Z$2=$E258,$J258,"")</f>
        <v/>
      </c>
      <c r="AA258" s="4" t="str">
        <f aca="false">IF(AA$2=$E258,$J258,"")</f>
        <v/>
      </c>
      <c r="AB258" s="4" t="str">
        <f aca="false">IF(AB$2=$E258,$J258,"")</f>
        <v/>
      </c>
    </row>
    <row r="259" customFormat="false" ht="14.25" hidden="false" customHeight="false" outlineLevel="0" collapsed="false">
      <c r="M259" s="4" t="str">
        <f aca="false">IF(M$2=$E259,$J259,"")</f>
        <v/>
      </c>
      <c r="N259" s="4" t="str">
        <f aca="false">IF(N$2=$E259,$J259,"")</f>
        <v/>
      </c>
      <c r="O259" s="4" t="str">
        <f aca="false">IF(O$2=$E259,$J259,"")</f>
        <v/>
      </c>
      <c r="P259" s="4" t="str">
        <f aca="false">IF(P$2=$E259,$J259,"")</f>
        <v/>
      </c>
      <c r="Q259" s="4" t="str">
        <f aca="false">IF(R$2=$E259,$J259,"")</f>
        <v/>
      </c>
      <c r="R259" s="4" t="str">
        <f aca="false">IF(R$2=$E259,$J259,"")</f>
        <v/>
      </c>
      <c r="S259" s="4" t="str">
        <f aca="false">IF(S$2=$E259,$J259,"")</f>
        <v/>
      </c>
      <c r="T259" s="4" t="str">
        <f aca="false">IF(T$2=$E259,$J259,"")</f>
        <v/>
      </c>
      <c r="V259" s="4" t="str">
        <f aca="false">IF(V$2=$E259,$J259,"")</f>
        <v/>
      </c>
      <c r="W259" s="4" t="str">
        <f aca="false">IF(W$2=$E259,$J259,"")</f>
        <v/>
      </c>
      <c r="X259" s="4" t="str">
        <f aca="false">IF(X$2=$E259,$J259,"")</f>
        <v/>
      </c>
      <c r="Y259" s="4" t="str">
        <f aca="false">IF(Y$2=$E259,$J259,"")</f>
        <v/>
      </c>
      <c r="Z259" s="4" t="str">
        <f aca="false">IF(Z$2=$E259,$J259,"")</f>
        <v/>
      </c>
      <c r="AA259" s="4" t="str">
        <f aca="false">IF(AA$2=$E259,$J259,"")</f>
        <v/>
      </c>
      <c r="AB259" s="4" t="str">
        <f aca="false">IF(AB$2=$E259,$J259,"")</f>
        <v/>
      </c>
    </row>
    <row r="260" customFormat="false" ht="14.25" hidden="false" customHeight="false" outlineLevel="0" collapsed="false">
      <c r="M260" s="4" t="str">
        <f aca="false">IF(M$2=$E260,$J260,"")</f>
        <v/>
      </c>
      <c r="N260" s="4" t="str">
        <f aca="false">IF(N$2=$E260,$J260,"")</f>
        <v/>
      </c>
      <c r="O260" s="4" t="str">
        <f aca="false">IF(O$2=$E260,$J260,"")</f>
        <v/>
      </c>
      <c r="P260" s="4" t="str">
        <f aca="false">IF(P$2=$E260,$J260,"")</f>
        <v/>
      </c>
      <c r="Q260" s="4" t="str">
        <f aca="false">IF(R$2=$E260,$J260,"")</f>
        <v/>
      </c>
      <c r="R260" s="4" t="str">
        <f aca="false">IF(R$2=$E260,$J260,"")</f>
        <v/>
      </c>
      <c r="S260" s="4" t="str">
        <f aca="false">IF(S$2=$E260,$J260,"")</f>
        <v/>
      </c>
      <c r="T260" s="4" t="str">
        <f aca="false">IF(T$2=$E260,$J260,"")</f>
        <v/>
      </c>
      <c r="V260" s="4" t="str">
        <f aca="false">IF(V$2=$E260,$J260,"")</f>
        <v/>
      </c>
      <c r="W260" s="4" t="str">
        <f aca="false">IF(W$2=$E260,$J260,"")</f>
        <v/>
      </c>
      <c r="X260" s="4" t="str">
        <f aca="false">IF(X$2=$E260,$J260,"")</f>
        <v/>
      </c>
      <c r="Y260" s="4" t="str">
        <f aca="false">IF(Y$2=$E260,$J260,"")</f>
        <v/>
      </c>
      <c r="Z260" s="4" t="str">
        <f aca="false">IF(Z$2=$E260,$J260,"")</f>
        <v/>
      </c>
      <c r="AA260" s="4" t="str">
        <f aca="false">IF(AA$2=$E260,$J260,"")</f>
        <v/>
      </c>
      <c r="AB260" s="4" t="str">
        <f aca="false">IF(AB$2=$E260,$J260,"")</f>
        <v/>
      </c>
    </row>
    <row r="261" customFormat="false" ht="14.25" hidden="false" customHeight="false" outlineLevel="0" collapsed="false">
      <c r="M261" s="4" t="str">
        <f aca="false">IF(M$2=$E261,$J261,"")</f>
        <v/>
      </c>
      <c r="N261" s="4" t="str">
        <f aca="false">IF(N$2=$E261,$J261,"")</f>
        <v/>
      </c>
      <c r="O261" s="4" t="str">
        <f aca="false">IF(O$2=$E261,$J261,"")</f>
        <v/>
      </c>
      <c r="P261" s="4" t="str">
        <f aca="false">IF(P$2=$E261,$J261,"")</f>
        <v/>
      </c>
      <c r="Q261" s="4" t="str">
        <f aca="false">IF(R$2=$E261,$J261,"")</f>
        <v/>
      </c>
      <c r="R261" s="4" t="str">
        <f aca="false">IF(R$2=$E261,$J261,"")</f>
        <v/>
      </c>
      <c r="S261" s="4" t="str">
        <f aca="false">IF(S$2=$E261,$J261,"")</f>
        <v/>
      </c>
      <c r="T261" s="4" t="str">
        <f aca="false">IF(T$2=$E261,$J261,"")</f>
        <v/>
      </c>
      <c r="V261" s="4" t="str">
        <f aca="false">IF(V$2=$E261,$J261,"")</f>
        <v/>
      </c>
      <c r="W261" s="4" t="str">
        <f aca="false">IF(W$2=$E261,$J261,"")</f>
        <v/>
      </c>
      <c r="X261" s="4" t="str">
        <f aca="false">IF(X$2=$E261,$J261,"")</f>
        <v/>
      </c>
      <c r="Y261" s="4" t="str">
        <f aca="false">IF(Y$2=$E261,$J261,"")</f>
        <v/>
      </c>
      <c r="Z261" s="4" t="str">
        <f aca="false">IF(Z$2=$E261,$J261,"")</f>
        <v/>
      </c>
      <c r="AA261" s="4" t="str">
        <f aca="false">IF(AA$2=$E261,$J261,"")</f>
        <v/>
      </c>
      <c r="AB261" s="4" t="str">
        <f aca="false">IF(AB$2=$E261,$J261,"")</f>
        <v/>
      </c>
    </row>
    <row r="262" customFormat="false" ht="14.25" hidden="false" customHeight="false" outlineLevel="0" collapsed="false">
      <c r="M262" s="4" t="str">
        <f aca="false">IF(M$2=$E262,$J262,"")</f>
        <v/>
      </c>
      <c r="N262" s="4" t="str">
        <f aca="false">IF(N$2=$E262,$J262,"")</f>
        <v/>
      </c>
      <c r="O262" s="4" t="str">
        <f aca="false">IF(O$2=$E262,$J262,"")</f>
        <v/>
      </c>
      <c r="P262" s="4" t="str">
        <f aca="false">IF(P$2=$E262,$J262,"")</f>
        <v/>
      </c>
      <c r="Q262" s="4" t="str">
        <f aca="false">IF(R$2=$E262,$J262,"")</f>
        <v/>
      </c>
      <c r="R262" s="4" t="str">
        <f aca="false">IF(R$2=$E262,$J262,"")</f>
        <v/>
      </c>
      <c r="S262" s="4" t="str">
        <f aca="false">IF(S$2=$E262,$J262,"")</f>
        <v/>
      </c>
      <c r="T262" s="4" t="str">
        <f aca="false">IF(T$2=$E262,$J262,"")</f>
        <v/>
      </c>
      <c r="V262" s="4" t="str">
        <f aca="false">IF(V$2=$E262,$J262,"")</f>
        <v/>
      </c>
      <c r="W262" s="4" t="str">
        <f aca="false">IF(W$2=$E262,$J262,"")</f>
        <v/>
      </c>
      <c r="X262" s="4" t="str">
        <f aca="false">IF(X$2=$E262,$J262,"")</f>
        <v/>
      </c>
      <c r="Y262" s="4" t="str">
        <f aca="false">IF(Y$2=$E262,$J262,"")</f>
        <v/>
      </c>
      <c r="Z262" s="4" t="str">
        <f aca="false">IF(Z$2=$E262,$J262,"")</f>
        <v/>
      </c>
      <c r="AA262" s="4" t="str">
        <f aca="false">IF(AA$2=$E262,$J262,"")</f>
        <v/>
      </c>
      <c r="AB262" s="4" t="str">
        <f aca="false">IF(AB$2=$E262,$J262,"")</f>
        <v/>
      </c>
    </row>
    <row r="263" customFormat="false" ht="14.25" hidden="false" customHeight="false" outlineLevel="0" collapsed="false">
      <c r="M263" s="4" t="str">
        <f aca="false">IF(M$2=$E263,$J263,"")</f>
        <v/>
      </c>
      <c r="N263" s="4" t="str">
        <f aca="false">IF(N$2=$E263,$J263,"")</f>
        <v/>
      </c>
      <c r="O263" s="4" t="str">
        <f aca="false">IF(O$2=$E263,$J263,"")</f>
        <v/>
      </c>
      <c r="P263" s="4" t="str">
        <f aca="false">IF(P$2=$E263,$J263,"")</f>
        <v/>
      </c>
      <c r="Q263" s="4" t="str">
        <f aca="false">IF(R$2=$E263,$J263,"")</f>
        <v/>
      </c>
      <c r="R263" s="4" t="str">
        <f aca="false">IF(R$2=$E263,$J263,"")</f>
        <v/>
      </c>
      <c r="S263" s="4" t="str">
        <f aca="false">IF(S$2=$E263,$J263,"")</f>
        <v/>
      </c>
      <c r="T263" s="4" t="str">
        <f aca="false">IF(T$2=$E263,$J263,"")</f>
        <v/>
      </c>
      <c r="V263" s="4" t="str">
        <f aca="false">IF(V$2=$E263,$J263,"")</f>
        <v/>
      </c>
      <c r="W263" s="4" t="str">
        <f aca="false">IF(W$2=$E263,$J263,"")</f>
        <v/>
      </c>
      <c r="X263" s="4" t="str">
        <f aca="false">IF(X$2=$E263,$J263,"")</f>
        <v/>
      </c>
      <c r="Y263" s="4" t="str">
        <f aca="false">IF(Y$2=$E263,$J263,"")</f>
        <v/>
      </c>
      <c r="Z263" s="4" t="str">
        <f aca="false">IF(Z$2=$E263,$J263,"")</f>
        <v/>
      </c>
      <c r="AA263" s="4" t="str">
        <f aca="false">IF(AA$2=$E263,$J263,"")</f>
        <v/>
      </c>
      <c r="AB263" s="4" t="str">
        <f aca="false">IF(AB$2=$E263,$J263,"")</f>
        <v/>
      </c>
    </row>
    <row r="264" customFormat="false" ht="14.25" hidden="false" customHeight="false" outlineLevel="0" collapsed="false">
      <c r="M264" s="4" t="str">
        <f aca="false">IF(M$2=$E264,$J264,"")</f>
        <v/>
      </c>
      <c r="N264" s="4" t="str">
        <f aca="false">IF(N$2=$E264,$J264,"")</f>
        <v/>
      </c>
      <c r="O264" s="4" t="str">
        <f aca="false">IF(O$2=$E264,$J264,"")</f>
        <v/>
      </c>
      <c r="P264" s="4" t="str">
        <f aca="false">IF(P$2=$E264,$J264,"")</f>
        <v/>
      </c>
      <c r="Q264" s="4" t="str">
        <f aca="false">IF(R$2=$E264,$J264,"")</f>
        <v/>
      </c>
      <c r="R264" s="4" t="str">
        <f aca="false">IF(R$2=$E264,$J264,"")</f>
        <v/>
      </c>
      <c r="S264" s="4" t="str">
        <f aca="false">IF(S$2=$E264,$J264,"")</f>
        <v/>
      </c>
      <c r="T264" s="4" t="str">
        <f aca="false">IF(T$2=$E264,$J264,"")</f>
        <v/>
      </c>
      <c r="V264" s="4" t="str">
        <f aca="false">IF(V$2=$E264,$J264,"")</f>
        <v/>
      </c>
      <c r="W264" s="4" t="str">
        <f aca="false">IF(W$2=$E264,$J264,"")</f>
        <v/>
      </c>
      <c r="X264" s="4" t="str">
        <f aca="false">IF(X$2=$E264,$J264,"")</f>
        <v/>
      </c>
      <c r="Y264" s="4" t="str">
        <f aca="false">IF(Y$2=$E264,$J264,"")</f>
        <v/>
      </c>
      <c r="Z264" s="4" t="str">
        <f aca="false">IF(Z$2=$E264,$J264,"")</f>
        <v/>
      </c>
      <c r="AA264" s="4" t="str">
        <f aca="false">IF(AA$2=$E264,$J264,"")</f>
        <v/>
      </c>
      <c r="AB264" s="4" t="str">
        <f aca="false">IF(AB$2=$E264,$J264,"")</f>
        <v/>
      </c>
    </row>
    <row r="265" customFormat="false" ht="14.25" hidden="false" customHeight="false" outlineLevel="0" collapsed="false">
      <c r="M265" s="4" t="str">
        <f aca="false">IF(M$2=$E265,$J265,"")</f>
        <v/>
      </c>
      <c r="N265" s="4" t="str">
        <f aca="false">IF(N$2=$E265,$J265,"")</f>
        <v/>
      </c>
      <c r="O265" s="4" t="str">
        <f aca="false">IF(O$2=$E265,$J265,"")</f>
        <v/>
      </c>
      <c r="P265" s="4" t="str">
        <f aca="false">IF(P$2=$E265,$J265,"")</f>
        <v/>
      </c>
      <c r="Q265" s="4" t="str">
        <f aca="false">IF(R$2=$E265,$J265,"")</f>
        <v/>
      </c>
      <c r="R265" s="4" t="str">
        <f aca="false">IF(R$2=$E265,$J265,"")</f>
        <v/>
      </c>
      <c r="S265" s="4" t="str">
        <f aca="false">IF(S$2=$E265,$J265,"")</f>
        <v/>
      </c>
      <c r="T265" s="4" t="str">
        <f aca="false">IF(T$2=$E265,$J265,"")</f>
        <v/>
      </c>
      <c r="V265" s="4" t="str">
        <f aca="false">IF(V$2=$E265,$J265,"")</f>
        <v/>
      </c>
      <c r="W265" s="4" t="str">
        <f aca="false">IF(W$2=$E265,$J265,"")</f>
        <v/>
      </c>
      <c r="X265" s="4" t="str">
        <f aca="false">IF(X$2=$E265,$J265,"")</f>
        <v/>
      </c>
      <c r="Y265" s="4" t="str">
        <f aca="false">IF(Y$2=$E265,$J265,"")</f>
        <v/>
      </c>
      <c r="Z265" s="4" t="str">
        <f aca="false">IF(Z$2=$E265,$J265,"")</f>
        <v/>
      </c>
      <c r="AA265" s="4" t="str">
        <f aca="false">IF(AA$2=$E265,$J265,"")</f>
        <v/>
      </c>
      <c r="AB265" s="4" t="str">
        <f aca="false">IF(AB$2=$E265,$J265,"")</f>
        <v/>
      </c>
    </row>
    <row r="266" customFormat="false" ht="14.25" hidden="false" customHeight="false" outlineLevel="0" collapsed="false">
      <c r="M266" s="4" t="str">
        <f aca="false">IF(M$2=$E266,$J266,"")</f>
        <v/>
      </c>
      <c r="N266" s="4" t="str">
        <f aca="false">IF(N$2=$E266,$J266,"")</f>
        <v/>
      </c>
      <c r="O266" s="4" t="str">
        <f aca="false">IF(O$2=$E266,$J266,"")</f>
        <v/>
      </c>
      <c r="P266" s="4" t="str">
        <f aca="false">IF(P$2=$E266,$J266,"")</f>
        <v/>
      </c>
      <c r="Q266" s="4" t="str">
        <f aca="false">IF(R$2=$E266,$J266,"")</f>
        <v/>
      </c>
      <c r="R266" s="4" t="str">
        <f aca="false">IF(R$2=$E266,$J266,"")</f>
        <v/>
      </c>
      <c r="S266" s="4" t="str">
        <f aca="false">IF(S$2=$E266,$J266,"")</f>
        <v/>
      </c>
      <c r="T266" s="4" t="str">
        <f aca="false">IF(T$2=$E266,$J266,"")</f>
        <v/>
      </c>
      <c r="V266" s="4" t="str">
        <f aca="false">IF(V$2=$E266,$J266,"")</f>
        <v/>
      </c>
      <c r="W266" s="4" t="str">
        <f aca="false">IF(W$2=$E266,$J266,"")</f>
        <v/>
      </c>
      <c r="X266" s="4" t="str">
        <f aca="false">IF(X$2=$E266,$J266,"")</f>
        <v/>
      </c>
      <c r="Y266" s="4" t="str">
        <f aca="false">IF(Y$2=$E266,$J266,"")</f>
        <v/>
      </c>
      <c r="Z266" s="4" t="str">
        <f aca="false">IF(Z$2=$E266,$J266,"")</f>
        <v/>
      </c>
      <c r="AA266" s="4" t="str">
        <f aca="false">IF(AA$2=$E266,$J266,"")</f>
        <v/>
      </c>
      <c r="AB266" s="4" t="str">
        <f aca="false">IF(AB$2=$E266,$J266,"")</f>
        <v/>
      </c>
    </row>
    <row r="267" customFormat="false" ht="14.25" hidden="false" customHeight="false" outlineLevel="0" collapsed="false">
      <c r="M267" s="4" t="str">
        <f aca="false">IF(M$2=$E267,$J267,"")</f>
        <v/>
      </c>
      <c r="N267" s="4" t="str">
        <f aca="false">IF(N$2=$E267,$J267,"")</f>
        <v/>
      </c>
      <c r="O267" s="4" t="str">
        <f aca="false">IF(O$2=$E267,$J267,"")</f>
        <v/>
      </c>
      <c r="P267" s="4" t="str">
        <f aca="false">IF(P$2=$E267,$J267,"")</f>
        <v/>
      </c>
      <c r="Q267" s="4" t="str">
        <f aca="false">IF(R$2=$E267,$J267,"")</f>
        <v/>
      </c>
      <c r="R267" s="4" t="str">
        <f aca="false">IF(R$2=$E267,$J267,"")</f>
        <v/>
      </c>
      <c r="S267" s="4" t="str">
        <f aca="false">IF(S$2=$E267,$J267,"")</f>
        <v/>
      </c>
      <c r="T267" s="4" t="str">
        <f aca="false">IF(T$2=$E267,$J267,"")</f>
        <v/>
      </c>
      <c r="V267" s="4" t="str">
        <f aca="false">IF(V$2=$E267,$J267,"")</f>
        <v/>
      </c>
      <c r="W267" s="4" t="str">
        <f aca="false">IF(W$2=$E267,$J267,"")</f>
        <v/>
      </c>
      <c r="X267" s="4" t="str">
        <f aca="false">IF(X$2=$E267,$J267,"")</f>
        <v/>
      </c>
      <c r="Y267" s="4" t="str">
        <f aca="false">IF(Y$2=$E267,$J267,"")</f>
        <v/>
      </c>
      <c r="Z267" s="4" t="str">
        <f aca="false">IF(Z$2=$E267,$J267,"")</f>
        <v/>
      </c>
      <c r="AA267" s="4" t="str">
        <f aca="false">IF(AA$2=$E267,$J267,"")</f>
        <v/>
      </c>
      <c r="AB267" s="4" t="str">
        <f aca="false">IF(AB$2=$E267,$J267,"")</f>
        <v/>
      </c>
    </row>
    <row r="268" customFormat="false" ht="14.25" hidden="false" customHeight="false" outlineLevel="0" collapsed="false">
      <c r="M268" s="4" t="str">
        <f aca="false">IF(M$2=$E268,$J268,"")</f>
        <v/>
      </c>
      <c r="N268" s="4" t="str">
        <f aca="false">IF(N$2=$E268,$J268,"")</f>
        <v/>
      </c>
      <c r="O268" s="4" t="str">
        <f aca="false">IF(O$2=$E268,$J268,"")</f>
        <v/>
      </c>
      <c r="P268" s="4" t="str">
        <f aca="false">IF(P$2=$E268,$J268,"")</f>
        <v/>
      </c>
      <c r="Q268" s="4" t="str">
        <f aca="false">IF(R$2=$E268,$J268,"")</f>
        <v/>
      </c>
      <c r="R268" s="4" t="str">
        <f aca="false">IF(R$2=$E268,$J268,"")</f>
        <v/>
      </c>
      <c r="S268" s="4" t="str">
        <f aca="false">IF(S$2=$E268,$J268,"")</f>
        <v/>
      </c>
      <c r="T268" s="4" t="str">
        <f aca="false">IF(T$2=$E268,$J268,"")</f>
        <v/>
      </c>
      <c r="V268" s="4" t="str">
        <f aca="false">IF(V$2=$E268,$J268,"")</f>
        <v/>
      </c>
      <c r="W268" s="4" t="str">
        <f aca="false">IF(W$2=$E268,$J268,"")</f>
        <v/>
      </c>
      <c r="X268" s="4" t="str">
        <f aca="false">IF(X$2=$E268,$J268,"")</f>
        <v/>
      </c>
      <c r="Y268" s="4" t="str">
        <f aca="false">IF(Y$2=$E268,$J268,"")</f>
        <v/>
      </c>
      <c r="Z268" s="4" t="str">
        <f aca="false">IF(Z$2=$E268,$J268,"")</f>
        <v/>
      </c>
      <c r="AA268" s="4" t="str">
        <f aca="false">IF(AA$2=$E268,$J268,"")</f>
        <v/>
      </c>
      <c r="AB268" s="4" t="str">
        <f aca="false">IF(AB$2=$E268,$J268,"")</f>
        <v/>
      </c>
    </row>
    <row r="269" customFormat="false" ht="14.25" hidden="false" customHeight="false" outlineLevel="0" collapsed="false">
      <c r="M269" s="4" t="str">
        <f aca="false">IF(M$2=$E269,$J269,"")</f>
        <v/>
      </c>
      <c r="N269" s="4" t="str">
        <f aca="false">IF(N$2=$E269,$J269,"")</f>
        <v/>
      </c>
      <c r="O269" s="4" t="str">
        <f aca="false">IF(O$2=$E269,$J269,"")</f>
        <v/>
      </c>
      <c r="P269" s="4" t="str">
        <f aca="false">IF(P$2=$E269,$J269,"")</f>
        <v/>
      </c>
      <c r="Q269" s="4" t="str">
        <f aca="false">IF(R$2=$E269,$J269,"")</f>
        <v/>
      </c>
      <c r="R269" s="4" t="str">
        <f aca="false">IF(R$2=$E269,$J269,"")</f>
        <v/>
      </c>
      <c r="S269" s="4" t="str">
        <f aca="false">IF(S$2=$E269,$J269,"")</f>
        <v/>
      </c>
      <c r="T269" s="4" t="str">
        <f aca="false">IF(T$2=$E269,$J269,"")</f>
        <v/>
      </c>
      <c r="V269" s="4" t="str">
        <f aca="false">IF(V$2=$E269,$J269,"")</f>
        <v/>
      </c>
      <c r="W269" s="4" t="str">
        <f aca="false">IF(W$2=$E269,$J269,"")</f>
        <v/>
      </c>
      <c r="X269" s="4" t="str">
        <f aca="false">IF(X$2=$E269,$J269,"")</f>
        <v/>
      </c>
      <c r="Y269" s="4" t="str">
        <f aca="false">IF(Y$2=$E269,$J269,"")</f>
        <v/>
      </c>
      <c r="Z269" s="4" t="str">
        <f aca="false">IF(Z$2=$E269,$J269,"")</f>
        <v/>
      </c>
      <c r="AA269" s="4" t="str">
        <f aca="false">IF(AA$2=$E269,$J269,"")</f>
        <v/>
      </c>
      <c r="AB269" s="4" t="str">
        <f aca="false">IF(AB$2=$E269,$J269,"")</f>
        <v/>
      </c>
    </row>
    <row r="270" customFormat="false" ht="14.25" hidden="false" customHeight="false" outlineLevel="0" collapsed="false">
      <c r="M270" s="4" t="str">
        <f aca="false">IF(M$2=$E270,$J270,"")</f>
        <v/>
      </c>
      <c r="N270" s="4" t="str">
        <f aca="false">IF(N$2=$E270,$J270,"")</f>
        <v/>
      </c>
      <c r="O270" s="4" t="str">
        <f aca="false">IF(O$2=$E270,$J270,"")</f>
        <v/>
      </c>
      <c r="P270" s="4" t="str">
        <f aca="false">IF(P$2=$E270,$J270,"")</f>
        <v/>
      </c>
      <c r="Q270" s="4" t="str">
        <f aca="false">IF(R$2=$E270,$J270,"")</f>
        <v/>
      </c>
      <c r="R270" s="4" t="str">
        <f aca="false">IF(R$2=$E270,$J270,"")</f>
        <v/>
      </c>
      <c r="S270" s="4" t="str">
        <f aca="false">IF(S$2=$E270,$J270,"")</f>
        <v/>
      </c>
      <c r="T270" s="4" t="str">
        <f aca="false">IF(T$2=$E270,$J270,"")</f>
        <v/>
      </c>
      <c r="V270" s="4" t="str">
        <f aca="false">IF(V$2=$E270,$J270,"")</f>
        <v/>
      </c>
      <c r="W270" s="4" t="str">
        <f aca="false">IF(W$2=$E270,$J270,"")</f>
        <v/>
      </c>
      <c r="X270" s="4" t="str">
        <f aca="false">IF(X$2=$E270,$J270,"")</f>
        <v/>
      </c>
      <c r="Y270" s="4" t="str">
        <f aca="false">IF(Y$2=$E270,$J270,"")</f>
        <v/>
      </c>
      <c r="Z270" s="4" t="str">
        <f aca="false">IF(Z$2=$E270,$J270,"")</f>
        <v/>
      </c>
      <c r="AA270" s="4" t="str">
        <f aca="false">IF(AA$2=$E270,$J270,"")</f>
        <v/>
      </c>
      <c r="AB270" s="4" t="str">
        <f aca="false">IF(AB$2=$E270,$J270,"")</f>
        <v/>
      </c>
    </row>
    <row r="271" customFormat="false" ht="14.25" hidden="false" customHeight="false" outlineLevel="0" collapsed="false">
      <c r="M271" s="4" t="str">
        <f aca="false">IF(M$2=$E271,$J271,"")</f>
        <v/>
      </c>
      <c r="N271" s="4" t="str">
        <f aca="false">IF(N$2=$E271,$J271,"")</f>
        <v/>
      </c>
      <c r="O271" s="4" t="str">
        <f aca="false">IF(O$2=$E271,$J271,"")</f>
        <v/>
      </c>
      <c r="P271" s="4" t="str">
        <f aca="false">IF(P$2=$E271,$J271,"")</f>
        <v/>
      </c>
      <c r="Q271" s="4" t="str">
        <f aca="false">IF(R$2=$E271,$J271,"")</f>
        <v/>
      </c>
      <c r="R271" s="4" t="str">
        <f aca="false">IF(R$2=$E271,$J271,"")</f>
        <v/>
      </c>
      <c r="S271" s="4" t="str">
        <f aca="false">IF(S$2=$E271,$J271,"")</f>
        <v/>
      </c>
      <c r="T271" s="4" t="str">
        <f aca="false">IF(T$2=$E271,$J271,"")</f>
        <v/>
      </c>
      <c r="V271" s="4" t="str">
        <f aca="false">IF(V$2=$E271,$J271,"")</f>
        <v/>
      </c>
      <c r="W271" s="4" t="str">
        <f aca="false">IF(W$2=$E271,$J271,"")</f>
        <v/>
      </c>
      <c r="X271" s="4" t="str">
        <f aca="false">IF(X$2=$E271,$J271,"")</f>
        <v/>
      </c>
      <c r="Y271" s="4" t="str">
        <f aca="false">IF(Y$2=$E271,$J271,"")</f>
        <v/>
      </c>
      <c r="Z271" s="4" t="str">
        <f aca="false">IF(Z$2=$E271,$J271,"")</f>
        <v/>
      </c>
      <c r="AA271" s="4" t="str">
        <f aca="false">IF(AA$2=$E271,$J271,"")</f>
        <v/>
      </c>
      <c r="AB271" s="4" t="str">
        <f aca="false">IF(AB$2=$E271,$J271,"")</f>
        <v/>
      </c>
    </row>
    <row r="272" customFormat="false" ht="14.25" hidden="false" customHeight="false" outlineLevel="0" collapsed="false">
      <c r="M272" s="4" t="str">
        <f aca="false">IF(M$2=$E272,$J272,"")</f>
        <v/>
      </c>
      <c r="N272" s="4" t="str">
        <f aca="false">IF(N$2=$E272,$J272,"")</f>
        <v/>
      </c>
      <c r="O272" s="4" t="str">
        <f aca="false">IF(O$2=$E272,$J272,"")</f>
        <v/>
      </c>
      <c r="P272" s="4" t="str">
        <f aca="false">IF(P$2=$E272,$J272,"")</f>
        <v/>
      </c>
      <c r="Q272" s="4" t="str">
        <f aca="false">IF(R$2=$E272,$J272,"")</f>
        <v/>
      </c>
      <c r="R272" s="4" t="str">
        <f aca="false">IF(R$2=$E272,$J272,"")</f>
        <v/>
      </c>
      <c r="S272" s="4" t="str">
        <f aca="false">IF(S$2=$E272,$J272,"")</f>
        <v/>
      </c>
      <c r="T272" s="4" t="str">
        <f aca="false">IF(T$2=$E272,$J272,"")</f>
        <v/>
      </c>
      <c r="V272" s="4" t="str">
        <f aca="false">IF(V$2=$E272,$J272,"")</f>
        <v/>
      </c>
      <c r="W272" s="4" t="str">
        <f aca="false">IF(W$2=$E272,$J272,"")</f>
        <v/>
      </c>
      <c r="X272" s="4" t="str">
        <f aca="false">IF(X$2=$E272,$J272,"")</f>
        <v/>
      </c>
      <c r="Y272" s="4" t="str">
        <f aca="false">IF(Y$2=$E272,$J272,"")</f>
        <v/>
      </c>
      <c r="Z272" s="4" t="str">
        <f aca="false">IF(Z$2=$E272,$J272,"")</f>
        <v/>
      </c>
      <c r="AA272" s="4" t="str">
        <f aca="false">IF(AA$2=$E272,$J272,"")</f>
        <v/>
      </c>
      <c r="AB272" s="4" t="str">
        <f aca="false">IF(AB$2=$E272,$J272,"")</f>
        <v/>
      </c>
    </row>
    <row r="273" customFormat="false" ht="14.25" hidden="false" customHeight="false" outlineLevel="0" collapsed="false">
      <c r="M273" s="4" t="str">
        <f aca="false">IF(M$2=$E273,$J273,"")</f>
        <v/>
      </c>
      <c r="N273" s="4" t="str">
        <f aca="false">IF(N$2=$E273,$J273,"")</f>
        <v/>
      </c>
      <c r="O273" s="4" t="str">
        <f aca="false">IF(O$2=$E273,$J273,"")</f>
        <v/>
      </c>
      <c r="P273" s="4" t="str">
        <f aca="false">IF(P$2=$E273,$J273,"")</f>
        <v/>
      </c>
      <c r="Q273" s="4" t="str">
        <f aca="false">IF(R$2=$E273,$J273,"")</f>
        <v/>
      </c>
      <c r="R273" s="4" t="str">
        <f aca="false">IF(R$2=$E273,$J273,"")</f>
        <v/>
      </c>
      <c r="S273" s="4" t="str">
        <f aca="false">IF(S$2=$E273,$J273,"")</f>
        <v/>
      </c>
      <c r="T273" s="4" t="str">
        <f aca="false">IF(T$2=$E273,$J273,"")</f>
        <v/>
      </c>
      <c r="V273" s="4" t="str">
        <f aca="false">IF(V$2=$E273,$J273,"")</f>
        <v/>
      </c>
      <c r="W273" s="4" t="str">
        <f aca="false">IF(W$2=$E273,$J273,"")</f>
        <v/>
      </c>
      <c r="X273" s="4" t="str">
        <f aca="false">IF(X$2=$E273,$J273,"")</f>
        <v/>
      </c>
      <c r="Y273" s="4" t="str">
        <f aca="false">IF(Y$2=$E273,$J273,"")</f>
        <v/>
      </c>
      <c r="Z273" s="4" t="str">
        <f aca="false">IF(Z$2=$E273,$J273,"")</f>
        <v/>
      </c>
      <c r="AA273" s="4" t="str">
        <f aca="false">IF(AA$2=$E273,$J273,"")</f>
        <v/>
      </c>
      <c r="AB273" s="4" t="str">
        <f aca="false">IF(AB$2=$E273,$J273,"")</f>
        <v/>
      </c>
    </row>
    <row r="274" customFormat="false" ht="14.25" hidden="false" customHeight="false" outlineLevel="0" collapsed="false">
      <c r="M274" s="4" t="str">
        <f aca="false">IF(M$2=$E274,$J274,"")</f>
        <v/>
      </c>
      <c r="N274" s="4" t="str">
        <f aca="false">IF(N$2=$E274,$J274,"")</f>
        <v/>
      </c>
      <c r="O274" s="4" t="str">
        <f aca="false">IF(O$2=$E274,$J274,"")</f>
        <v/>
      </c>
      <c r="P274" s="4" t="str">
        <f aca="false">IF(P$2=$E274,$J274,"")</f>
        <v/>
      </c>
      <c r="Q274" s="4" t="str">
        <f aca="false">IF(R$2=$E274,$J274,"")</f>
        <v/>
      </c>
      <c r="R274" s="4" t="str">
        <f aca="false">IF(R$2=$E274,$J274,"")</f>
        <v/>
      </c>
      <c r="S274" s="4" t="str">
        <f aca="false">IF(S$2=$E274,$J274,"")</f>
        <v/>
      </c>
      <c r="T274" s="4" t="str">
        <f aca="false">IF(T$2=$E274,$J274,"")</f>
        <v/>
      </c>
      <c r="V274" s="4" t="str">
        <f aca="false">IF(V$2=$E274,$J274,"")</f>
        <v/>
      </c>
      <c r="W274" s="4" t="str">
        <f aca="false">IF(W$2=$E274,$J274,"")</f>
        <v/>
      </c>
      <c r="X274" s="4" t="str">
        <f aca="false">IF(X$2=$E274,$J274,"")</f>
        <v/>
      </c>
      <c r="Y274" s="4" t="str">
        <f aca="false">IF(Y$2=$E274,$J274,"")</f>
        <v/>
      </c>
      <c r="Z274" s="4" t="str">
        <f aca="false">IF(Z$2=$E274,$J274,"")</f>
        <v/>
      </c>
      <c r="AA274" s="4" t="str">
        <f aca="false">IF(AA$2=$E274,$J274,"")</f>
        <v/>
      </c>
      <c r="AB274" s="4" t="str">
        <f aca="false">IF(AB$2=$E274,$J274,"")</f>
        <v/>
      </c>
    </row>
    <row r="275" customFormat="false" ht="14.25" hidden="false" customHeight="false" outlineLevel="0" collapsed="false">
      <c r="M275" s="4" t="str">
        <f aca="false">IF(M$2=$E275,$J275,"")</f>
        <v/>
      </c>
      <c r="N275" s="4" t="str">
        <f aca="false">IF(N$2=$E275,$J275,"")</f>
        <v/>
      </c>
      <c r="O275" s="4" t="str">
        <f aca="false">IF(O$2=$E275,$J275,"")</f>
        <v/>
      </c>
      <c r="P275" s="4" t="str">
        <f aca="false">IF(P$2=$E275,$J275,"")</f>
        <v/>
      </c>
      <c r="Q275" s="4" t="str">
        <f aca="false">IF(R$2=$E275,$J275,"")</f>
        <v/>
      </c>
      <c r="R275" s="4" t="str">
        <f aca="false">IF(R$2=$E275,$J275,"")</f>
        <v/>
      </c>
      <c r="S275" s="4" t="str">
        <f aca="false">IF(S$2=$E275,$J275,"")</f>
        <v/>
      </c>
      <c r="T275" s="4" t="str">
        <f aca="false">IF(T$2=$E275,$J275,"")</f>
        <v/>
      </c>
      <c r="V275" s="4" t="str">
        <f aca="false">IF(V$2=$E275,$J275,"")</f>
        <v/>
      </c>
      <c r="W275" s="4" t="str">
        <f aca="false">IF(W$2=$E275,$J275,"")</f>
        <v/>
      </c>
      <c r="X275" s="4" t="str">
        <f aca="false">IF(X$2=$E275,$J275,"")</f>
        <v/>
      </c>
      <c r="Y275" s="4" t="str">
        <f aca="false">IF(Y$2=$E275,$J275,"")</f>
        <v/>
      </c>
      <c r="Z275" s="4" t="str">
        <f aca="false">IF(Z$2=$E275,$J275,"")</f>
        <v/>
      </c>
      <c r="AA275" s="4" t="str">
        <f aca="false">IF(AA$2=$E275,$J275,"")</f>
        <v/>
      </c>
      <c r="AB275" s="4" t="str">
        <f aca="false">IF(AB$2=$E275,$J275,"")</f>
        <v/>
      </c>
    </row>
    <row r="276" customFormat="false" ht="14.25" hidden="false" customHeight="false" outlineLevel="0" collapsed="false">
      <c r="M276" s="4" t="str">
        <f aca="false">IF(M$2=$E276,$J276,"")</f>
        <v/>
      </c>
      <c r="N276" s="4" t="str">
        <f aca="false">IF(N$2=$E276,$J276,"")</f>
        <v/>
      </c>
      <c r="O276" s="4" t="str">
        <f aca="false">IF(O$2=$E276,$J276,"")</f>
        <v/>
      </c>
      <c r="P276" s="4" t="str">
        <f aca="false">IF(P$2=$E276,$J276,"")</f>
        <v/>
      </c>
      <c r="Q276" s="4" t="str">
        <f aca="false">IF(R$2=$E276,$J276,"")</f>
        <v/>
      </c>
      <c r="R276" s="4" t="str">
        <f aca="false">IF(R$2=$E276,$J276,"")</f>
        <v/>
      </c>
      <c r="S276" s="4" t="str">
        <f aca="false">IF(S$2=$E276,$J276,"")</f>
        <v/>
      </c>
      <c r="T276" s="4" t="str">
        <f aca="false">IF(T$2=$E276,$J276,"")</f>
        <v/>
      </c>
      <c r="V276" s="4" t="str">
        <f aca="false">IF(V$2=$E276,$J276,"")</f>
        <v/>
      </c>
      <c r="W276" s="4" t="str">
        <f aca="false">IF(W$2=$E276,$J276,"")</f>
        <v/>
      </c>
      <c r="X276" s="4" t="str">
        <f aca="false">IF(X$2=$E276,$J276,"")</f>
        <v/>
      </c>
      <c r="Y276" s="4" t="str">
        <f aca="false">IF(Y$2=$E276,$J276,"")</f>
        <v/>
      </c>
      <c r="Z276" s="4" t="str">
        <f aca="false">IF(Z$2=$E276,$J276,"")</f>
        <v/>
      </c>
      <c r="AA276" s="4" t="str">
        <f aca="false">IF(AA$2=$E276,$J276,"")</f>
        <v/>
      </c>
      <c r="AB276" s="4" t="str">
        <f aca="false">IF(AB$2=$E276,$J276,"")</f>
        <v/>
      </c>
    </row>
    <row r="277" customFormat="false" ht="14.25" hidden="false" customHeight="false" outlineLevel="0" collapsed="false">
      <c r="M277" s="4" t="str">
        <f aca="false">IF(M$2=$E277,$J277,"")</f>
        <v/>
      </c>
      <c r="N277" s="4" t="str">
        <f aca="false">IF(N$2=$E277,$J277,"")</f>
        <v/>
      </c>
      <c r="O277" s="4" t="str">
        <f aca="false">IF(O$2=$E277,$J277,"")</f>
        <v/>
      </c>
      <c r="P277" s="4" t="str">
        <f aca="false">IF(P$2=$E277,$J277,"")</f>
        <v/>
      </c>
      <c r="Q277" s="4" t="str">
        <f aca="false">IF(R$2=$E277,$J277,"")</f>
        <v/>
      </c>
      <c r="R277" s="4" t="str">
        <f aca="false">IF(R$2=$E277,$J277,"")</f>
        <v/>
      </c>
      <c r="S277" s="4" t="str">
        <f aca="false">IF(S$2=$E277,$J277,"")</f>
        <v/>
      </c>
      <c r="T277" s="4" t="str">
        <f aca="false">IF(T$2=$E277,$J277,"")</f>
        <v/>
      </c>
      <c r="V277" s="4" t="str">
        <f aca="false">IF(V$2=$E277,$J277,"")</f>
        <v/>
      </c>
      <c r="W277" s="4" t="str">
        <f aca="false">IF(W$2=$E277,$J277,"")</f>
        <v/>
      </c>
      <c r="X277" s="4" t="str">
        <f aca="false">IF(X$2=$E277,$J277,"")</f>
        <v/>
      </c>
      <c r="Y277" s="4" t="str">
        <f aca="false">IF(Y$2=$E277,$J277,"")</f>
        <v/>
      </c>
      <c r="Z277" s="4" t="str">
        <f aca="false">IF(Z$2=$E277,$J277,"")</f>
        <v/>
      </c>
      <c r="AA277" s="4" t="str">
        <f aca="false">IF(AA$2=$E277,$J277,"")</f>
        <v/>
      </c>
      <c r="AB277" s="4" t="str">
        <f aca="false">IF(AB$2=$E277,$J277,"")</f>
        <v/>
      </c>
    </row>
    <row r="278" customFormat="false" ht="14.25" hidden="false" customHeight="false" outlineLevel="0" collapsed="false">
      <c r="M278" s="4" t="str">
        <f aca="false">IF(M$2=$E278,$J278,"")</f>
        <v/>
      </c>
      <c r="N278" s="4" t="str">
        <f aca="false">IF(N$2=$E278,$J278,"")</f>
        <v/>
      </c>
      <c r="O278" s="4" t="str">
        <f aca="false">IF(O$2=$E278,$J278,"")</f>
        <v/>
      </c>
      <c r="P278" s="4" t="str">
        <f aca="false">IF(P$2=$E278,$J278,"")</f>
        <v/>
      </c>
      <c r="Q278" s="4" t="str">
        <f aca="false">IF(R$2=$E278,$J278,"")</f>
        <v/>
      </c>
      <c r="R278" s="4" t="str">
        <f aca="false">IF(R$2=$E278,$J278,"")</f>
        <v/>
      </c>
      <c r="S278" s="4" t="str">
        <f aca="false">IF(S$2=$E278,$J278,"")</f>
        <v/>
      </c>
      <c r="T278" s="4" t="str">
        <f aca="false">IF(T$2=$E278,$J278,"")</f>
        <v/>
      </c>
      <c r="V278" s="4" t="str">
        <f aca="false">IF(V$2=$E278,$J278,"")</f>
        <v/>
      </c>
      <c r="W278" s="4" t="str">
        <f aca="false">IF(W$2=$E278,$J278,"")</f>
        <v/>
      </c>
      <c r="X278" s="4" t="str">
        <f aca="false">IF(X$2=$E278,$J278,"")</f>
        <v/>
      </c>
      <c r="Y278" s="4" t="str">
        <f aca="false">IF(Y$2=$E278,$J278,"")</f>
        <v/>
      </c>
      <c r="Z278" s="4" t="str">
        <f aca="false">IF(Z$2=$E278,$J278,"")</f>
        <v/>
      </c>
      <c r="AA278" s="4" t="str">
        <f aca="false">IF(AA$2=$E278,$J278,"")</f>
        <v/>
      </c>
      <c r="AB278" s="4" t="str">
        <f aca="false">IF(AB$2=$E278,$J278,"")</f>
        <v/>
      </c>
    </row>
    <row r="279" customFormat="false" ht="14.25" hidden="false" customHeight="false" outlineLevel="0" collapsed="false">
      <c r="M279" s="4" t="str">
        <f aca="false">IF(M$2=$E279,$J279,"")</f>
        <v/>
      </c>
      <c r="N279" s="4" t="str">
        <f aca="false">IF(N$2=$E279,$J279,"")</f>
        <v/>
      </c>
      <c r="O279" s="4" t="str">
        <f aca="false">IF(O$2=$E279,$J279,"")</f>
        <v/>
      </c>
      <c r="P279" s="4" t="str">
        <f aca="false">IF(P$2=$E279,$J279,"")</f>
        <v/>
      </c>
      <c r="Q279" s="4" t="str">
        <f aca="false">IF(R$2=$E279,$J279,"")</f>
        <v/>
      </c>
      <c r="R279" s="4" t="str">
        <f aca="false">IF(R$2=$E279,$J279,"")</f>
        <v/>
      </c>
      <c r="S279" s="4" t="str">
        <f aca="false">IF(S$2=$E279,$J279,"")</f>
        <v/>
      </c>
      <c r="T279" s="4" t="str">
        <f aca="false">IF(T$2=$E279,$J279,"")</f>
        <v/>
      </c>
      <c r="V279" s="4" t="str">
        <f aca="false">IF(V$2=$E279,$J279,"")</f>
        <v/>
      </c>
      <c r="W279" s="4" t="str">
        <f aca="false">IF(W$2=$E279,$J279,"")</f>
        <v/>
      </c>
      <c r="X279" s="4" t="str">
        <f aca="false">IF(X$2=$E279,$J279,"")</f>
        <v/>
      </c>
      <c r="Y279" s="4" t="str">
        <f aca="false">IF(Y$2=$E279,$J279,"")</f>
        <v/>
      </c>
      <c r="Z279" s="4" t="str">
        <f aca="false">IF(Z$2=$E279,$J279,"")</f>
        <v/>
      </c>
      <c r="AA279" s="4" t="str">
        <f aca="false">IF(AA$2=$E279,$J279,"")</f>
        <v/>
      </c>
      <c r="AB279" s="4" t="str">
        <f aca="false">IF(AB$2=$E279,$J279,"")</f>
        <v/>
      </c>
    </row>
    <row r="280" customFormat="false" ht="14.25" hidden="false" customHeight="false" outlineLevel="0" collapsed="false">
      <c r="M280" s="4" t="str">
        <f aca="false">IF(M$2=$E280,$J280,"")</f>
        <v/>
      </c>
      <c r="N280" s="4" t="str">
        <f aca="false">IF(N$2=$E280,$J280,"")</f>
        <v/>
      </c>
      <c r="O280" s="4" t="str">
        <f aca="false">IF(O$2=$E280,$J280,"")</f>
        <v/>
      </c>
      <c r="P280" s="4" t="str">
        <f aca="false">IF(P$2=$E280,$J280,"")</f>
        <v/>
      </c>
      <c r="Q280" s="4" t="str">
        <f aca="false">IF(R$2=$E280,$J280,"")</f>
        <v/>
      </c>
      <c r="R280" s="4" t="str">
        <f aca="false">IF(R$2=$E280,$J280,"")</f>
        <v/>
      </c>
      <c r="S280" s="4" t="str">
        <f aca="false">IF(S$2=$E280,$J280,"")</f>
        <v/>
      </c>
      <c r="T280" s="4" t="str">
        <f aca="false">IF(T$2=$E280,$J280,"")</f>
        <v/>
      </c>
      <c r="V280" s="4" t="str">
        <f aca="false">IF(V$2=$E280,$J280,"")</f>
        <v/>
      </c>
      <c r="W280" s="4" t="str">
        <f aca="false">IF(W$2=$E280,$J280,"")</f>
        <v/>
      </c>
      <c r="X280" s="4" t="str">
        <f aca="false">IF(X$2=$E280,$J280,"")</f>
        <v/>
      </c>
      <c r="Y280" s="4" t="str">
        <f aca="false">IF(Y$2=$E280,$J280,"")</f>
        <v/>
      </c>
      <c r="Z280" s="4" t="str">
        <f aca="false">IF(Z$2=$E280,$J280,"")</f>
        <v/>
      </c>
      <c r="AA280" s="4" t="str">
        <f aca="false">IF(AA$2=$E280,$J280,"")</f>
        <v/>
      </c>
      <c r="AB280" s="4" t="str">
        <f aca="false">IF(AB$2=$E280,$J280,"")</f>
        <v/>
      </c>
    </row>
    <row r="281" customFormat="false" ht="14.25" hidden="false" customHeight="false" outlineLevel="0" collapsed="false">
      <c r="M281" s="4" t="str">
        <f aca="false">IF(M$2=$E281,$J281,"")</f>
        <v/>
      </c>
      <c r="N281" s="4" t="str">
        <f aca="false">IF(N$2=$E281,$J281,"")</f>
        <v/>
      </c>
      <c r="O281" s="4" t="str">
        <f aca="false">IF(O$2=$E281,$J281,"")</f>
        <v/>
      </c>
      <c r="P281" s="4" t="str">
        <f aca="false">IF(P$2=$E281,$J281,"")</f>
        <v/>
      </c>
      <c r="Q281" s="4" t="str">
        <f aca="false">IF(R$2=$E281,$J281,"")</f>
        <v/>
      </c>
      <c r="R281" s="4" t="str">
        <f aca="false">IF(R$2=$E281,$J281,"")</f>
        <v/>
      </c>
      <c r="S281" s="4" t="str">
        <f aca="false">IF(S$2=$E281,$J281,"")</f>
        <v/>
      </c>
      <c r="T281" s="4" t="str">
        <f aca="false">IF(T$2=$E281,$J281,"")</f>
        <v/>
      </c>
      <c r="V281" s="4" t="str">
        <f aca="false">IF(V$2=$E281,$J281,"")</f>
        <v/>
      </c>
      <c r="W281" s="4" t="str">
        <f aca="false">IF(W$2=$E281,$J281,"")</f>
        <v/>
      </c>
      <c r="X281" s="4" t="str">
        <f aca="false">IF(X$2=$E281,$J281,"")</f>
        <v/>
      </c>
      <c r="Y281" s="4" t="str">
        <f aca="false">IF(Y$2=$E281,$J281,"")</f>
        <v/>
      </c>
      <c r="Z281" s="4" t="str">
        <f aca="false">IF(Z$2=$E281,$J281,"")</f>
        <v/>
      </c>
      <c r="AA281" s="4" t="str">
        <f aca="false">IF(AA$2=$E281,$J281,"")</f>
        <v/>
      </c>
      <c r="AB281" s="4" t="str">
        <f aca="false">IF(AB$2=$E281,$J281,"")</f>
        <v/>
      </c>
    </row>
    <row r="282" customFormat="false" ht="14.25" hidden="false" customHeight="false" outlineLevel="0" collapsed="false">
      <c r="M282" s="4" t="str">
        <f aca="false">IF(M$2=$E282,$J282,"")</f>
        <v/>
      </c>
      <c r="N282" s="4" t="str">
        <f aca="false">IF(N$2=$E282,$J282,"")</f>
        <v/>
      </c>
      <c r="O282" s="4" t="str">
        <f aca="false">IF(O$2=$E282,$J282,"")</f>
        <v/>
      </c>
      <c r="P282" s="4" t="str">
        <f aca="false">IF(P$2=$E282,$J282,"")</f>
        <v/>
      </c>
      <c r="Q282" s="4" t="str">
        <f aca="false">IF(R$2=$E282,$J282,"")</f>
        <v/>
      </c>
      <c r="R282" s="4" t="str">
        <f aca="false">IF(R$2=$E282,$J282,"")</f>
        <v/>
      </c>
      <c r="S282" s="4" t="str">
        <f aca="false">IF(S$2=$E282,$J282,"")</f>
        <v/>
      </c>
      <c r="T282" s="4" t="str">
        <f aca="false">IF(T$2=$E282,$J282,"")</f>
        <v/>
      </c>
      <c r="V282" s="4" t="str">
        <f aca="false">IF(V$2=$E282,$J282,"")</f>
        <v/>
      </c>
      <c r="W282" s="4" t="str">
        <f aca="false">IF(W$2=$E282,$J282,"")</f>
        <v/>
      </c>
      <c r="X282" s="4" t="str">
        <f aca="false">IF(X$2=$E282,$J282,"")</f>
        <v/>
      </c>
      <c r="Y282" s="4" t="str">
        <f aca="false">IF(Y$2=$E282,$J282,"")</f>
        <v/>
      </c>
      <c r="Z282" s="4" t="str">
        <f aca="false">IF(Z$2=$E282,$J282,"")</f>
        <v/>
      </c>
      <c r="AA282" s="4" t="str">
        <f aca="false">IF(AA$2=$E282,$J282,"")</f>
        <v/>
      </c>
      <c r="AB282" s="4" t="str">
        <f aca="false">IF(AB$2=$E282,$J282,"")</f>
        <v/>
      </c>
    </row>
    <row r="283" customFormat="false" ht="14.25" hidden="false" customHeight="false" outlineLevel="0" collapsed="false">
      <c r="M283" s="4" t="str">
        <f aca="false">IF(M$2=$E283,$J283,"")</f>
        <v/>
      </c>
      <c r="N283" s="4" t="str">
        <f aca="false">IF(N$2=$E283,$J283,"")</f>
        <v/>
      </c>
      <c r="O283" s="4" t="str">
        <f aca="false">IF(O$2=$E283,$J283,"")</f>
        <v/>
      </c>
      <c r="P283" s="4" t="str">
        <f aca="false">IF(P$2=$E283,$J283,"")</f>
        <v/>
      </c>
      <c r="Q283" s="4" t="str">
        <f aca="false">IF(R$2=$E283,$J283,"")</f>
        <v/>
      </c>
      <c r="R283" s="4" t="str">
        <f aca="false">IF(R$2=$E283,$J283,"")</f>
        <v/>
      </c>
      <c r="S283" s="4" t="str">
        <f aca="false">IF(S$2=$E283,$J283,"")</f>
        <v/>
      </c>
      <c r="T283" s="4" t="str">
        <f aca="false">IF(T$2=$E283,$J283,"")</f>
        <v/>
      </c>
      <c r="V283" s="4" t="str">
        <f aca="false">IF(V$2=$E283,$J283,"")</f>
        <v/>
      </c>
      <c r="W283" s="4" t="str">
        <f aca="false">IF(W$2=$E283,$J283,"")</f>
        <v/>
      </c>
      <c r="X283" s="4" t="str">
        <f aca="false">IF(X$2=$E283,$J283,"")</f>
        <v/>
      </c>
      <c r="Y283" s="4" t="str">
        <f aca="false">IF(Y$2=$E283,$J283,"")</f>
        <v/>
      </c>
      <c r="Z283" s="4" t="str">
        <f aca="false">IF(Z$2=$E283,$J283,"")</f>
        <v/>
      </c>
      <c r="AA283" s="4" t="str">
        <f aca="false">IF(AA$2=$E283,$J283,"")</f>
        <v/>
      </c>
      <c r="AB283" s="4" t="str">
        <f aca="false">IF(AB$2=$E283,$J283,"")</f>
        <v/>
      </c>
    </row>
    <row r="284" customFormat="false" ht="14.25" hidden="false" customHeight="false" outlineLevel="0" collapsed="false">
      <c r="M284" s="4" t="str">
        <f aca="false">IF(M$2=$E284,$J284,"")</f>
        <v/>
      </c>
      <c r="N284" s="4" t="str">
        <f aca="false">IF(N$2=$E284,$J284,"")</f>
        <v/>
      </c>
      <c r="O284" s="4" t="str">
        <f aca="false">IF(O$2=$E284,$J284,"")</f>
        <v/>
      </c>
      <c r="P284" s="4" t="str">
        <f aca="false">IF(P$2=$E284,$J284,"")</f>
        <v/>
      </c>
      <c r="Q284" s="4" t="str">
        <f aca="false">IF(R$2=$E284,$J284,"")</f>
        <v/>
      </c>
      <c r="R284" s="4" t="str">
        <f aca="false">IF(R$2=$E284,$J284,"")</f>
        <v/>
      </c>
      <c r="S284" s="4" t="str">
        <f aca="false">IF(S$2=$E284,$J284,"")</f>
        <v/>
      </c>
      <c r="T284" s="4" t="str">
        <f aca="false">IF(T$2=$E284,$J284,"")</f>
        <v/>
      </c>
      <c r="V284" s="4" t="str">
        <f aca="false">IF(V$2=$E284,$J284,"")</f>
        <v/>
      </c>
      <c r="W284" s="4" t="str">
        <f aca="false">IF(W$2=$E284,$J284,"")</f>
        <v/>
      </c>
      <c r="X284" s="4" t="str">
        <f aca="false">IF(X$2=$E284,$J284,"")</f>
        <v/>
      </c>
      <c r="Y284" s="4" t="str">
        <f aca="false">IF(Y$2=$E284,$J284,"")</f>
        <v/>
      </c>
      <c r="Z284" s="4" t="str">
        <f aca="false">IF(Z$2=$E284,$J284,"")</f>
        <v/>
      </c>
      <c r="AA284" s="4" t="str">
        <f aca="false">IF(AA$2=$E284,$J284,"")</f>
        <v/>
      </c>
      <c r="AB284" s="4" t="str">
        <f aca="false">IF(AB$2=$E284,$J284,"")</f>
        <v/>
      </c>
    </row>
    <row r="285" customFormat="false" ht="14.25" hidden="false" customHeight="false" outlineLevel="0" collapsed="false">
      <c r="M285" s="4" t="str">
        <f aca="false">IF(M$2=$E285,$J285,"")</f>
        <v/>
      </c>
      <c r="N285" s="4" t="str">
        <f aca="false">IF(N$2=$E285,$J285,"")</f>
        <v/>
      </c>
      <c r="O285" s="4" t="str">
        <f aca="false">IF(O$2=$E285,$J285,"")</f>
        <v/>
      </c>
      <c r="P285" s="4" t="str">
        <f aca="false">IF(P$2=$E285,$J285,"")</f>
        <v/>
      </c>
      <c r="Q285" s="4" t="str">
        <f aca="false">IF(R$2=$E285,$J285,"")</f>
        <v/>
      </c>
      <c r="R285" s="4" t="str">
        <f aca="false">IF(R$2=$E285,$J285,"")</f>
        <v/>
      </c>
      <c r="S285" s="4" t="str">
        <f aca="false">IF(S$2=$E285,$J285,"")</f>
        <v/>
      </c>
      <c r="T285" s="4" t="str">
        <f aca="false">IF(T$2=$E285,$J285,"")</f>
        <v/>
      </c>
      <c r="V285" s="4" t="str">
        <f aca="false">IF(V$2=$E285,$J285,"")</f>
        <v/>
      </c>
      <c r="W285" s="4" t="str">
        <f aca="false">IF(W$2=$E285,$J285,"")</f>
        <v/>
      </c>
      <c r="X285" s="4" t="str">
        <f aca="false">IF(X$2=$E285,$J285,"")</f>
        <v/>
      </c>
      <c r="Y285" s="4" t="str">
        <f aca="false">IF(Y$2=$E285,$J285,"")</f>
        <v/>
      </c>
      <c r="Z285" s="4" t="str">
        <f aca="false">IF(Z$2=$E285,$J285,"")</f>
        <v/>
      </c>
      <c r="AA285" s="4" t="str">
        <f aca="false">IF(AA$2=$E285,$J285,"")</f>
        <v/>
      </c>
      <c r="AB285" s="4" t="str">
        <f aca="false">IF(AB$2=$E285,$J285,"")</f>
        <v/>
      </c>
    </row>
    <row r="286" customFormat="false" ht="14.25" hidden="false" customHeight="false" outlineLevel="0" collapsed="false">
      <c r="M286" s="4" t="str">
        <f aca="false">IF(M$2=$E286,$J286,"")</f>
        <v/>
      </c>
      <c r="N286" s="4" t="str">
        <f aca="false">IF(N$2=$E286,$J286,"")</f>
        <v/>
      </c>
      <c r="O286" s="4" t="str">
        <f aca="false">IF(O$2=$E286,$J286,"")</f>
        <v/>
      </c>
      <c r="P286" s="4" t="str">
        <f aca="false">IF(P$2=$E286,$J286,"")</f>
        <v/>
      </c>
      <c r="Q286" s="4" t="str">
        <f aca="false">IF(R$2=$E286,$J286,"")</f>
        <v/>
      </c>
      <c r="R286" s="4" t="str">
        <f aca="false">IF(R$2=$E286,$J286,"")</f>
        <v/>
      </c>
      <c r="S286" s="4" t="str">
        <f aca="false">IF(S$2=$E286,$J286,"")</f>
        <v/>
      </c>
      <c r="T286" s="4" t="str">
        <f aca="false">IF(T$2=$E286,$J286,"")</f>
        <v/>
      </c>
      <c r="V286" s="4" t="str">
        <f aca="false">IF(V$2=$E286,$J286,"")</f>
        <v/>
      </c>
      <c r="W286" s="4" t="str">
        <f aca="false">IF(W$2=$E286,$J286,"")</f>
        <v/>
      </c>
      <c r="X286" s="4" t="str">
        <f aca="false">IF(X$2=$E286,$J286,"")</f>
        <v/>
      </c>
      <c r="Y286" s="4" t="str">
        <f aca="false">IF(Y$2=$E286,$J286,"")</f>
        <v/>
      </c>
      <c r="Z286" s="4" t="str">
        <f aca="false">IF(Z$2=$E286,$J286,"")</f>
        <v/>
      </c>
      <c r="AA286" s="4" t="str">
        <f aca="false">IF(AA$2=$E286,$J286,"")</f>
        <v/>
      </c>
      <c r="AB286" s="4" t="str">
        <f aca="false">IF(AB$2=$E286,$J286,"")</f>
        <v/>
      </c>
    </row>
    <row r="287" customFormat="false" ht="14.25" hidden="false" customHeight="false" outlineLevel="0" collapsed="false">
      <c r="M287" s="4" t="str">
        <f aca="false">IF(M$2=$E287,$J287,"")</f>
        <v/>
      </c>
      <c r="N287" s="4" t="str">
        <f aca="false">IF(N$2=$E287,$J287,"")</f>
        <v/>
      </c>
      <c r="O287" s="4" t="str">
        <f aca="false">IF(O$2=$E287,$J287,"")</f>
        <v/>
      </c>
      <c r="P287" s="4" t="str">
        <f aca="false">IF(P$2=$E287,$J287,"")</f>
        <v/>
      </c>
      <c r="Q287" s="4" t="str">
        <f aca="false">IF(R$2=$E287,$J287,"")</f>
        <v/>
      </c>
      <c r="R287" s="4" t="str">
        <f aca="false">IF(R$2=$E287,$J287,"")</f>
        <v/>
      </c>
      <c r="S287" s="4" t="str">
        <f aca="false">IF(S$2=$E287,$J287,"")</f>
        <v/>
      </c>
      <c r="T287" s="4" t="str">
        <f aca="false">IF(T$2=$E287,$J287,"")</f>
        <v/>
      </c>
      <c r="V287" s="4" t="str">
        <f aca="false">IF(V$2=$E287,$J287,"")</f>
        <v/>
      </c>
      <c r="W287" s="4" t="str">
        <f aca="false">IF(W$2=$E287,$J287,"")</f>
        <v/>
      </c>
      <c r="X287" s="4" t="str">
        <f aca="false">IF(X$2=$E287,$J287,"")</f>
        <v/>
      </c>
      <c r="Y287" s="4" t="str">
        <f aca="false">IF(Y$2=$E287,$J287,"")</f>
        <v/>
      </c>
      <c r="Z287" s="4" t="str">
        <f aca="false">IF(Z$2=$E287,$J287,"")</f>
        <v/>
      </c>
      <c r="AA287" s="4" t="str">
        <f aca="false">IF(AA$2=$E287,$J287,"")</f>
        <v/>
      </c>
      <c r="AB287" s="4" t="str">
        <f aca="false">IF(AB$2=$E287,$J287,"")</f>
        <v/>
      </c>
    </row>
    <row r="288" customFormat="false" ht="14.25" hidden="false" customHeight="false" outlineLevel="0" collapsed="false">
      <c r="M288" s="4" t="str">
        <f aca="false">IF(M$2=$E288,$J288,"")</f>
        <v/>
      </c>
      <c r="N288" s="4" t="str">
        <f aca="false">IF(N$2=$E288,$J288,"")</f>
        <v/>
      </c>
      <c r="O288" s="4" t="str">
        <f aca="false">IF(O$2=$E288,$J288,"")</f>
        <v/>
      </c>
      <c r="P288" s="4" t="str">
        <f aca="false">IF(P$2=$E288,$J288,"")</f>
        <v/>
      </c>
      <c r="Q288" s="4" t="str">
        <f aca="false">IF(R$2=$E288,$J288,"")</f>
        <v/>
      </c>
      <c r="R288" s="4" t="str">
        <f aca="false">IF(R$2=$E288,$J288,"")</f>
        <v/>
      </c>
      <c r="S288" s="4" t="str">
        <f aca="false">IF(S$2=$E288,$J288,"")</f>
        <v/>
      </c>
      <c r="T288" s="4" t="str">
        <f aca="false">IF(T$2=$E288,$J288,"")</f>
        <v/>
      </c>
      <c r="V288" s="4" t="str">
        <f aca="false">IF(V$2=$E288,$J288,"")</f>
        <v/>
      </c>
      <c r="W288" s="4" t="str">
        <f aca="false">IF(W$2=$E288,$J288,"")</f>
        <v/>
      </c>
      <c r="X288" s="4" t="str">
        <f aca="false">IF(X$2=$E288,$J288,"")</f>
        <v/>
      </c>
      <c r="Y288" s="4" t="str">
        <f aca="false">IF(Y$2=$E288,$J288,"")</f>
        <v/>
      </c>
      <c r="Z288" s="4" t="str">
        <f aca="false">IF(Z$2=$E288,$J288,"")</f>
        <v/>
      </c>
      <c r="AA288" s="4" t="str">
        <f aca="false">IF(AA$2=$E288,$J288,"")</f>
        <v/>
      </c>
      <c r="AB288" s="4" t="str">
        <f aca="false">IF(AB$2=$E288,$J288,"")</f>
        <v/>
      </c>
    </row>
    <row r="289" customFormat="false" ht="14.25" hidden="false" customHeight="false" outlineLevel="0" collapsed="false">
      <c r="M289" s="4" t="str">
        <f aca="false">IF(M$2=$E289,$J289,"")</f>
        <v/>
      </c>
      <c r="N289" s="4" t="str">
        <f aca="false">IF(N$2=$E289,$J289,"")</f>
        <v/>
      </c>
      <c r="O289" s="4" t="str">
        <f aca="false">IF(O$2=$E289,$J289,"")</f>
        <v/>
      </c>
      <c r="P289" s="4" t="str">
        <f aca="false">IF(P$2=$E289,$J289,"")</f>
        <v/>
      </c>
      <c r="Q289" s="4" t="str">
        <f aca="false">IF(R$2=$E289,$J289,"")</f>
        <v/>
      </c>
      <c r="R289" s="4" t="str">
        <f aca="false">IF(R$2=$E289,$J289,"")</f>
        <v/>
      </c>
      <c r="S289" s="4" t="str">
        <f aca="false">IF(S$2=$E289,$J289,"")</f>
        <v/>
      </c>
      <c r="T289" s="4" t="str">
        <f aca="false">IF(T$2=$E289,$J289,"")</f>
        <v/>
      </c>
      <c r="V289" s="4" t="str">
        <f aca="false">IF(V$2=$E289,$J289,"")</f>
        <v/>
      </c>
      <c r="W289" s="4" t="str">
        <f aca="false">IF(W$2=$E289,$J289,"")</f>
        <v/>
      </c>
      <c r="X289" s="4" t="str">
        <f aca="false">IF(X$2=$E289,$J289,"")</f>
        <v/>
      </c>
      <c r="Y289" s="4" t="str">
        <f aca="false">IF(Y$2=$E289,$J289,"")</f>
        <v/>
      </c>
      <c r="Z289" s="4" t="str">
        <f aca="false">IF(Z$2=$E289,$J289,"")</f>
        <v/>
      </c>
      <c r="AA289" s="4" t="str">
        <f aca="false">IF(AA$2=$E289,$J289,"")</f>
        <v/>
      </c>
      <c r="AB289" s="4" t="str">
        <f aca="false">IF(AB$2=$E289,$J289,"")</f>
        <v/>
      </c>
    </row>
    <row r="290" customFormat="false" ht="14.25" hidden="false" customHeight="false" outlineLevel="0" collapsed="false">
      <c r="M290" s="4" t="str">
        <f aca="false">IF(M$2=$E290,$J290,"")</f>
        <v/>
      </c>
      <c r="N290" s="4" t="str">
        <f aca="false">IF(N$2=$E290,$J290,"")</f>
        <v/>
      </c>
      <c r="O290" s="4" t="str">
        <f aca="false">IF(O$2=$E290,$J290,"")</f>
        <v/>
      </c>
      <c r="P290" s="4" t="str">
        <f aca="false">IF(P$2=$E290,$J290,"")</f>
        <v/>
      </c>
      <c r="Q290" s="4" t="str">
        <f aca="false">IF(R$2=$E290,$J290,"")</f>
        <v/>
      </c>
      <c r="R290" s="4" t="str">
        <f aca="false">IF(R$2=$E290,$J290,"")</f>
        <v/>
      </c>
      <c r="S290" s="4" t="str">
        <f aca="false">IF(S$2=$E290,$J290,"")</f>
        <v/>
      </c>
      <c r="T290" s="4" t="str">
        <f aca="false">IF(T$2=$E290,$J290,"")</f>
        <v/>
      </c>
      <c r="V290" s="4" t="str">
        <f aca="false">IF(V$2=$E290,$J290,"")</f>
        <v/>
      </c>
      <c r="W290" s="4" t="str">
        <f aca="false">IF(W$2=$E290,$J290,"")</f>
        <v/>
      </c>
      <c r="X290" s="4" t="str">
        <f aca="false">IF(X$2=$E290,$J290,"")</f>
        <v/>
      </c>
      <c r="Y290" s="4" t="str">
        <f aca="false">IF(Y$2=$E290,$J290,"")</f>
        <v/>
      </c>
      <c r="Z290" s="4" t="str">
        <f aca="false">IF(Z$2=$E290,$J290,"")</f>
        <v/>
      </c>
      <c r="AA290" s="4" t="str">
        <f aca="false">IF(AA$2=$E290,$J290,"")</f>
        <v/>
      </c>
      <c r="AB290" s="4" t="str">
        <f aca="false">IF(AB$2=$E290,$J290,"")</f>
        <v/>
      </c>
    </row>
    <row r="291" customFormat="false" ht="14.25" hidden="false" customHeight="false" outlineLevel="0" collapsed="false">
      <c r="M291" s="4" t="str">
        <f aca="false">IF(M$2=$E291,$J291,"")</f>
        <v/>
      </c>
      <c r="N291" s="4" t="str">
        <f aca="false">IF(N$2=$E291,$J291,"")</f>
        <v/>
      </c>
      <c r="O291" s="4" t="str">
        <f aca="false">IF(O$2=$E291,$J291,"")</f>
        <v/>
      </c>
      <c r="P291" s="4" t="str">
        <f aca="false">IF(P$2=$E291,$J291,"")</f>
        <v/>
      </c>
      <c r="Q291" s="4" t="str">
        <f aca="false">IF(R$2=$E291,$J291,"")</f>
        <v/>
      </c>
      <c r="R291" s="4" t="str">
        <f aca="false">IF(R$2=$E291,$J291,"")</f>
        <v/>
      </c>
      <c r="S291" s="4" t="str">
        <f aca="false">IF(S$2=$E291,$J291,"")</f>
        <v/>
      </c>
      <c r="T291" s="4" t="str">
        <f aca="false">IF(T$2=$E291,$J291,"")</f>
        <v/>
      </c>
      <c r="V291" s="4" t="str">
        <f aca="false">IF(V$2=$E291,$J291,"")</f>
        <v/>
      </c>
      <c r="W291" s="4" t="str">
        <f aca="false">IF(W$2=$E291,$J291,"")</f>
        <v/>
      </c>
      <c r="X291" s="4" t="str">
        <f aca="false">IF(X$2=$E291,$J291,"")</f>
        <v/>
      </c>
      <c r="Y291" s="4" t="str">
        <f aca="false">IF(Y$2=$E291,$J291,"")</f>
        <v/>
      </c>
      <c r="Z291" s="4" t="str">
        <f aca="false">IF(Z$2=$E291,$J291,"")</f>
        <v/>
      </c>
      <c r="AA291" s="4" t="str">
        <f aca="false">IF(AA$2=$E291,$J291,"")</f>
        <v/>
      </c>
      <c r="AB291" s="4" t="str">
        <f aca="false">IF(AB$2=$E291,$J291,"")</f>
        <v/>
      </c>
    </row>
    <row r="292" customFormat="false" ht="14.25" hidden="false" customHeight="false" outlineLevel="0" collapsed="false">
      <c r="M292" s="4" t="str">
        <f aca="false">IF(M$2=$E292,$J292,"")</f>
        <v/>
      </c>
      <c r="N292" s="4" t="str">
        <f aca="false">IF(N$2=$E292,$J292,"")</f>
        <v/>
      </c>
      <c r="O292" s="4" t="str">
        <f aca="false">IF(O$2=$E292,$J292,"")</f>
        <v/>
      </c>
      <c r="P292" s="4" t="str">
        <f aca="false">IF(P$2=$E292,$J292,"")</f>
        <v/>
      </c>
      <c r="Q292" s="4" t="str">
        <f aca="false">IF(R$2=$E292,$J292,"")</f>
        <v/>
      </c>
      <c r="R292" s="4" t="str">
        <f aca="false">IF(R$2=$E292,$J292,"")</f>
        <v/>
      </c>
      <c r="S292" s="4" t="str">
        <f aca="false">IF(S$2=$E292,$J292,"")</f>
        <v/>
      </c>
      <c r="T292" s="4" t="str">
        <f aca="false">IF(T$2=$E292,$J292,"")</f>
        <v/>
      </c>
      <c r="V292" s="4" t="str">
        <f aca="false">IF(V$2=$E292,$J292,"")</f>
        <v/>
      </c>
      <c r="W292" s="4" t="str">
        <f aca="false">IF(W$2=$E292,$J292,"")</f>
        <v/>
      </c>
      <c r="X292" s="4" t="str">
        <f aca="false">IF(X$2=$E292,$J292,"")</f>
        <v/>
      </c>
      <c r="Y292" s="4" t="str">
        <f aca="false">IF(Y$2=$E292,$J292,"")</f>
        <v/>
      </c>
      <c r="Z292" s="4" t="str">
        <f aca="false">IF(Z$2=$E292,$J292,"")</f>
        <v/>
      </c>
      <c r="AA292" s="4" t="str">
        <f aca="false">IF(AA$2=$E292,$J292,"")</f>
        <v/>
      </c>
      <c r="AB292" s="4" t="str">
        <f aca="false">IF(AB$2=$E292,$J292,"")</f>
        <v/>
      </c>
    </row>
    <row r="293" customFormat="false" ht="14.25" hidden="false" customHeight="false" outlineLevel="0" collapsed="false">
      <c r="M293" s="4" t="str">
        <f aca="false">IF(M$2=$E293,$J293,"")</f>
        <v/>
      </c>
      <c r="N293" s="4" t="str">
        <f aca="false">IF(N$2=$E293,$J293,"")</f>
        <v/>
      </c>
      <c r="O293" s="4" t="str">
        <f aca="false">IF(O$2=$E293,$J293,"")</f>
        <v/>
      </c>
      <c r="P293" s="4" t="str">
        <f aca="false">IF(P$2=$E293,$J293,"")</f>
        <v/>
      </c>
      <c r="Q293" s="4" t="str">
        <f aca="false">IF(R$2=$E293,$J293,"")</f>
        <v/>
      </c>
      <c r="R293" s="4" t="str">
        <f aca="false">IF(R$2=$E293,$J293,"")</f>
        <v/>
      </c>
      <c r="S293" s="4" t="str">
        <f aca="false">IF(S$2=$E293,$J293,"")</f>
        <v/>
      </c>
      <c r="T293" s="4" t="str">
        <f aca="false">IF(T$2=$E293,$J293,"")</f>
        <v/>
      </c>
      <c r="V293" s="4" t="str">
        <f aca="false">IF(V$2=$E293,$J293,"")</f>
        <v/>
      </c>
      <c r="W293" s="4" t="str">
        <f aca="false">IF(W$2=$E293,$J293,"")</f>
        <v/>
      </c>
      <c r="X293" s="4" t="str">
        <f aca="false">IF(X$2=$E293,$J293,"")</f>
        <v/>
      </c>
      <c r="Y293" s="4" t="str">
        <f aca="false">IF(Y$2=$E293,$J293,"")</f>
        <v/>
      </c>
      <c r="Z293" s="4" t="str">
        <f aca="false">IF(Z$2=$E293,$J293,"")</f>
        <v/>
      </c>
      <c r="AA293" s="4" t="str">
        <f aca="false">IF(AA$2=$E293,$J293,"")</f>
        <v/>
      </c>
      <c r="AB293" s="4" t="str">
        <f aca="false">IF(AB$2=$E293,$J293,"")</f>
        <v/>
      </c>
    </row>
    <row r="294" customFormat="false" ht="14.25" hidden="false" customHeight="false" outlineLevel="0" collapsed="false">
      <c r="M294" s="4" t="str">
        <f aca="false">IF(M$2=$E294,$J294,"")</f>
        <v/>
      </c>
      <c r="N294" s="4" t="str">
        <f aca="false">IF(N$2=$E294,$J294,"")</f>
        <v/>
      </c>
      <c r="O294" s="4" t="str">
        <f aca="false">IF(O$2=$E294,$J294,"")</f>
        <v/>
      </c>
      <c r="P294" s="4" t="str">
        <f aca="false">IF(P$2=$E294,$J294,"")</f>
        <v/>
      </c>
      <c r="Q294" s="4" t="str">
        <f aca="false">IF(R$2=$E294,$J294,"")</f>
        <v/>
      </c>
      <c r="R294" s="4" t="str">
        <f aca="false">IF(R$2=$E294,$J294,"")</f>
        <v/>
      </c>
      <c r="S294" s="4" t="str">
        <f aca="false">IF(S$2=$E294,$J294,"")</f>
        <v/>
      </c>
      <c r="T294" s="4" t="str">
        <f aca="false">IF(T$2=$E294,$J294,"")</f>
        <v/>
      </c>
      <c r="V294" s="4" t="str">
        <f aca="false">IF(V$2=$E294,$J294,"")</f>
        <v/>
      </c>
      <c r="W294" s="4" t="str">
        <f aca="false">IF(W$2=$E294,$J294,"")</f>
        <v/>
      </c>
      <c r="X294" s="4" t="str">
        <f aca="false">IF(X$2=$E294,$J294,"")</f>
        <v/>
      </c>
      <c r="Y294" s="4" t="str">
        <f aca="false">IF(Y$2=$E294,$J294,"")</f>
        <v/>
      </c>
      <c r="Z294" s="4" t="str">
        <f aca="false">IF(Z$2=$E294,$J294,"")</f>
        <v/>
      </c>
      <c r="AA294" s="4" t="str">
        <f aca="false">IF(AA$2=$E294,$J294,"")</f>
        <v/>
      </c>
      <c r="AB294" s="4" t="str">
        <f aca="false">IF(AB$2=$E294,$J294,"")</f>
        <v/>
      </c>
    </row>
    <row r="295" customFormat="false" ht="14.25" hidden="false" customHeight="false" outlineLevel="0" collapsed="false">
      <c r="M295" s="4" t="str">
        <f aca="false">IF(M$2=$E295,$J295,"")</f>
        <v/>
      </c>
      <c r="N295" s="4" t="str">
        <f aca="false">IF(N$2=$E295,$J295,"")</f>
        <v/>
      </c>
      <c r="O295" s="4" t="str">
        <f aca="false">IF(O$2=$E295,$J295,"")</f>
        <v/>
      </c>
      <c r="P295" s="4" t="str">
        <f aca="false">IF(P$2=$E295,$J295,"")</f>
        <v/>
      </c>
      <c r="Q295" s="4" t="str">
        <f aca="false">IF(R$2=$E295,$J295,"")</f>
        <v/>
      </c>
      <c r="R295" s="4" t="str">
        <f aca="false">IF(R$2=$E295,$J295,"")</f>
        <v/>
      </c>
      <c r="S295" s="4" t="str">
        <f aca="false">IF(S$2=$E295,$J295,"")</f>
        <v/>
      </c>
      <c r="T295" s="4" t="str">
        <f aca="false">IF(T$2=$E295,$J295,"")</f>
        <v/>
      </c>
      <c r="V295" s="4" t="str">
        <f aca="false">IF(V$2=$E295,$J295,"")</f>
        <v/>
      </c>
      <c r="W295" s="4" t="str">
        <f aca="false">IF(W$2=$E295,$J295,"")</f>
        <v/>
      </c>
      <c r="X295" s="4" t="str">
        <f aca="false">IF(X$2=$E295,$J295,"")</f>
        <v/>
      </c>
      <c r="Y295" s="4" t="str">
        <f aca="false">IF(Y$2=$E295,$J295,"")</f>
        <v/>
      </c>
      <c r="Z295" s="4" t="str">
        <f aca="false">IF(Z$2=$E295,$J295,"")</f>
        <v/>
      </c>
      <c r="AA295" s="4" t="str">
        <f aca="false">IF(AA$2=$E295,$J295,"")</f>
        <v/>
      </c>
      <c r="AB295" s="4" t="str">
        <f aca="false">IF(AB$2=$E295,$J295,"")</f>
        <v/>
      </c>
    </row>
    <row r="296" customFormat="false" ht="14.25" hidden="false" customHeight="false" outlineLevel="0" collapsed="false">
      <c r="M296" s="4" t="str">
        <f aca="false">IF(M$2=$E296,$J296,"")</f>
        <v/>
      </c>
      <c r="N296" s="4" t="str">
        <f aca="false">IF(N$2=$E296,$J296,"")</f>
        <v/>
      </c>
      <c r="O296" s="4" t="str">
        <f aca="false">IF(O$2=$E296,$J296,"")</f>
        <v/>
      </c>
      <c r="P296" s="4" t="str">
        <f aca="false">IF(P$2=$E296,$J296,"")</f>
        <v/>
      </c>
      <c r="Q296" s="4" t="str">
        <f aca="false">IF(R$2=$E296,$J296,"")</f>
        <v/>
      </c>
      <c r="R296" s="4" t="str">
        <f aca="false">IF(R$2=$E296,$J296,"")</f>
        <v/>
      </c>
      <c r="S296" s="4" t="str">
        <f aca="false">IF(S$2=$E296,$J296,"")</f>
        <v/>
      </c>
      <c r="T296" s="4" t="str">
        <f aca="false">IF(T$2=$E296,$J296,"")</f>
        <v/>
      </c>
      <c r="V296" s="4" t="str">
        <f aca="false">IF(V$2=$E296,$J296,"")</f>
        <v/>
      </c>
      <c r="W296" s="4" t="str">
        <f aca="false">IF(W$2=$E296,$J296,"")</f>
        <v/>
      </c>
      <c r="X296" s="4" t="str">
        <f aca="false">IF(X$2=$E296,$J296,"")</f>
        <v/>
      </c>
      <c r="Y296" s="4" t="str">
        <f aca="false">IF(Y$2=$E296,$J296,"")</f>
        <v/>
      </c>
      <c r="Z296" s="4" t="str">
        <f aca="false">IF(Z$2=$E296,$J296,"")</f>
        <v/>
      </c>
      <c r="AA296" s="4" t="str">
        <f aca="false">IF(AA$2=$E296,$J296,"")</f>
        <v/>
      </c>
      <c r="AB296" s="4" t="str">
        <f aca="false">IF(AB$2=$E296,$J296,"")</f>
        <v/>
      </c>
    </row>
    <row r="297" customFormat="false" ht="14.25" hidden="false" customHeight="false" outlineLevel="0" collapsed="false">
      <c r="M297" s="4" t="str">
        <f aca="false">IF(M$2=$E297,$J297,"")</f>
        <v/>
      </c>
      <c r="N297" s="4" t="str">
        <f aca="false">IF(N$2=$E297,$J297,"")</f>
        <v/>
      </c>
      <c r="O297" s="4" t="str">
        <f aca="false">IF(O$2=$E297,$J297,"")</f>
        <v/>
      </c>
      <c r="P297" s="4" t="str">
        <f aca="false">IF(P$2=$E297,$J297,"")</f>
        <v/>
      </c>
      <c r="Q297" s="4" t="str">
        <f aca="false">IF(R$2=$E297,$J297,"")</f>
        <v/>
      </c>
      <c r="R297" s="4" t="str">
        <f aca="false">IF(R$2=$E297,$J297,"")</f>
        <v/>
      </c>
      <c r="S297" s="4" t="str">
        <f aca="false">IF(S$2=$E297,$J297,"")</f>
        <v/>
      </c>
      <c r="T297" s="4" t="str">
        <f aca="false">IF(T$2=$E297,$J297,"")</f>
        <v/>
      </c>
      <c r="V297" s="4" t="str">
        <f aca="false">IF(V$2=$E297,$J297,"")</f>
        <v/>
      </c>
      <c r="W297" s="4" t="str">
        <f aca="false">IF(W$2=$E297,$J297,"")</f>
        <v/>
      </c>
      <c r="X297" s="4" t="str">
        <f aca="false">IF(X$2=$E297,$J297,"")</f>
        <v/>
      </c>
      <c r="Y297" s="4" t="str">
        <f aca="false">IF(Y$2=$E297,$J297,"")</f>
        <v/>
      </c>
      <c r="Z297" s="4" t="str">
        <f aca="false">IF(Z$2=$E297,$J297,"")</f>
        <v/>
      </c>
      <c r="AA297" s="4" t="str">
        <f aca="false">IF(AA$2=$E297,$J297,"")</f>
        <v/>
      </c>
      <c r="AB297" s="4" t="str">
        <f aca="false">IF(AB$2=$E297,$J297,"")</f>
        <v/>
      </c>
    </row>
    <row r="298" customFormat="false" ht="14.25" hidden="false" customHeight="false" outlineLevel="0" collapsed="false">
      <c r="M298" s="4" t="str">
        <f aca="false">IF(M$2=$E298,$J298,"")</f>
        <v/>
      </c>
      <c r="N298" s="4" t="str">
        <f aca="false">IF(N$2=$E298,$J298,"")</f>
        <v/>
      </c>
      <c r="O298" s="4" t="str">
        <f aca="false">IF(O$2=$E298,$J298,"")</f>
        <v/>
      </c>
      <c r="P298" s="4" t="str">
        <f aca="false">IF(P$2=$E298,$J298,"")</f>
        <v/>
      </c>
      <c r="Q298" s="4" t="str">
        <f aca="false">IF(R$2=$E298,$J298,"")</f>
        <v/>
      </c>
      <c r="R298" s="4" t="str">
        <f aca="false">IF(R$2=$E298,$J298,"")</f>
        <v/>
      </c>
      <c r="S298" s="4" t="str">
        <f aca="false">IF(S$2=$E298,$J298,"")</f>
        <v/>
      </c>
      <c r="T298" s="4" t="str">
        <f aca="false">IF(T$2=$E298,$J298,"")</f>
        <v/>
      </c>
      <c r="V298" s="4" t="str">
        <f aca="false">IF(V$2=$E298,$J298,"")</f>
        <v/>
      </c>
      <c r="W298" s="4" t="str">
        <f aca="false">IF(W$2=$E298,$J298,"")</f>
        <v/>
      </c>
      <c r="X298" s="4" t="str">
        <f aca="false">IF(X$2=$E298,$J298,"")</f>
        <v/>
      </c>
      <c r="Y298" s="4" t="str">
        <f aca="false">IF(Y$2=$E298,$J298,"")</f>
        <v/>
      </c>
      <c r="Z298" s="4" t="str">
        <f aca="false">IF(Z$2=$E298,$J298,"")</f>
        <v/>
      </c>
      <c r="AA298" s="4" t="str">
        <f aca="false">IF(AA$2=$E298,$J298,"")</f>
        <v/>
      </c>
      <c r="AB298" s="4" t="str">
        <f aca="false">IF(AB$2=$E298,$J298,"")</f>
        <v/>
      </c>
    </row>
    <row r="299" customFormat="false" ht="14.25" hidden="false" customHeight="false" outlineLevel="0" collapsed="false">
      <c r="M299" s="4" t="str">
        <f aca="false">IF(M$2=$E299,$J299,"")</f>
        <v/>
      </c>
      <c r="N299" s="4" t="str">
        <f aca="false">IF(N$2=$E299,$J299,"")</f>
        <v/>
      </c>
      <c r="O299" s="4" t="str">
        <f aca="false">IF(O$2=$E299,$J299,"")</f>
        <v/>
      </c>
      <c r="P299" s="4" t="str">
        <f aca="false">IF(P$2=$E299,$J299,"")</f>
        <v/>
      </c>
      <c r="Q299" s="4" t="str">
        <f aca="false">IF(R$2=$E299,$J299,"")</f>
        <v/>
      </c>
      <c r="R299" s="4" t="str">
        <f aca="false">IF(R$2=$E299,$J299,"")</f>
        <v/>
      </c>
      <c r="S299" s="4" t="str">
        <f aca="false">IF(S$2=$E299,$J299,"")</f>
        <v/>
      </c>
      <c r="T299" s="4" t="str">
        <f aca="false">IF(T$2=$E299,$J299,"")</f>
        <v/>
      </c>
      <c r="V299" s="4" t="str">
        <f aca="false">IF(V$2=$E299,$J299,"")</f>
        <v/>
      </c>
      <c r="W299" s="4" t="str">
        <f aca="false">IF(W$2=$E299,$J299,"")</f>
        <v/>
      </c>
      <c r="X299" s="4" t="str">
        <f aca="false">IF(X$2=$E299,$J299,"")</f>
        <v/>
      </c>
      <c r="Y299" s="4" t="str">
        <f aca="false">IF(Y$2=$E299,$J299,"")</f>
        <v/>
      </c>
      <c r="Z299" s="4" t="str">
        <f aca="false">IF(Z$2=$E299,$J299,"")</f>
        <v/>
      </c>
      <c r="AA299" s="4" t="str">
        <f aca="false">IF(AA$2=$E299,$J299,"")</f>
        <v/>
      </c>
      <c r="AB299" s="4" t="str">
        <f aca="false">IF(AB$2=$E299,$J299,"")</f>
        <v/>
      </c>
    </row>
    <row r="300" customFormat="false" ht="14.25" hidden="false" customHeight="false" outlineLevel="0" collapsed="false">
      <c r="M300" s="4" t="str">
        <f aca="false">IF(M$2=$E300,$J300,"")</f>
        <v/>
      </c>
      <c r="N300" s="4" t="str">
        <f aca="false">IF(N$2=$E300,$J300,"")</f>
        <v/>
      </c>
      <c r="O300" s="4" t="str">
        <f aca="false">IF(O$2=$E300,$J300,"")</f>
        <v/>
      </c>
      <c r="P300" s="4" t="str">
        <f aca="false">IF(P$2=$E300,$J300,"")</f>
        <v/>
      </c>
      <c r="Q300" s="4" t="str">
        <f aca="false">IF(R$2=$E300,$J300,"")</f>
        <v/>
      </c>
      <c r="R300" s="4" t="str">
        <f aca="false">IF(R$2=$E300,$J300,"")</f>
        <v/>
      </c>
      <c r="S300" s="4" t="str">
        <f aca="false">IF(S$2=$E300,$J300,"")</f>
        <v/>
      </c>
      <c r="T300" s="4" t="str">
        <f aca="false">IF(T$2=$E300,$J300,"")</f>
        <v/>
      </c>
      <c r="V300" s="4" t="str">
        <f aca="false">IF(V$2=$E300,$J300,"")</f>
        <v/>
      </c>
      <c r="W300" s="4" t="str">
        <f aca="false">IF(W$2=$E300,$J300,"")</f>
        <v/>
      </c>
      <c r="X300" s="4" t="str">
        <f aca="false">IF(X$2=$E300,$J300,"")</f>
        <v/>
      </c>
      <c r="Y300" s="4" t="str">
        <f aca="false">IF(Y$2=$E300,$J300,"")</f>
        <v/>
      </c>
      <c r="Z300" s="4" t="str">
        <f aca="false">IF(Z$2=$E300,$J300,"")</f>
        <v/>
      </c>
      <c r="AA300" s="4" t="str">
        <f aca="false">IF(AA$2=$E300,$J300,"")</f>
        <v/>
      </c>
      <c r="AB300" s="4" t="str">
        <f aca="false">IF(AB$2=$E300,$J300,"")</f>
        <v/>
      </c>
    </row>
    <row r="301" customFormat="false" ht="14.25" hidden="false" customHeight="false" outlineLevel="0" collapsed="false">
      <c r="M301" s="4" t="str">
        <f aca="false">IF(M$2=$E301,$J301,"")</f>
        <v/>
      </c>
      <c r="N301" s="4" t="str">
        <f aca="false">IF(N$2=$E301,$J301,"")</f>
        <v/>
      </c>
      <c r="O301" s="4" t="str">
        <f aca="false">IF(O$2=$E301,$J301,"")</f>
        <v/>
      </c>
      <c r="P301" s="4" t="str">
        <f aca="false">IF(P$2=$E301,$J301,"")</f>
        <v/>
      </c>
      <c r="Q301" s="4" t="str">
        <f aca="false">IF(R$2=$E301,$J301,"")</f>
        <v/>
      </c>
      <c r="R301" s="4" t="str">
        <f aca="false">IF(R$2=$E301,$J301,"")</f>
        <v/>
      </c>
      <c r="S301" s="4" t="str">
        <f aca="false">IF(S$2=$E301,$J301,"")</f>
        <v/>
      </c>
      <c r="T301" s="4" t="str">
        <f aca="false">IF(T$2=$E301,$J301,"")</f>
        <v/>
      </c>
      <c r="V301" s="4" t="str">
        <f aca="false">IF(V$2=$E301,$J301,"")</f>
        <v/>
      </c>
      <c r="W301" s="4" t="str">
        <f aca="false">IF(W$2=$E301,$J301,"")</f>
        <v/>
      </c>
      <c r="X301" s="4" t="str">
        <f aca="false">IF(X$2=$E301,$J301,"")</f>
        <v/>
      </c>
      <c r="Y301" s="4" t="str">
        <f aca="false">IF(Y$2=$E301,$J301,"")</f>
        <v/>
      </c>
      <c r="Z301" s="4" t="str">
        <f aca="false">IF(Z$2=$E301,$J301,"")</f>
        <v/>
      </c>
      <c r="AA301" s="4" t="str">
        <f aca="false">IF(AA$2=$E301,$J301,"")</f>
        <v/>
      </c>
      <c r="AB301" s="4" t="str">
        <f aca="false">IF(AB$2=$E301,$J301,"")</f>
        <v/>
      </c>
    </row>
    <row r="302" customFormat="false" ht="14.25" hidden="false" customHeight="false" outlineLevel="0" collapsed="false">
      <c r="M302" s="4" t="str">
        <f aca="false">IF(M$2=$E302,$J302,"")</f>
        <v/>
      </c>
      <c r="N302" s="4" t="str">
        <f aca="false">IF(N$2=$E302,$J302,"")</f>
        <v/>
      </c>
      <c r="O302" s="4" t="str">
        <f aca="false">IF(O$2=$E302,$J302,"")</f>
        <v/>
      </c>
      <c r="P302" s="4" t="str">
        <f aca="false">IF(P$2=$E302,$J302,"")</f>
        <v/>
      </c>
      <c r="Q302" s="4" t="str">
        <f aca="false">IF(R$2=$E302,$J302,"")</f>
        <v/>
      </c>
      <c r="R302" s="4" t="str">
        <f aca="false">IF(R$2=$E302,$J302,"")</f>
        <v/>
      </c>
      <c r="S302" s="4" t="str">
        <f aca="false">IF(S$2=$E302,$J302,"")</f>
        <v/>
      </c>
      <c r="T302" s="4" t="str">
        <f aca="false">IF(T$2=$E302,$J302,"")</f>
        <v/>
      </c>
      <c r="V302" s="4" t="str">
        <f aca="false">IF(V$2=$E302,$J302,"")</f>
        <v/>
      </c>
      <c r="W302" s="4" t="str">
        <f aca="false">IF(W$2=$E302,$J302,"")</f>
        <v/>
      </c>
      <c r="X302" s="4" t="str">
        <f aca="false">IF(X$2=$E302,$J302,"")</f>
        <v/>
      </c>
      <c r="Y302" s="4" t="str">
        <f aca="false">IF(Y$2=$E302,$J302,"")</f>
        <v/>
      </c>
      <c r="Z302" s="4" t="str">
        <f aca="false">IF(Z$2=$E302,$J302,"")</f>
        <v/>
      </c>
      <c r="AA302" s="4" t="str">
        <f aca="false">IF(AA$2=$E302,$J302,"")</f>
        <v/>
      </c>
      <c r="AB302" s="4" t="str">
        <f aca="false">IF(AB$2=$E302,$J302,"")</f>
        <v/>
      </c>
    </row>
    <row r="303" customFormat="false" ht="14.25" hidden="false" customHeight="false" outlineLevel="0" collapsed="false">
      <c r="M303" s="4" t="str">
        <f aca="false">IF(M$2=$E303,$J303,"")</f>
        <v/>
      </c>
      <c r="N303" s="4" t="str">
        <f aca="false">IF(N$2=$E303,$J303,"")</f>
        <v/>
      </c>
      <c r="O303" s="4" t="str">
        <f aca="false">IF(O$2=$E303,$J303,"")</f>
        <v/>
      </c>
      <c r="P303" s="4" t="str">
        <f aca="false">IF(P$2=$E303,$J303,"")</f>
        <v/>
      </c>
      <c r="Q303" s="4" t="str">
        <f aca="false">IF(R$2=$E303,$J303,"")</f>
        <v/>
      </c>
      <c r="R303" s="4" t="str">
        <f aca="false">IF(R$2=$E303,$J303,"")</f>
        <v/>
      </c>
      <c r="S303" s="4" t="str">
        <f aca="false">IF(S$2=$E303,$J303,"")</f>
        <v/>
      </c>
      <c r="T303" s="4" t="str">
        <f aca="false">IF(T$2=$E303,$J303,"")</f>
        <v/>
      </c>
      <c r="V303" s="4" t="str">
        <f aca="false">IF(V$2=$E303,$J303,"")</f>
        <v/>
      </c>
      <c r="W303" s="4" t="str">
        <f aca="false">IF(W$2=$E303,$J303,"")</f>
        <v/>
      </c>
      <c r="X303" s="4" t="str">
        <f aca="false">IF(X$2=$E303,$J303,"")</f>
        <v/>
      </c>
      <c r="Y303" s="4" t="str">
        <f aca="false">IF(Y$2=$E303,$J303,"")</f>
        <v/>
      </c>
      <c r="Z303" s="4" t="str">
        <f aca="false">IF(Z$2=$E303,$J303,"")</f>
        <v/>
      </c>
      <c r="AA303" s="4" t="str">
        <f aca="false">IF(AA$2=$E303,$J303,"")</f>
        <v/>
      </c>
      <c r="AB303" s="4" t="str">
        <f aca="false">IF(AB$2=$E303,$J303,"")</f>
        <v/>
      </c>
    </row>
    <row r="304" customFormat="false" ht="14.25" hidden="false" customHeight="false" outlineLevel="0" collapsed="false">
      <c r="M304" s="4" t="str">
        <f aca="false">IF(M$2=$E304,$J304,"")</f>
        <v/>
      </c>
      <c r="N304" s="4" t="str">
        <f aca="false">IF(N$2=$E304,$J304,"")</f>
        <v/>
      </c>
      <c r="O304" s="4" t="str">
        <f aca="false">IF(O$2=$E304,$J304,"")</f>
        <v/>
      </c>
      <c r="P304" s="4" t="str">
        <f aca="false">IF(P$2=$E304,$J304,"")</f>
        <v/>
      </c>
      <c r="Q304" s="4" t="str">
        <f aca="false">IF(R$2=$E304,$J304,"")</f>
        <v/>
      </c>
      <c r="R304" s="4" t="str">
        <f aca="false">IF(R$2=$E304,$J304,"")</f>
        <v/>
      </c>
      <c r="S304" s="4" t="str">
        <f aca="false">IF(S$2=$E304,$J304,"")</f>
        <v/>
      </c>
      <c r="T304" s="4" t="str">
        <f aca="false">IF(T$2=$E304,$J304,"")</f>
        <v/>
      </c>
      <c r="V304" s="4" t="str">
        <f aca="false">IF(V$2=$E304,$J304,"")</f>
        <v/>
      </c>
      <c r="W304" s="4" t="str">
        <f aca="false">IF(W$2=$E304,$J304,"")</f>
        <v/>
      </c>
      <c r="X304" s="4" t="str">
        <f aca="false">IF(X$2=$E304,$J304,"")</f>
        <v/>
      </c>
      <c r="Y304" s="4" t="str">
        <f aca="false">IF(Y$2=$E304,$J304,"")</f>
        <v/>
      </c>
      <c r="Z304" s="4" t="str">
        <f aca="false">IF(Z$2=$E304,$J304,"")</f>
        <v/>
      </c>
      <c r="AA304" s="4" t="str">
        <f aca="false">IF(AA$2=$E304,$J304,"")</f>
        <v/>
      </c>
      <c r="AB304" s="4" t="str">
        <f aca="false">IF(AB$2=$E304,$J304,"")</f>
        <v/>
      </c>
    </row>
    <row r="305" customFormat="false" ht="14.25" hidden="false" customHeight="false" outlineLevel="0" collapsed="false">
      <c r="M305" s="4" t="str">
        <f aca="false">IF(M$2=$E305,$J305,"")</f>
        <v/>
      </c>
      <c r="N305" s="4" t="str">
        <f aca="false">IF(N$2=$E305,$J305,"")</f>
        <v/>
      </c>
      <c r="O305" s="4" t="str">
        <f aca="false">IF(O$2=$E305,$J305,"")</f>
        <v/>
      </c>
      <c r="P305" s="4" t="str">
        <f aca="false">IF(P$2=$E305,$J305,"")</f>
        <v/>
      </c>
      <c r="Q305" s="4" t="str">
        <f aca="false">IF(R$2=$E305,$J305,"")</f>
        <v/>
      </c>
      <c r="R305" s="4" t="str">
        <f aca="false">IF(R$2=$E305,$J305,"")</f>
        <v/>
      </c>
      <c r="S305" s="4" t="str">
        <f aca="false">IF(S$2=$E305,$J305,"")</f>
        <v/>
      </c>
      <c r="T305" s="4" t="str">
        <f aca="false">IF(T$2=$E305,$J305,"")</f>
        <v/>
      </c>
      <c r="V305" s="4" t="str">
        <f aca="false">IF(V$2=$E305,$J305,"")</f>
        <v/>
      </c>
      <c r="W305" s="4" t="str">
        <f aca="false">IF(W$2=$E305,$J305,"")</f>
        <v/>
      </c>
      <c r="X305" s="4" t="str">
        <f aca="false">IF(X$2=$E305,$J305,"")</f>
        <v/>
      </c>
      <c r="Y305" s="4" t="str">
        <f aca="false">IF(Y$2=$E305,$J305,"")</f>
        <v/>
      </c>
      <c r="Z305" s="4" t="str">
        <f aca="false">IF(Z$2=$E305,$J305,"")</f>
        <v/>
      </c>
      <c r="AA305" s="4" t="str">
        <f aca="false">IF(AA$2=$E305,$J305,"")</f>
        <v/>
      </c>
      <c r="AB305" s="4" t="str">
        <f aca="false">IF(AB$2=$E305,$J305,"")</f>
        <v/>
      </c>
    </row>
    <row r="306" customFormat="false" ht="14.25" hidden="false" customHeight="false" outlineLevel="0" collapsed="false">
      <c r="M306" s="4" t="str">
        <f aca="false">IF(M$2=$E306,$J306,"")</f>
        <v/>
      </c>
      <c r="N306" s="4" t="str">
        <f aca="false">IF(N$2=$E306,$J306,"")</f>
        <v/>
      </c>
      <c r="O306" s="4" t="str">
        <f aca="false">IF(O$2=$E306,$J306,"")</f>
        <v/>
      </c>
      <c r="P306" s="4" t="str">
        <f aca="false">IF(P$2=$E306,$J306,"")</f>
        <v/>
      </c>
      <c r="Q306" s="4" t="str">
        <f aca="false">IF(R$2=$E306,$J306,"")</f>
        <v/>
      </c>
      <c r="R306" s="4" t="str">
        <f aca="false">IF(R$2=$E306,$J306,"")</f>
        <v/>
      </c>
      <c r="S306" s="4" t="str">
        <f aca="false">IF(S$2=$E306,$J306,"")</f>
        <v/>
      </c>
      <c r="T306" s="4" t="str">
        <f aca="false">IF(T$2=$E306,$J306,"")</f>
        <v/>
      </c>
      <c r="V306" s="4" t="str">
        <f aca="false">IF(V$2=$E306,$J306,"")</f>
        <v/>
      </c>
      <c r="W306" s="4" t="str">
        <f aca="false">IF(W$2=$E306,$J306,"")</f>
        <v/>
      </c>
      <c r="X306" s="4" t="str">
        <f aca="false">IF(X$2=$E306,$J306,"")</f>
        <v/>
      </c>
      <c r="Y306" s="4" t="str">
        <f aca="false">IF(Y$2=$E306,$J306,"")</f>
        <v/>
      </c>
      <c r="Z306" s="4" t="str">
        <f aca="false">IF(Z$2=$E306,$J306,"")</f>
        <v/>
      </c>
      <c r="AA306" s="4" t="str">
        <f aca="false">IF(AA$2=$E306,$J306,"")</f>
        <v/>
      </c>
      <c r="AB306" s="4" t="str">
        <f aca="false">IF(AB$2=$E306,$J306,"")</f>
        <v/>
      </c>
    </row>
    <row r="307" customFormat="false" ht="14.25" hidden="false" customHeight="false" outlineLevel="0" collapsed="false">
      <c r="M307" s="4" t="str">
        <f aca="false">IF(M$2=$E307,$J307,"")</f>
        <v/>
      </c>
      <c r="N307" s="4" t="str">
        <f aca="false">IF(N$2=$E307,$J307,"")</f>
        <v/>
      </c>
      <c r="O307" s="4" t="str">
        <f aca="false">IF(O$2=$E307,$J307,"")</f>
        <v/>
      </c>
      <c r="P307" s="4" t="str">
        <f aca="false">IF(P$2=$E307,$J307,"")</f>
        <v/>
      </c>
      <c r="Q307" s="4" t="str">
        <f aca="false">IF(R$2=$E307,$J307,"")</f>
        <v/>
      </c>
      <c r="R307" s="4" t="str">
        <f aca="false">IF(R$2=$E307,$J307,"")</f>
        <v/>
      </c>
      <c r="S307" s="4" t="str">
        <f aca="false">IF(S$2=$E307,$J307,"")</f>
        <v/>
      </c>
      <c r="T307" s="4" t="str">
        <f aca="false">IF(T$2=$E307,$J307,"")</f>
        <v/>
      </c>
      <c r="V307" s="4" t="str">
        <f aca="false">IF(V$2=$E307,$J307,"")</f>
        <v/>
      </c>
      <c r="W307" s="4" t="str">
        <f aca="false">IF(W$2=$E307,$J307,"")</f>
        <v/>
      </c>
      <c r="X307" s="4" t="str">
        <f aca="false">IF(X$2=$E307,$J307,"")</f>
        <v/>
      </c>
      <c r="Y307" s="4" t="str">
        <f aca="false">IF(Y$2=$E307,$J307,"")</f>
        <v/>
      </c>
      <c r="Z307" s="4" t="str">
        <f aca="false">IF(Z$2=$E307,$J307,"")</f>
        <v/>
      </c>
      <c r="AA307" s="4" t="str">
        <f aca="false">IF(AA$2=$E307,$J307,"")</f>
        <v/>
      </c>
      <c r="AB307" s="4" t="str">
        <f aca="false">IF(AB$2=$E307,$J307,"")</f>
        <v/>
      </c>
    </row>
    <row r="308" customFormat="false" ht="14.25" hidden="false" customHeight="false" outlineLevel="0" collapsed="false">
      <c r="M308" s="4" t="str">
        <f aca="false">IF(M$2=$E308,$J308,"")</f>
        <v/>
      </c>
      <c r="N308" s="4" t="str">
        <f aca="false">IF(N$2=$E308,$J308,"")</f>
        <v/>
      </c>
      <c r="O308" s="4" t="str">
        <f aca="false">IF(O$2=$E308,$J308,"")</f>
        <v/>
      </c>
      <c r="P308" s="4" t="str">
        <f aca="false">IF(P$2=$E308,$J308,"")</f>
        <v/>
      </c>
      <c r="Q308" s="4" t="str">
        <f aca="false">IF(R$2=$E308,$J308,"")</f>
        <v/>
      </c>
      <c r="R308" s="4" t="str">
        <f aca="false">IF(R$2=$E308,$J308,"")</f>
        <v/>
      </c>
      <c r="S308" s="4" t="str">
        <f aca="false">IF(S$2=$E308,$J308,"")</f>
        <v/>
      </c>
      <c r="T308" s="4" t="str">
        <f aca="false">IF(T$2=$E308,$J308,"")</f>
        <v/>
      </c>
      <c r="V308" s="4" t="str">
        <f aca="false">IF(V$2=$E308,$J308,"")</f>
        <v/>
      </c>
      <c r="W308" s="4" t="str">
        <f aca="false">IF(W$2=$E308,$J308,"")</f>
        <v/>
      </c>
      <c r="X308" s="4" t="str">
        <f aca="false">IF(X$2=$E308,$J308,"")</f>
        <v/>
      </c>
      <c r="Y308" s="4" t="str">
        <f aca="false">IF(Y$2=$E308,$J308,"")</f>
        <v/>
      </c>
      <c r="Z308" s="4" t="str">
        <f aca="false">IF(Z$2=$E308,$J308,"")</f>
        <v/>
      </c>
      <c r="AA308" s="4" t="str">
        <f aca="false">IF(AA$2=$E308,$J308,"")</f>
        <v/>
      </c>
      <c r="AB308" s="4" t="str">
        <f aca="false">IF(AB$2=$E308,$J308,"")</f>
        <v/>
      </c>
    </row>
    <row r="309" customFormat="false" ht="14.25" hidden="false" customHeight="false" outlineLevel="0" collapsed="false">
      <c r="M309" s="4" t="str">
        <f aca="false">IF(M$2=$E309,$J309,"")</f>
        <v/>
      </c>
      <c r="N309" s="4" t="str">
        <f aca="false">IF(N$2=$E309,$J309,"")</f>
        <v/>
      </c>
      <c r="O309" s="4" t="str">
        <f aca="false">IF(O$2=$E309,$J309,"")</f>
        <v/>
      </c>
      <c r="P309" s="4" t="str">
        <f aca="false">IF(P$2=$E309,$J309,"")</f>
        <v/>
      </c>
      <c r="Q309" s="4" t="str">
        <f aca="false">IF(R$2=$E309,$J309,"")</f>
        <v/>
      </c>
      <c r="R309" s="4" t="str">
        <f aca="false">IF(R$2=$E309,$J309,"")</f>
        <v/>
      </c>
      <c r="S309" s="4" t="str">
        <f aca="false">IF(S$2=$E309,$J309,"")</f>
        <v/>
      </c>
      <c r="T309" s="4" t="str">
        <f aca="false">IF(T$2=$E309,$J309,"")</f>
        <v/>
      </c>
      <c r="V309" s="4" t="str">
        <f aca="false">IF(V$2=$E309,$J309,"")</f>
        <v/>
      </c>
      <c r="W309" s="4" t="str">
        <f aca="false">IF(W$2=$E309,$J309,"")</f>
        <v/>
      </c>
      <c r="X309" s="4" t="str">
        <f aca="false">IF(X$2=$E309,$J309,"")</f>
        <v/>
      </c>
      <c r="Y309" s="4" t="str">
        <f aca="false">IF(Y$2=$E309,$J309,"")</f>
        <v/>
      </c>
      <c r="Z309" s="4" t="str">
        <f aca="false">IF(Z$2=$E309,$J309,"")</f>
        <v/>
      </c>
      <c r="AA309" s="4" t="str">
        <f aca="false">IF(AA$2=$E309,$J309,"")</f>
        <v/>
      </c>
      <c r="AB309" s="4" t="str">
        <f aca="false">IF(AB$2=$E309,$J309,"")</f>
        <v/>
      </c>
    </row>
    <row r="310" customFormat="false" ht="14.25" hidden="false" customHeight="false" outlineLevel="0" collapsed="false">
      <c r="M310" s="4" t="str">
        <f aca="false">IF(M$2=$E310,$J310,"")</f>
        <v/>
      </c>
      <c r="N310" s="4" t="str">
        <f aca="false">IF(N$2=$E310,$J310,"")</f>
        <v/>
      </c>
      <c r="O310" s="4" t="str">
        <f aca="false">IF(O$2=$E310,$J310,"")</f>
        <v/>
      </c>
      <c r="P310" s="4" t="str">
        <f aca="false">IF(P$2=$E310,$J310,"")</f>
        <v/>
      </c>
      <c r="Q310" s="4" t="str">
        <f aca="false">IF(R$2=$E310,$J310,"")</f>
        <v/>
      </c>
      <c r="R310" s="4" t="str">
        <f aca="false">IF(R$2=$E310,$J310,"")</f>
        <v/>
      </c>
      <c r="S310" s="4" t="str">
        <f aca="false">IF(S$2=$E310,$J310,"")</f>
        <v/>
      </c>
      <c r="T310" s="4" t="str">
        <f aca="false">IF(T$2=$E310,$J310,"")</f>
        <v/>
      </c>
      <c r="V310" s="4" t="str">
        <f aca="false">IF(V$2=$E310,$J310,"")</f>
        <v/>
      </c>
      <c r="W310" s="4" t="str">
        <f aca="false">IF(W$2=$E310,$J310,"")</f>
        <v/>
      </c>
      <c r="X310" s="4" t="str">
        <f aca="false">IF(X$2=$E310,$J310,"")</f>
        <v/>
      </c>
      <c r="Y310" s="4" t="str">
        <f aca="false">IF(Y$2=$E310,$J310,"")</f>
        <v/>
      </c>
      <c r="Z310" s="4" t="str">
        <f aca="false">IF(Z$2=$E310,$J310,"")</f>
        <v/>
      </c>
      <c r="AA310" s="4" t="str">
        <f aca="false">IF(AA$2=$E310,$J310,"")</f>
        <v/>
      </c>
      <c r="AB310" s="4" t="str">
        <f aca="false">IF(AB$2=$E310,$J310,"")</f>
        <v/>
      </c>
    </row>
    <row r="311" customFormat="false" ht="14.25" hidden="false" customHeight="false" outlineLevel="0" collapsed="false">
      <c r="M311" s="4" t="str">
        <f aca="false">IF(M$2=$E311,$J311,"")</f>
        <v/>
      </c>
      <c r="N311" s="4" t="str">
        <f aca="false">IF(N$2=$E311,$J311,"")</f>
        <v/>
      </c>
      <c r="O311" s="4" t="str">
        <f aca="false">IF(O$2=$E311,$J311,"")</f>
        <v/>
      </c>
      <c r="P311" s="4" t="str">
        <f aca="false">IF(P$2=$E311,$J311,"")</f>
        <v/>
      </c>
      <c r="Q311" s="4" t="str">
        <f aca="false">IF(R$2=$E311,$J311,"")</f>
        <v/>
      </c>
      <c r="R311" s="4" t="str">
        <f aca="false">IF(R$2=$E311,$J311,"")</f>
        <v/>
      </c>
      <c r="S311" s="4" t="str">
        <f aca="false">IF(S$2=$E311,$J311,"")</f>
        <v/>
      </c>
      <c r="T311" s="4" t="str">
        <f aca="false">IF(T$2=$E311,$J311,"")</f>
        <v/>
      </c>
      <c r="V311" s="4" t="str">
        <f aca="false">IF(V$2=$E311,$J311,"")</f>
        <v/>
      </c>
      <c r="W311" s="4" t="str">
        <f aca="false">IF(W$2=$E311,$J311,"")</f>
        <v/>
      </c>
      <c r="X311" s="4" t="str">
        <f aca="false">IF(X$2=$E311,$J311,"")</f>
        <v/>
      </c>
      <c r="Y311" s="4" t="str">
        <f aca="false">IF(Y$2=$E311,$J311,"")</f>
        <v/>
      </c>
      <c r="Z311" s="4" t="str">
        <f aca="false">IF(Z$2=$E311,$J311,"")</f>
        <v/>
      </c>
      <c r="AA311" s="4" t="str">
        <f aca="false">IF(AA$2=$E311,$J311,"")</f>
        <v/>
      </c>
      <c r="AB311" s="4" t="str">
        <f aca="false">IF(AB$2=$E311,$J311,"")</f>
        <v/>
      </c>
    </row>
    <row r="312" customFormat="false" ht="14.25" hidden="false" customHeight="false" outlineLevel="0" collapsed="false">
      <c r="M312" s="4" t="str">
        <f aca="false">IF(M$2=$E312,$J312,"")</f>
        <v/>
      </c>
      <c r="N312" s="4" t="str">
        <f aca="false">IF(N$2=$E312,$J312,"")</f>
        <v/>
      </c>
      <c r="O312" s="4" t="str">
        <f aca="false">IF(O$2=$E312,$J312,"")</f>
        <v/>
      </c>
      <c r="P312" s="4" t="str">
        <f aca="false">IF(P$2=$E312,$J312,"")</f>
        <v/>
      </c>
      <c r="Q312" s="4" t="str">
        <f aca="false">IF(R$2=$E312,$J312,"")</f>
        <v/>
      </c>
      <c r="R312" s="4" t="str">
        <f aca="false">IF(R$2=$E312,$J312,"")</f>
        <v/>
      </c>
      <c r="S312" s="4" t="str">
        <f aca="false">IF(S$2=$E312,$J312,"")</f>
        <v/>
      </c>
      <c r="T312" s="4" t="str">
        <f aca="false">IF(T$2=$E312,$J312,"")</f>
        <v/>
      </c>
      <c r="V312" s="4" t="str">
        <f aca="false">IF(V$2=$E312,$J312,"")</f>
        <v/>
      </c>
      <c r="W312" s="4" t="str">
        <f aca="false">IF(W$2=$E312,$J312,"")</f>
        <v/>
      </c>
      <c r="X312" s="4" t="str">
        <f aca="false">IF(X$2=$E312,$J312,"")</f>
        <v/>
      </c>
      <c r="Y312" s="4" t="str">
        <f aca="false">IF(Y$2=$E312,$J312,"")</f>
        <v/>
      </c>
      <c r="Z312" s="4" t="str">
        <f aca="false">IF(Z$2=$E312,$J312,"")</f>
        <v/>
      </c>
      <c r="AA312" s="4" t="str">
        <f aca="false">IF(AA$2=$E312,$J312,"")</f>
        <v/>
      </c>
      <c r="AB312" s="4" t="str">
        <f aca="false">IF(AB$2=$E312,$J312,"")</f>
        <v/>
      </c>
    </row>
    <row r="313" customFormat="false" ht="14.25" hidden="false" customHeight="false" outlineLevel="0" collapsed="false">
      <c r="M313" s="4" t="str">
        <f aca="false">IF(M$2=$E313,$J313,"")</f>
        <v/>
      </c>
      <c r="N313" s="4" t="str">
        <f aca="false">IF(N$2=$E313,$J313,"")</f>
        <v/>
      </c>
      <c r="O313" s="4" t="str">
        <f aca="false">IF(O$2=$E313,$J313,"")</f>
        <v/>
      </c>
      <c r="P313" s="4" t="str">
        <f aca="false">IF(P$2=$E313,$J313,"")</f>
        <v/>
      </c>
      <c r="Q313" s="4" t="str">
        <f aca="false">IF(R$2=$E313,$J313,"")</f>
        <v/>
      </c>
      <c r="R313" s="4" t="str">
        <f aca="false">IF(R$2=$E313,$J313,"")</f>
        <v/>
      </c>
      <c r="S313" s="4" t="str">
        <f aca="false">IF(S$2=$E313,$J313,"")</f>
        <v/>
      </c>
      <c r="T313" s="4" t="str">
        <f aca="false">IF(T$2=$E313,$J313,"")</f>
        <v/>
      </c>
      <c r="V313" s="4" t="str">
        <f aca="false">IF(V$2=$E313,$J313,"")</f>
        <v/>
      </c>
      <c r="W313" s="4" t="str">
        <f aca="false">IF(W$2=$E313,$J313,"")</f>
        <v/>
      </c>
      <c r="X313" s="4" t="str">
        <f aca="false">IF(X$2=$E313,$J313,"")</f>
        <v/>
      </c>
      <c r="Y313" s="4" t="str">
        <f aca="false">IF(Y$2=$E313,$J313,"")</f>
        <v/>
      </c>
      <c r="Z313" s="4" t="str">
        <f aca="false">IF(Z$2=$E313,$J313,"")</f>
        <v/>
      </c>
      <c r="AA313" s="4" t="str">
        <f aca="false">IF(AA$2=$E313,$J313,"")</f>
        <v/>
      </c>
      <c r="AB313" s="4" t="str">
        <f aca="false">IF(AB$2=$E313,$J313,"")</f>
        <v/>
      </c>
    </row>
    <row r="314" customFormat="false" ht="14.25" hidden="false" customHeight="false" outlineLevel="0" collapsed="false">
      <c r="M314" s="4" t="str">
        <f aca="false">IF(M$2=$E314,$J314,"")</f>
        <v/>
      </c>
      <c r="N314" s="4" t="str">
        <f aca="false">IF(N$2=$E314,$J314,"")</f>
        <v/>
      </c>
      <c r="O314" s="4" t="str">
        <f aca="false">IF(O$2=$E314,$J314,"")</f>
        <v/>
      </c>
      <c r="P314" s="4" t="str">
        <f aca="false">IF(P$2=$E314,$J314,"")</f>
        <v/>
      </c>
      <c r="Q314" s="4" t="str">
        <f aca="false">IF(R$2=$E314,$J314,"")</f>
        <v/>
      </c>
      <c r="R314" s="4" t="str">
        <f aca="false">IF(R$2=$E314,$J314,"")</f>
        <v/>
      </c>
      <c r="S314" s="4" t="str">
        <f aca="false">IF(S$2=$E314,$J314,"")</f>
        <v/>
      </c>
      <c r="T314" s="4" t="str">
        <f aca="false">IF(T$2=$E314,$J314,"")</f>
        <v/>
      </c>
      <c r="V314" s="4" t="str">
        <f aca="false">IF(V$2=$E314,$J314,"")</f>
        <v/>
      </c>
      <c r="W314" s="4" t="str">
        <f aca="false">IF(W$2=$E314,$J314,"")</f>
        <v/>
      </c>
      <c r="X314" s="4" t="str">
        <f aca="false">IF(X$2=$E314,$J314,"")</f>
        <v/>
      </c>
      <c r="Y314" s="4" t="str">
        <f aca="false">IF(Y$2=$E314,$J314,"")</f>
        <v/>
      </c>
      <c r="Z314" s="4" t="str">
        <f aca="false">IF(Z$2=$E314,$J314,"")</f>
        <v/>
      </c>
      <c r="AA314" s="4" t="str">
        <f aca="false">IF(AA$2=$E314,$J314,"")</f>
        <v/>
      </c>
      <c r="AB314" s="4" t="str">
        <f aca="false">IF(AB$2=$E314,$J314,"")</f>
        <v/>
      </c>
    </row>
    <row r="315" customFormat="false" ht="14.25" hidden="false" customHeight="false" outlineLevel="0" collapsed="false">
      <c r="M315" s="4" t="str">
        <f aca="false">IF(M$2=$E315,$J315,"")</f>
        <v/>
      </c>
      <c r="N315" s="4" t="str">
        <f aca="false">IF(N$2=$E315,$J315,"")</f>
        <v/>
      </c>
      <c r="O315" s="4" t="str">
        <f aca="false">IF(O$2=$E315,$J315,"")</f>
        <v/>
      </c>
      <c r="P315" s="4" t="str">
        <f aca="false">IF(P$2=$E315,$J315,"")</f>
        <v/>
      </c>
      <c r="Q315" s="4" t="str">
        <f aca="false">IF(R$2=$E315,$J315,"")</f>
        <v/>
      </c>
      <c r="R315" s="4" t="str">
        <f aca="false">IF(R$2=$E315,$J315,"")</f>
        <v/>
      </c>
      <c r="S315" s="4" t="str">
        <f aca="false">IF(S$2=$E315,$J315,"")</f>
        <v/>
      </c>
      <c r="T315" s="4" t="str">
        <f aca="false">IF(T$2=$E315,$J315,"")</f>
        <v/>
      </c>
      <c r="V315" s="4" t="str">
        <f aca="false">IF(V$2=$E315,$J315,"")</f>
        <v/>
      </c>
      <c r="W315" s="4" t="str">
        <f aca="false">IF(W$2=$E315,$J315,"")</f>
        <v/>
      </c>
      <c r="X315" s="4" t="str">
        <f aca="false">IF(X$2=$E315,$J315,"")</f>
        <v/>
      </c>
      <c r="Y315" s="4" t="str">
        <f aca="false">IF(Y$2=$E315,$J315,"")</f>
        <v/>
      </c>
      <c r="Z315" s="4" t="str">
        <f aca="false">IF(Z$2=$E315,$J315,"")</f>
        <v/>
      </c>
      <c r="AA315" s="4" t="str">
        <f aca="false">IF(AA$2=$E315,$J315,"")</f>
        <v/>
      </c>
      <c r="AB315" s="4" t="str">
        <f aca="false">IF(AB$2=$E315,$J315,"")</f>
        <v/>
      </c>
    </row>
    <row r="316" customFormat="false" ht="14.25" hidden="false" customHeight="false" outlineLevel="0" collapsed="false">
      <c r="M316" s="4" t="str">
        <f aca="false">IF(M$2=$E316,$J316,"")</f>
        <v/>
      </c>
      <c r="N316" s="4" t="str">
        <f aca="false">IF(N$2=$E316,$J316,"")</f>
        <v/>
      </c>
      <c r="O316" s="4" t="str">
        <f aca="false">IF(O$2=$E316,$J316,"")</f>
        <v/>
      </c>
      <c r="P316" s="4" t="str">
        <f aca="false">IF(P$2=$E316,$J316,"")</f>
        <v/>
      </c>
      <c r="Q316" s="4" t="str">
        <f aca="false">IF(R$2=$E316,$J316,"")</f>
        <v/>
      </c>
      <c r="R316" s="4" t="str">
        <f aca="false">IF(R$2=$E316,$J316,"")</f>
        <v/>
      </c>
      <c r="S316" s="4" t="str">
        <f aca="false">IF(S$2=$E316,$J316,"")</f>
        <v/>
      </c>
      <c r="T316" s="4" t="str">
        <f aca="false">IF(T$2=$E316,$J316,"")</f>
        <v/>
      </c>
      <c r="V316" s="4" t="str">
        <f aca="false">IF(V$2=$E316,$J316,"")</f>
        <v/>
      </c>
      <c r="W316" s="4" t="str">
        <f aca="false">IF(W$2=$E316,$J316,"")</f>
        <v/>
      </c>
      <c r="X316" s="4" t="str">
        <f aca="false">IF(X$2=$E316,$J316,"")</f>
        <v/>
      </c>
      <c r="Y316" s="4" t="str">
        <f aca="false">IF(Y$2=$E316,$J316,"")</f>
        <v/>
      </c>
      <c r="Z316" s="4" t="str">
        <f aca="false">IF(Z$2=$E316,$J316,"")</f>
        <v/>
      </c>
      <c r="AA316" s="4" t="str">
        <f aca="false">IF(AA$2=$E316,$J316,"")</f>
        <v/>
      </c>
      <c r="AB316" s="4" t="str">
        <f aca="false">IF(AB$2=$E316,$J316,"")</f>
        <v/>
      </c>
    </row>
    <row r="317" customFormat="false" ht="14.25" hidden="false" customHeight="false" outlineLevel="0" collapsed="false">
      <c r="M317" s="4" t="str">
        <f aca="false">IF(M$2=$E317,$J317,"")</f>
        <v/>
      </c>
      <c r="N317" s="4" t="str">
        <f aca="false">IF(N$2=$E317,$J317,"")</f>
        <v/>
      </c>
      <c r="O317" s="4" t="str">
        <f aca="false">IF(O$2=$E317,$J317,"")</f>
        <v/>
      </c>
      <c r="P317" s="4" t="str">
        <f aca="false">IF(P$2=$E317,$J317,"")</f>
        <v/>
      </c>
      <c r="Q317" s="4" t="str">
        <f aca="false">IF(R$2=$E317,$J317,"")</f>
        <v/>
      </c>
      <c r="R317" s="4" t="str">
        <f aca="false">IF(R$2=$E317,$J317,"")</f>
        <v/>
      </c>
      <c r="S317" s="4" t="str">
        <f aca="false">IF(S$2=$E317,$J317,"")</f>
        <v/>
      </c>
      <c r="T317" s="4" t="str">
        <f aca="false">IF(T$2=$E317,$J317,"")</f>
        <v/>
      </c>
      <c r="V317" s="4" t="str">
        <f aca="false">IF(V$2=$E317,$J317,"")</f>
        <v/>
      </c>
      <c r="W317" s="4" t="str">
        <f aca="false">IF(W$2=$E317,$J317,"")</f>
        <v/>
      </c>
      <c r="X317" s="4" t="str">
        <f aca="false">IF(X$2=$E317,$J317,"")</f>
        <v/>
      </c>
      <c r="Y317" s="4" t="str">
        <f aca="false">IF(Y$2=$E317,$J317,"")</f>
        <v/>
      </c>
      <c r="Z317" s="4" t="str">
        <f aca="false">IF(Z$2=$E317,$J317,"")</f>
        <v/>
      </c>
      <c r="AA317" s="4" t="str">
        <f aca="false">IF(AA$2=$E317,$J317,"")</f>
        <v/>
      </c>
      <c r="AB317" s="4" t="str">
        <f aca="false">IF(AB$2=$E317,$J317,"")</f>
        <v/>
      </c>
    </row>
    <row r="318" customFormat="false" ht="14.25" hidden="false" customHeight="false" outlineLevel="0" collapsed="false">
      <c r="M318" s="4" t="str">
        <f aca="false">IF(M$2=$E318,$J318,"")</f>
        <v/>
      </c>
      <c r="N318" s="4" t="str">
        <f aca="false">IF(N$2=$E318,$J318,"")</f>
        <v/>
      </c>
      <c r="O318" s="4" t="str">
        <f aca="false">IF(O$2=$E318,$J318,"")</f>
        <v/>
      </c>
      <c r="P318" s="4" t="str">
        <f aca="false">IF(P$2=$E318,$J318,"")</f>
        <v/>
      </c>
      <c r="Q318" s="4" t="str">
        <f aca="false">IF(R$2=$E318,$J318,"")</f>
        <v/>
      </c>
      <c r="R318" s="4" t="str">
        <f aca="false">IF(R$2=$E318,$J318,"")</f>
        <v/>
      </c>
      <c r="S318" s="4" t="str">
        <f aca="false">IF(S$2=$E318,$J318,"")</f>
        <v/>
      </c>
      <c r="T318" s="4" t="str">
        <f aca="false">IF(T$2=$E318,$J318,"")</f>
        <v/>
      </c>
      <c r="V318" s="4" t="str">
        <f aca="false">IF(V$2=$E318,$J318,"")</f>
        <v/>
      </c>
      <c r="W318" s="4" t="str">
        <f aca="false">IF(W$2=$E318,$J318,"")</f>
        <v/>
      </c>
      <c r="X318" s="4" t="str">
        <f aca="false">IF(X$2=$E318,$J318,"")</f>
        <v/>
      </c>
      <c r="Y318" s="4" t="str">
        <f aca="false">IF(Y$2=$E318,$J318,"")</f>
        <v/>
      </c>
      <c r="Z318" s="4" t="str">
        <f aca="false">IF(Z$2=$E318,$J318,"")</f>
        <v/>
      </c>
      <c r="AA318" s="4" t="str">
        <f aca="false">IF(AA$2=$E318,$J318,"")</f>
        <v/>
      </c>
      <c r="AB318" s="4" t="str">
        <f aca="false">IF(AB$2=$E318,$J318,"")</f>
        <v/>
      </c>
    </row>
    <row r="319" customFormat="false" ht="14.25" hidden="false" customHeight="false" outlineLevel="0" collapsed="false">
      <c r="M319" s="4" t="str">
        <f aca="false">IF(M$2=$E319,$J319,"")</f>
        <v/>
      </c>
      <c r="N319" s="4" t="str">
        <f aca="false">IF(N$2=$E319,$J319,"")</f>
        <v/>
      </c>
      <c r="O319" s="4" t="str">
        <f aca="false">IF(O$2=$E319,$J319,"")</f>
        <v/>
      </c>
      <c r="P319" s="4" t="str">
        <f aca="false">IF(P$2=$E319,$J319,"")</f>
        <v/>
      </c>
      <c r="Q319" s="4" t="str">
        <f aca="false">IF(R$2=$E319,$J319,"")</f>
        <v/>
      </c>
      <c r="R319" s="4" t="str">
        <f aca="false">IF(R$2=$E319,$J319,"")</f>
        <v/>
      </c>
      <c r="S319" s="4" t="str">
        <f aca="false">IF(S$2=$E319,$J319,"")</f>
        <v/>
      </c>
      <c r="T319" s="4" t="str">
        <f aca="false">IF(T$2=$E319,$J319,"")</f>
        <v/>
      </c>
      <c r="V319" s="4" t="str">
        <f aca="false">IF(V$2=$E319,$J319,"")</f>
        <v/>
      </c>
      <c r="W319" s="4" t="str">
        <f aca="false">IF(W$2=$E319,$J319,"")</f>
        <v/>
      </c>
      <c r="X319" s="4" t="str">
        <f aca="false">IF(X$2=$E319,$J319,"")</f>
        <v/>
      </c>
      <c r="Y319" s="4" t="str">
        <f aca="false">IF(Y$2=$E319,$J319,"")</f>
        <v/>
      </c>
      <c r="Z319" s="4" t="str">
        <f aca="false">IF(Z$2=$E319,$J319,"")</f>
        <v/>
      </c>
      <c r="AA319" s="4" t="str">
        <f aca="false">IF(AA$2=$E319,$J319,"")</f>
        <v/>
      </c>
      <c r="AB319" s="4" t="str">
        <f aca="false">IF(AB$2=$E319,$J319,"")</f>
        <v/>
      </c>
    </row>
    <row r="320" customFormat="false" ht="14.25" hidden="false" customHeight="false" outlineLevel="0" collapsed="false">
      <c r="M320" s="4" t="str">
        <f aca="false">IF(M$2=$E320,$J320,"")</f>
        <v/>
      </c>
      <c r="N320" s="4" t="str">
        <f aca="false">IF(N$2=$E320,$J320,"")</f>
        <v/>
      </c>
      <c r="O320" s="4" t="str">
        <f aca="false">IF(O$2=$E320,$J320,"")</f>
        <v/>
      </c>
      <c r="P320" s="4" t="str">
        <f aca="false">IF(P$2=$E320,$J320,"")</f>
        <v/>
      </c>
      <c r="Q320" s="4" t="str">
        <f aca="false">IF(R$2=$E320,$J320,"")</f>
        <v/>
      </c>
      <c r="R320" s="4" t="str">
        <f aca="false">IF(R$2=$E320,$J320,"")</f>
        <v/>
      </c>
      <c r="S320" s="4" t="str">
        <f aca="false">IF(S$2=$E320,$J320,"")</f>
        <v/>
      </c>
      <c r="T320" s="4" t="str">
        <f aca="false">IF(T$2=$E320,$J320,"")</f>
        <v/>
      </c>
      <c r="V320" s="4" t="str">
        <f aca="false">IF(V$2=$E320,$J320,"")</f>
        <v/>
      </c>
      <c r="W320" s="4" t="str">
        <f aca="false">IF(W$2=$E320,$J320,"")</f>
        <v/>
      </c>
      <c r="X320" s="4" t="str">
        <f aca="false">IF(X$2=$E320,$J320,"")</f>
        <v/>
      </c>
      <c r="Y320" s="4" t="str">
        <f aca="false">IF(Y$2=$E320,$J320,"")</f>
        <v/>
      </c>
      <c r="Z320" s="4" t="str">
        <f aca="false">IF(Z$2=$E320,$J320,"")</f>
        <v/>
      </c>
      <c r="AA320" s="4" t="str">
        <f aca="false">IF(AA$2=$E320,$J320,"")</f>
        <v/>
      </c>
      <c r="AB320" s="4" t="str">
        <f aca="false">IF(AB$2=$E320,$J320,"")</f>
        <v/>
      </c>
    </row>
    <row r="321" customFormat="false" ht="14.25" hidden="false" customHeight="false" outlineLevel="0" collapsed="false">
      <c r="M321" s="4" t="str">
        <f aca="false">IF(M$2=$E321,$J321,"")</f>
        <v/>
      </c>
      <c r="N321" s="4" t="str">
        <f aca="false">IF(N$2=$E321,$J321,"")</f>
        <v/>
      </c>
      <c r="O321" s="4" t="str">
        <f aca="false">IF(O$2=$E321,$J321,"")</f>
        <v/>
      </c>
      <c r="P321" s="4" t="str">
        <f aca="false">IF(P$2=$E321,$J321,"")</f>
        <v/>
      </c>
      <c r="Q321" s="4" t="str">
        <f aca="false">IF(R$2=$E321,$J321,"")</f>
        <v/>
      </c>
      <c r="R321" s="4" t="str">
        <f aca="false">IF(R$2=$E321,$J321,"")</f>
        <v/>
      </c>
      <c r="S321" s="4" t="str">
        <f aca="false">IF(S$2=$E321,$J321,"")</f>
        <v/>
      </c>
      <c r="T321" s="4" t="str">
        <f aca="false">IF(T$2=$E321,$J321,"")</f>
        <v/>
      </c>
      <c r="V321" s="4" t="str">
        <f aca="false">IF(V$2=$E321,$J321,"")</f>
        <v/>
      </c>
      <c r="W321" s="4" t="str">
        <f aca="false">IF(W$2=$E321,$J321,"")</f>
        <v/>
      </c>
      <c r="X321" s="4" t="str">
        <f aca="false">IF(X$2=$E321,$J321,"")</f>
        <v/>
      </c>
      <c r="Y321" s="4" t="str">
        <f aca="false">IF(Y$2=$E321,$J321,"")</f>
        <v/>
      </c>
      <c r="Z321" s="4" t="str">
        <f aca="false">IF(Z$2=$E321,$J321,"")</f>
        <v/>
      </c>
      <c r="AA321" s="4" t="str">
        <f aca="false">IF(AA$2=$E321,$J321,"")</f>
        <v/>
      </c>
      <c r="AB321" s="4" t="str">
        <f aca="false">IF(AB$2=$E321,$J321,"")</f>
        <v/>
      </c>
    </row>
    <row r="322" customFormat="false" ht="14.25" hidden="false" customHeight="false" outlineLevel="0" collapsed="false">
      <c r="M322" s="4" t="str">
        <f aca="false">IF(M$2=$E322,$J322,"")</f>
        <v/>
      </c>
      <c r="N322" s="4" t="str">
        <f aca="false">IF(N$2=$E322,$J322,"")</f>
        <v/>
      </c>
      <c r="O322" s="4" t="str">
        <f aca="false">IF(O$2=$E322,$J322,"")</f>
        <v/>
      </c>
      <c r="P322" s="4" t="str">
        <f aca="false">IF(P$2=$E322,$J322,"")</f>
        <v/>
      </c>
      <c r="Q322" s="4" t="str">
        <f aca="false">IF(R$2=$E322,$J322,"")</f>
        <v/>
      </c>
      <c r="R322" s="4" t="str">
        <f aca="false">IF(R$2=$E322,$J322,"")</f>
        <v/>
      </c>
      <c r="S322" s="4" t="str">
        <f aca="false">IF(S$2=$E322,$J322,"")</f>
        <v/>
      </c>
      <c r="T322" s="4" t="str">
        <f aca="false">IF(T$2=$E322,$J322,"")</f>
        <v/>
      </c>
      <c r="V322" s="4" t="str">
        <f aca="false">IF(V$2=$E322,$J322,"")</f>
        <v/>
      </c>
      <c r="W322" s="4" t="str">
        <f aca="false">IF(W$2=$E322,$J322,"")</f>
        <v/>
      </c>
      <c r="X322" s="4" t="str">
        <f aca="false">IF(X$2=$E322,$J322,"")</f>
        <v/>
      </c>
      <c r="Y322" s="4" t="str">
        <f aca="false">IF(Y$2=$E322,$J322,"")</f>
        <v/>
      </c>
      <c r="Z322" s="4" t="str">
        <f aca="false">IF(Z$2=$E322,$J322,"")</f>
        <v/>
      </c>
      <c r="AA322" s="4" t="str">
        <f aca="false">IF(AA$2=$E322,$J322,"")</f>
        <v/>
      </c>
      <c r="AB322" s="4" t="str">
        <f aca="false">IF(AB$2=$E322,$J322,"")</f>
        <v/>
      </c>
    </row>
    <row r="323" customFormat="false" ht="14.25" hidden="false" customHeight="false" outlineLevel="0" collapsed="false">
      <c r="M323" s="4" t="str">
        <f aca="false">IF(M$2=$E323,$J323,"")</f>
        <v/>
      </c>
      <c r="N323" s="4" t="str">
        <f aca="false">IF(N$2=$E323,$J323,"")</f>
        <v/>
      </c>
      <c r="O323" s="4" t="str">
        <f aca="false">IF(O$2=$E323,$J323,"")</f>
        <v/>
      </c>
      <c r="P323" s="4" t="str">
        <f aca="false">IF(P$2=$E323,$J323,"")</f>
        <v/>
      </c>
      <c r="Q323" s="4" t="str">
        <f aca="false">IF(R$2=$E323,$J323,"")</f>
        <v/>
      </c>
      <c r="R323" s="4" t="str">
        <f aca="false">IF(R$2=$E323,$J323,"")</f>
        <v/>
      </c>
      <c r="S323" s="4" t="str">
        <f aca="false">IF(S$2=$E323,$J323,"")</f>
        <v/>
      </c>
      <c r="T323" s="4" t="str">
        <f aca="false">IF(T$2=$E323,$J323,"")</f>
        <v/>
      </c>
      <c r="V323" s="4" t="str">
        <f aca="false">IF(V$2=$E323,$J323,"")</f>
        <v/>
      </c>
      <c r="W323" s="4" t="str">
        <f aca="false">IF(W$2=$E323,$J323,"")</f>
        <v/>
      </c>
      <c r="X323" s="4" t="str">
        <f aca="false">IF(X$2=$E323,$J323,"")</f>
        <v/>
      </c>
      <c r="Y323" s="4" t="str">
        <f aca="false">IF(Y$2=$E323,$J323,"")</f>
        <v/>
      </c>
      <c r="Z323" s="4" t="str">
        <f aca="false">IF(Z$2=$E323,$J323,"")</f>
        <v/>
      </c>
      <c r="AA323" s="4" t="str">
        <f aca="false">IF(AA$2=$E323,$J323,"")</f>
        <v/>
      </c>
      <c r="AB323" s="4" t="str">
        <f aca="false">IF(AB$2=$E323,$J323,"")</f>
        <v/>
      </c>
    </row>
    <row r="324" customFormat="false" ht="14.25" hidden="false" customHeight="false" outlineLevel="0" collapsed="false">
      <c r="M324" s="4" t="str">
        <f aca="false">IF(M$2=$E324,$J324,"")</f>
        <v/>
      </c>
      <c r="N324" s="4" t="str">
        <f aca="false">IF(N$2=$E324,$J324,"")</f>
        <v/>
      </c>
      <c r="O324" s="4" t="str">
        <f aca="false">IF(O$2=$E324,$J324,"")</f>
        <v/>
      </c>
      <c r="P324" s="4" t="str">
        <f aca="false">IF(P$2=$E324,$J324,"")</f>
        <v/>
      </c>
      <c r="Q324" s="4" t="str">
        <f aca="false">IF(R$2=$E324,$J324,"")</f>
        <v/>
      </c>
      <c r="R324" s="4" t="str">
        <f aca="false">IF(R$2=$E324,$J324,"")</f>
        <v/>
      </c>
      <c r="S324" s="4" t="str">
        <f aca="false">IF(S$2=$E324,$J324,"")</f>
        <v/>
      </c>
      <c r="T324" s="4" t="str">
        <f aca="false">IF(T$2=$E324,$J324,"")</f>
        <v/>
      </c>
      <c r="V324" s="4" t="str">
        <f aca="false">IF(V$2=$E324,$J324,"")</f>
        <v/>
      </c>
      <c r="W324" s="4" t="str">
        <f aca="false">IF(W$2=$E324,$J324,"")</f>
        <v/>
      </c>
      <c r="X324" s="4" t="str">
        <f aca="false">IF(X$2=$E324,$J324,"")</f>
        <v/>
      </c>
      <c r="Y324" s="4" t="str">
        <f aca="false">IF(Y$2=$E324,$J324,"")</f>
        <v/>
      </c>
      <c r="Z324" s="4" t="str">
        <f aca="false">IF(Z$2=$E324,$J324,"")</f>
        <v/>
      </c>
      <c r="AA324" s="4" t="str">
        <f aca="false">IF(AA$2=$E324,$J324,"")</f>
        <v/>
      </c>
      <c r="AB324" s="4" t="str">
        <f aca="false">IF(AB$2=$E324,$J324,"")</f>
        <v/>
      </c>
    </row>
    <row r="325" customFormat="false" ht="14.25" hidden="false" customHeight="false" outlineLevel="0" collapsed="false">
      <c r="M325" s="4" t="str">
        <f aca="false">IF(M$2=$E325,$J325,"")</f>
        <v/>
      </c>
      <c r="N325" s="4" t="str">
        <f aca="false">IF(N$2=$E325,$J325,"")</f>
        <v/>
      </c>
      <c r="O325" s="4" t="str">
        <f aca="false">IF(O$2=$E325,$J325,"")</f>
        <v/>
      </c>
      <c r="P325" s="4" t="str">
        <f aca="false">IF(P$2=$E325,$J325,"")</f>
        <v/>
      </c>
      <c r="Q325" s="4" t="str">
        <f aca="false">IF(R$2=$E325,$J325,"")</f>
        <v/>
      </c>
      <c r="R325" s="4" t="str">
        <f aca="false">IF(R$2=$E325,$J325,"")</f>
        <v/>
      </c>
      <c r="S325" s="4" t="str">
        <f aca="false">IF(S$2=$E325,$J325,"")</f>
        <v/>
      </c>
      <c r="T325" s="4" t="str">
        <f aca="false">IF(T$2=$E325,$J325,"")</f>
        <v/>
      </c>
      <c r="V325" s="4" t="str">
        <f aca="false">IF(V$2=$E325,$J325,"")</f>
        <v/>
      </c>
      <c r="W325" s="4" t="str">
        <f aca="false">IF(W$2=$E325,$J325,"")</f>
        <v/>
      </c>
      <c r="X325" s="4" t="str">
        <f aca="false">IF(X$2=$E325,$J325,"")</f>
        <v/>
      </c>
      <c r="Y325" s="4" t="str">
        <f aca="false">IF(Y$2=$E325,$J325,"")</f>
        <v/>
      </c>
      <c r="Z325" s="4" t="str">
        <f aca="false">IF(Z$2=$E325,$J325,"")</f>
        <v/>
      </c>
      <c r="AA325" s="4" t="str">
        <f aca="false">IF(AA$2=$E325,$J325,"")</f>
        <v/>
      </c>
      <c r="AB325" s="4" t="str">
        <f aca="false">IF(AB$2=$E325,$J325,"")</f>
        <v/>
      </c>
    </row>
    <row r="326" customFormat="false" ht="14.25" hidden="false" customHeight="false" outlineLevel="0" collapsed="false">
      <c r="M326" s="4" t="str">
        <f aca="false">IF(M$2=$E326,$J326,"")</f>
        <v/>
      </c>
      <c r="N326" s="4" t="str">
        <f aca="false">IF(N$2=$E326,$J326,"")</f>
        <v/>
      </c>
      <c r="O326" s="4" t="str">
        <f aca="false">IF(O$2=$E326,$J326,"")</f>
        <v/>
      </c>
      <c r="P326" s="4" t="str">
        <f aca="false">IF(P$2=$E326,$J326,"")</f>
        <v/>
      </c>
      <c r="Q326" s="4" t="str">
        <f aca="false">IF(R$2=$E326,$J326,"")</f>
        <v/>
      </c>
      <c r="R326" s="4" t="str">
        <f aca="false">IF(R$2=$E326,$J326,"")</f>
        <v/>
      </c>
      <c r="S326" s="4" t="str">
        <f aca="false">IF(S$2=$E326,$J326,"")</f>
        <v/>
      </c>
      <c r="T326" s="4" t="str">
        <f aca="false">IF(T$2=$E326,$J326,"")</f>
        <v/>
      </c>
      <c r="V326" s="4" t="str">
        <f aca="false">IF(V$2=$E326,$J326,"")</f>
        <v/>
      </c>
      <c r="W326" s="4" t="str">
        <f aca="false">IF(W$2=$E326,$J326,"")</f>
        <v/>
      </c>
      <c r="X326" s="4" t="str">
        <f aca="false">IF(X$2=$E326,$J326,"")</f>
        <v/>
      </c>
      <c r="Y326" s="4" t="str">
        <f aca="false">IF(Y$2=$E326,$J326,"")</f>
        <v/>
      </c>
      <c r="Z326" s="4" t="str">
        <f aca="false">IF(Z$2=$E326,$J326,"")</f>
        <v/>
      </c>
      <c r="AA326" s="4" t="str">
        <f aca="false">IF(AA$2=$E326,$J326,"")</f>
        <v/>
      </c>
      <c r="AB326" s="4" t="str">
        <f aca="false">IF(AB$2=$E326,$J326,"")</f>
        <v/>
      </c>
    </row>
    <row r="327" customFormat="false" ht="14.25" hidden="false" customHeight="false" outlineLevel="0" collapsed="false">
      <c r="M327" s="4" t="str">
        <f aca="false">IF(M$2=$E327,$J327,"")</f>
        <v/>
      </c>
      <c r="N327" s="4" t="str">
        <f aca="false">IF(N$2=$E327,$J327,"")</f>
        <v/>
      </c>
      <c r="O327" s="4" t="str">
        <f aca="false">IF(O$2=$E327,$J327,"")</f>
        <v/>
      </c>
      <c r="P327" s="4" t="str">
        <f aca="false">IF(P$2=$E327,$J327,"")</f>
        <v/>
      </c>
      <c r="Q327" s="4" t="str">
        <f aca="false">IF(R$2=$E327,$J327,"")</f>
        <v/>
      </c>
      <c r="R327" s="4" t="str">
        <f aca="false">IF(R$2=$E327,$J327,"")</f>
        <v/>
      </c>
      <c r="S327" s="4" t="str">
        <f aca="false">IF(S$2=$E327,$J327,"")</f>
        <v/>
      </c>
      <c r="T327" s="4" t="str">
        <f aca="false">IF(T$2=$E327,$J327,"")</f>
        <v/>
      </c>
      <c r="V327" s="4" t="str">
        <f aca="false">IF(V$2=$E327,$J327,"")</f>
        <v/>
      </c>
      <c r="W327" s="4" t="str">
        <f aca="false">IF(W$2=$E327,$J327,"")</f>
        <v/>
      </c>
      <c r="X327" s="4" t="str">
        <f aca="false">IF(X$2=$E327,$J327,"")</f>
        <v/>
      </c>
      <c r="Y327" s="4" t="str">
        <f aca="false">IF(Y$2=$E327,$J327,"")</f>
        <v/>
      </c>
      <c r="Z327" s="4" t="str">
        <f aca="false">IF(Z$2=$E327,$J327,"")</f>
        <v/>
      </c>
      <c r="AA327" s="4" t="str">
        <f aca="false">IF(AA$2=$E327,$J327,"")</f>
        <v/>
      </c>
      <c r="AB327" s="4" t="str">
        <f aca="false">IF(AB$2=$E327,$J327,"")</f>
        <v/>
      </c>
    </row>
    <row r="328" customFormat="false" ht="14.25" hidden="false" customHeight="false" outlineLevel="0" collapsed="false">
      <c r="M328" s="4" t="str">
        <f aca="false">IF(M$2=$E328,$J328,"")</f>
        <v/>
      </c>
      <c r="N328" s="4" t="str">
        <f aca="false">IF(N$2=$E328,$J328,"")</f>
        <v/>
      </c>
      <c r="O328" s="4" t="str">
        <f aca="false">IF(O$2=$E328,$J328,"")</f>
        <v/>
      </c>
      <c r="P328" s="4" t="str">
        <f aca="false">IF(P$2=$E328,$J328,"")</f>
        <v/>
      </c>
      <c r="Q328" s="4" t="str">
        <f aca="false">IF(R$2=$E328,$J328,"")</f>
        <v/>
      </c>
      <c r="R328" s="4" t="str">
        <f aca="false">IF(R$2=$E328,$J328,"")</f>
        <v/>
      </c>
      <c r="S328" s="4" t="str">
        <f aca="false">IF(S$2=$E328,$J328,"")</f>
        <v/>
      </c>
      <c r="T328" s="4" t="str">
        <f aca="false">IF(T$2=$E328,$J328,"")</f>
        <v/>
      </c>
      <c r="V328" s="4" t="str">
        <f aca="false">IF(V$2=$E328,$J328,"")</f>
        <v/>
      </c>
      <c r="W328" s="4" t="str">
        <f aca="false">IF(W$2=$E328,$J328,"")</f>
        <v/>
      </c>
      <c r="X328" s="4" t="str">
        <f aca="false">IF(X$2=$E328,$J328,"")</f>
        <v/>
      </c>
      <c r="Y328" s="4" t="str">
        <f aca="false">IF(Y$2=$E328,$J328,"")</f>
        <v/>
      </c>
      <c r="Z328" s="4" t="str">
        <f aca="false">IF(Z$2=$E328,$J328,"")</f>
        <v/>
      </c>
      <c r="AA328" s="4" t="str">
        <f aca="false">IF(AA$2=$E328,$J328,"")</f>
        <v/>
      </c>
      <c r="AB328" s="4" t="str">
        <f aca="false">IF(AB$2=$E328,$J328,"")</f>
        <v/>
      </c>
    </row>
    <row r="329" customFormat="false" ht="14.25" hidden="false" customHeight="false" outlineLevel="0" collapsed="false">
      <c r="M329" s="4" t="str">
        <f aca="false">IF(M$2=$E329,$J329,"")</f>
        <v/>
      </c>
      <c r="N329" s="4" t="str">
        <f aca="false">IF(N$2=$E329,$J329,"")</f>
        <v/>
      </c>
      <c r="O329" s="4" t="str">
        <f aca="false">IF(O$2=$E329,$J329,"")</f>
        <v/>
      </c>
      <c r="P329" s="4" t="str">
        <f aca="false">IF(P$2=$E329,$J329,"")</f>
        <v/>
      </c>
      <c r="Q329" s="4" t="str">
        <f aca="false">IF(R$2=$E329,$J329,"")</f>
        <v/>
      </c>
      <c r="R329" s="4" t="str">
        <f aca="false">IF(R$2=$E329,$J329,"")</f>
        <v/>
      </c>
      <c r="S329" s="4" t="str">
        <f aca="false">IF(S$2=$E329,$J329,"")</f>
        <v/>
      </c>
      <c r="T329" s="4" t="str">
        <f aca="false">IF(T$2=$E329,$J329,"")</f>
        <v/>
      </c>
      <c r="V329" s="4" t="str">
        <f aca="false">IF(V$2=$E329,$J329,"")</f>
        <v/>
      </c>
      <c r="W329" s="4" t="str">
        <f aca="false">IF(W$2=$E329,$J329,"")</f>
        <v/>
      </c>
      <c r="X329" s="4" t="str">
        <f aca="false">IF(X$2=$E329,$J329,"")</f>
        <v/>
      </c>
      <c r="Y329" s="4" t="str">
        <f aca="false">IF(Y$2=$E329,$J329,"")</f>
        <v/>
      </c>
      <c r="Z329" s="4" t="str">
        <f aca="false">IF(Z$2=$E329,$J329,"")</f>
        <v/>
      </c>
      <c r="AA329" s="4" t="str">
        <f aca="false">IF(AA$2=$E329,$J329,"")</f>
        <v/>
      </c>
      <c r="AB329" s="4" t="str">
        <f aca="false">IF(AB$2=$E329,$J329,"")</f>
        <v/>
      </c>
    </row>
    <row r="330" customFormat="false" ht="14.25" hidden="false" customHeight="false" outlineLevel="0" collapsed="false">
      <c r="M330" s="4" t="str">
        <f aca="false">IF(M$2=$E330,$J330,"")</f>
        <v/>
      </c>
      <c r="N330" s="4" t="str">
        <f aca="false">IF(N$2=$E330,$J330,"")</f>
        <v/>
      </c>
      <c r="O330" s="4" t="str">
        <f aca="false">IF(O$2=$E330,$J330,"")</f>
        <v/>
      </c>
      <c r="P330" s="4" t="str">
        <f aca="false">IF(P$2=$E330,$J330,"")</f>
        <v/>
      </c>
      <c r="Q330" s="4" t="str">
        <f aca="false">IF(R$2=$E330,$J330,"")</f>
        <v/>
      </c>
      <c r="R330" s="4" t="str">
        <f aca="false">IF(R$2=$E330,$J330,"")</f>
        <v/>
      </c>
      <c r="S330" s="4" t="str">
        <f aca="false">IF(S$2=$E330,$J330,"")</f>
        <v/>
      </c>
      <c r="T330" s="4" t="str">
        <f aca="false">IF(T$2=$E330,$J330,"")</f>
        <v/>
      </c>
      <c r="V330" s="4" t="str">
        <f aca="false">IF(V$2=$E330,$J330,"")</f>
        <v/>
      </c>
      <c r="W330" s="4" t="str">
        <f aca="false">IF(W$2=$E330,$J330,"")</f>
        <v/>
      </c>
      <c r="X330" s="4" t="str">
        <f aca="false">IF(X$2=$E330,$J330,"")</f>
        <v/>
      </c>
      <c r="Y330" s="4" t="str">
        <f aca="false">IF(Y$2=$E330,$J330,"")</f>
        <v/>
      </c>
      <c r="Z330" s="4" t="str">
        <f aca="false">IF(Z$2=$E330,$J330,"")</f>
        <v/>
      </c>
      <c r="AA330" s="4" t="str">
        <f aca="false">IF(AA$2=$E330,$J330,"")</f>
        <v/>
      </c>
      <c r="AB330" s="4" t="str">
        <f aca="false">IF(AB$2=$E330,$J330,"")</f>
        <v/>
      </c>
    </row>
    <row r="331" customFormat="false" ht="14.25" hidden="false" customHeight="false" outlineLevel="0" collapsed="false">
      <c r="M331" s="4" t="str">
        <f aca="false">IF(M$2=$E331,$J331,"")</f>
        <v/>
      </c>
      <c r="N331" s="4" t="str">
        <f aca="false">IF(N$2=$E331,$J331,"")</f>
        <v/>
      </c>
      <c r="O331" s="4" t="str">
        <f aca="false">IF(O$2=$E331,$J331,"")</f>
        <v/>
      </c>
      <c r="P331" s="4" t="str">
        <f aca="false">IF(P$2=$E331,$J331,"")</f>
        <v/>
      </c>
      <c r="Q331" s="4" t="str">
        <f aca="false">IF(R$2=$E331,$J331,"")</f>
        <v/>
      </c>
      <c r="R331" s="4" t="str">
        <f aca="false">IF(R$2=$E331,$J331,"")</f>
        <v/>
      </c>
      <c r="S331" s="4" t="str">
        <f aca="false">IF(S$2=$E331,$J331,"")</f>
        <v/>
      </c>
      <c r="T331" s="4" t="str">
        <f aca="false">IF(T$2=$E331,$J331,"")</f>
        <v/>
      </c>
      <c r="V331" s="4" t="str">
        <f aca="false">IF(V$2=$E331,$J331,"")</f>
        <v/>
      </c>
      <c r="W331" s="4" t="str">
        <f aca="false">IF(W$2=$E331,$J331,"")</f>
        <v/>
      </c>
      <c r="X331" s="4" t="str">
        <f aca="false">IF(X$2=$E331,$J331,"")</f>
        <v/>
      </c>
      <c r="Y331" s="4" t="str">
        <f aca="false">IF(Y$2=$E331,$J331,"")</f>
        <v/>
      </c>
      <c r="Z331" s="4" t="str">
        <f aca="false">IF(Z$2=$E331,$J331,"")</f>
        <v/>
      </c>
      <c r="AA331" s="4" t="str">
        <f aca="false">IF(AA$2=$E331,$J331,"")</f>
        <v/>
      </c>
      <c r="AB331" s="4" t="str">
        <f aca="false">IF(AB$2=$E331,$J331,"")</f>
        <v/>
      </c>
    </row>
    <row r="332" customFormat="false" ht="14.25" hidden="false" customHeight="false" outlineLevel="0" collapsed="false">
      <c r="M332" s="4" t="str">
        <f aca="false">IF(M$2=$E332,$J332,"")</f>
        <v/>
      </c>
      <c r="N332" s="4" t="str">
        <f aca="false">IF(N$2=$E332,$J332,"")</f>
        <v/>
      </c>
      <c r="O332" s="4" t="str">
        <f aca="false">IF(O$2=$E332,$J332,"")</f>
        <v/>
      </c>
      <c r="P332" s="4" t="str">
        <f aca="false">IF(P$2=$E332,$J332,"")</f>
        <v/>
      </c>
      <c r="Q332" s="4" t="str">
        <f aca="false">IF(R$2=$E332,$J332,"")</f>
        <v/>
      </c>
      <c r="R332" s="4" t="str">
        <f aca="false">IF(R$2=$E332,$J332,"")</f>
        <v/>
      </c>
      <c r="S332" s="4" t="str">
        <f aca="false">IF(S$2=$E332,$J332,"")</f>
        <v/>
      </c>
      <c r="T332" s="4" t="str">
        <f aca="false">IF(T$2=$E332,$J332,"")</f>
        <v/>
      </c>
      <c r="V332" s="4" t="str">
        <f aca="false">IF(V$2=$E332,$J332,"")</f>
        <v/>
      </c>
      <c r="W332" s="4" t="str">
        <f aca="false">IF(W$2=$E332,$J332,"")</f>
        <v/>
      </c>
      <c r="X332" s="4" t="str">
        <f aca="false">IF(X$2=$E332,$J332,"")</f>
        <v/>
      </c>
      <c r="Y332" s="4" t="str">
        <f aca="false">IF(Y$2=$E332,$J332,"")</f>
        <v/>
      </c>
      <c r="Z332" s="4" t="str">
        <f aca="false">IF(Z$2=$E332,$J332,"")</f>
        <v/>
      </c>
      <c r="AA332" s="4" t="str">
        <f aca="false">IF(AA$2=$E332,$J332,"")</f>
        <v/>
      </c>
      <c r="AB332" s="4" t="str">
        <f aca="false">IF(AB$2=$E332,$J332,"")</f>
        <v/>
      </c>
    </row>
    <row r="333" customFormat="false" ht="14.25" hidden="false" customHeight="false" outlineLevel="0" collapsed="false">
      <c r="M333" s="4" t="str">
        <f aca="false">IF(M$2=$E333,$J333,"")</f>
        <v/>
      </c>
      <c r="N333" s="4" t="str">
        <f aca="false">IF(N$2=$E333,$J333,"")</f>
        <v/>
      </c>
      <c r="O333" s="4" t="str">
        <f aca="false">IF(O$2=$E333,$J333,"")</f>
        <v/>
      </c>
      <c r="P333" s="4" t="str">
        <f aca="false">IF(P$2=$E333,$J333,"")</f>
        <v/>
      </c>
      <c r="Q333" s="4" t="str">
        <f aca="false">IF(R$2=$E333,$J333,"")</f>
        <v/>
      </c>
      <c r="R333" s="4" t="str">
        <f aca="false">IF(R$2=$E333,$J333,"")</f>
        <v/>
      </c>
      <c r="S333" s="4" t="str">
        <f aca="false">IF(S$2=$E333,$J333,"")</f>
        <v/>
      </c>
      <c r="T333" s="4" t="str">
        <f aca="false">IF(T$2=$E333,$J333,"")</f>
        <v/>
      </c>
      <c r="V333" s="4" t="str">
        <f aca="false">IF(V$2=$E333,$J333,"")</f>
        <v/>
      </c>
      <c r="W333" s="4" t="str">
        <f aca="false">IF(W$2=$E333,$J333,"")</f>
        <v/>
      </c>
      <c r="X333" s="4" t="str">
        <f aca="false">IF(X$2=$E333,$J333,"")</f>
        <v/>
      </c>
      <c r="Y333" s="4" t="str">
        <f aca="false">IF(Y$2=$E333,$J333,"")</f>
        <v/>
      </c>
      <c r="Z333" s="4" t="str">
        <f aca="false">IF(Z$2=$E333,$J333,"")</f>
        <v/>
      </c>
      <c r="AA333" s="4" t="str">
        <f aca="false">IF(AA$2=$E333,$J333,"")</f>
        <v/>
      </c>
      <c r="AB333" s="4" t="str">
        <f aca="false">IF(AB$2=$E333,$J333,"")</f>
        <v/>
      </c>
    </row>
    <row r="334" customFormat="false" ht="14.25" hidden="false" customHeight="false" outlineLevel="0" collapsed="false">
      <c r="M334" s="4" t="str">
        <f aca="false">IF(M$2=$E334,$J334,"")</f>
        <v/>
      </c>
      <c r="N334" s="4" t="str">
        <f aca="false">IF(N$2=$E334,$J334,"")</f>
        <v/>
      </c>
      <c r="O334" s="4" t="str">
        <f aca="false">IF(O$2=$E334,$J334,"")</f>
        <v/>
      </c>
      <c r="P334" s="4" t="str">
        <f aca="false">IF(P$2=$E334,$J334,"")</f>
        <v/>
      </c>
      <c r="Q334" s="4" t="str">
        <f aca="false">IF(R$2=$E334,$J334,"")</f>
        <v/>
      </c>
      <c r="R334" s="4" t="str">
        <f aca="false">IF(R$2=$E334,$J334,"")</f>
        <v/>
      </c>
      <c r="S334" s="4" t="str">
        <f aca="false">IF(S$2=$E334,$J334,"")</f>
        <v/>
      </c>
      <c r="T334" s="4" t="str">
        <f aca="false">IF(T$2=$E334,$J334,"")</f>
        <v/>
      </c>
      <c r="V334" s="4" t="str">
        <f aca="false">IF(V$2=$E334,$J334,"")</f>
        <v/>
      </c>
      <c r="W334" s="4" t="str">
        <f aca="false">IF(W$2=$E334,$J334,"")</f>
        <v/>
      </c>
      <c r="X334" s="4" t="str">
        <f aca="false">IF(X$2=$E334,$J334,"")</f>
        <v/>
      </c>
      <c r="Y334" s="4" t="str">
        <f aca="false">IF(Y$2=$E334,$J334,"")</f>
        <v/>
      </c>
      <c r="Z334" s="4" t="str">
        <f aca="false">IF(Z$2=$E334,$J334,"")</f>
        <v/>
      </c>
      <c r="AA334" s="4" t="str">
        <f aca="false">IF(AA$2=$E334,$J334,"")</f>
        <v/>
      </c>
      <c r="AB334" s="4" t="str">
        <f aca="false">IF(AB$2=$E334,$J334,"")</f>
        <v/>
      </c>
    </row>
    <row r="335" customFormat="false" ht="14.25" hidden="false" customHeight="false" outlineLevel="0" collapsed="false">
      <c r="M335" s="4" t="str">
        <f aca="false">IF(M$2=$E335,$J335,"")</f>
        <v/>
      </c>
      <c r="N335" s="4" t="str">
        <f aca="false">IF(N$2=$E335,$J335,"")</f>
        <v/>
      </c>
      <c r="O335" s="4" t="str">
        <f aca="false">IF(O$2=$E335,$J335,"")</f>
        <v/>
      </c>
      <c r="P335" s="4" t="str">
        <f aca="false">IF(P$2=$E335,$J335,"")</f>
        <v/>
      </c>
      <c r="Q335" s="4" t="str">
        <f aca="false">IF(R$2=$E335,$J335,"")</f>
        <v/>
      </c>
      <c r="R335" s="4" t="str">
        <f aca="false">IF(R$2=$E335,$J335,"")</f>
        <v/>
      </c>
      <c r="S335" s="4" t="str">
        <f aca="false">IF(S$2=$E335,$J335,"")</f>
        <v/>
      </c>
      <c r="T335" s="4" t="str">
        <f aca="false">IF(T$2=$E335,$J335,"")</f>
        <v/>
      </c>
      <c r="V335" s="4" t="str">
        <f aca="false">IF(V$2=$E335,$J335,"")</f>
        <v/>
      </c>
      <c r="W335" s="4" t="str">
        <f aca="false">IF(W$2=$E335,$J335,"")</f>
        <v/>
      </c>
      <c r="X335" s="4" t="str">
        <f aca="false">IF(X$2=$E335,$J335,"")</f>
        <v/>
      </c>
      <c r="Y335" s="4" t="str">
        <f aca="false">IF(Y$2=$E335,$J335,"")</f>
        <v/>
      </c>
      <c r="Z335" s="4" t="str">
        <f aca="false">IF(Z$2=$E335,$J335,"")</f>
        <v/>
      </c>
      <c r="AA335" s="4" t="str">
        <f aca="false">IF(AA$2=$E335,$J335,"")</f>
        <v/>
      </c>
      <c r="AB335" s="4" t="str">
        <f aca="false">IF(AB$2=$E335,$J335,"")</f>
        <v/>
      </c>
    </row>
    <row r="336" customFormat="false" ht="14.25" hidden="false" customHeight="false" outlineLevel="0" collapsed="false">
      <c r="M336" s="4" t="str">
        <f aca="false">IF(M$2=$E336,$J336,"")</f>
        <v/>
      </c>
      <c r="N336" s="4" t="str">
        <f aca="false">IF(N$2=$E336,$J336,"")</f>
        <v/>
      </c>
      <c r="O336" s="4" t="str">
        <f aca="false">IF(O$2=$E336,$J336,"")</f>
        <v/>
      </c>
      <c r="P336" s="4" t="str">
        <f aca="false">IF(P$2=$E336,$J336,"")</f>
        <v/>
      </c>
      <c r="Q336" s="4" t="str">
        <f aca="false">IF(R$2=$E336,$J336,"")</f>
        <v/>
      </c>
      <c r="R336" s="4" t="str">
        <f aca="false">IF(R$2=$E336,$J336,"")</f>
        <v/>
      </c>
      <c r="S336" s="4" t="str">
        <f aca="false">IF(S$2=$E336,$J336,"")</f>
        <v/>
      </c>
      <c r="T336" s="4" t="str">
        <f aca="false">IF(T$2=$E336,$J336,"")</f>
        <v/>
      </c>
      <c r="V336" s="4" t="str">
        <f aca="false">IF(V$2=$E336,$J336,"")</f>
        <v/>
      </c>
      <c r="W336" s="4" t="str">
        <f aca="false">IF(W$2=$E336,$J336,"")</f>
        <v/>
      </c>
      <c r="X336" s="4" t="str">
        <f aca="false">IF(X$2=$E336,$J336,"")</f>
        <v/>
      </c>
      <c r="Y336" s="4" t="str">
        <f aca="false">IF(Y$2=$E336,$J336,"")</f>
        <v/>
      </c>
      <c r="Z336" s="4" t="str">
        <f aca="false">IF(Z$2=$E336,$J336,"")</f>
        <v/>
      </c>
      <c r="AA336" s="4" t="str">
        <f aca="false">IF(AA$2=$E336,$J336,"")</f>
        <v/>
      </c>
      <c r="AB336" s="4" t="str">
        <f aca="false">IF(AB$2=$E336,$J336,"")</f>
        <v/>
      </c>
    </row>
    <row r="337" customFormat="false" ht="14.25" hidden="false" customHeight="false" outlineLevel="0" collapsed="false">
      <c r="M337" s="4" t="str">
        <f aca="false">IF(M$2=$E337,$J337,"")</f>
        <v/>
      </c>
      <c r="N337" s="4" t="str">
        <f aca="false">IF(N$2=$E337,$J337,"")</f>
        <v/>
      </c>
      <c r="O337" s="4" t="str">
        <f aca="false">IF(O$2=$E337,$J337,"")</f>
        <v/>
      </c>
      <c r="P337" s="4" t="str">
        <f aca="false">IF(P$2=$E337,$J337,"")</f>
        <v/>
      </c>
      <c r="Q337" s="4" t="str">
        <f aca="false">IF(R$2=$E337,$J337,"")</f>
        <v/>
      </c>
      <c r="R337" s="4" t="str">
        <f aca="false">IF(R$2=$E337,$J337,"")</f>
        <v/>
      </c>
      <c r="S337" s="4" t="str">
        <f aca="false">IF(S$2=$E337,$J337,"")</f>
        <v/>
      </c>
      <c r="T337" s="4" t="str">
        <f aca="false">IF(T$2=$E337,$J337,"")</f>
        <v/>
      </c>
      <c r="V337" s="4" t="str">
        <f aca="false">IF(V$2=$E337,$J337,"")</f>
        <v/>
      </c>
      <c r="W337" s="4" t="str">
        <f aca="false">IF(W$2=$E337,$J337,"")</f>
        <v/>
      </c>
      <c r="X337" s="4" t="str">
        <f aca="false">IF(X$2=$E337,$J337,"")</f>
        <v/>
      </c>
      <c r="Y337" s="4" t="str">
        <f aca="false">IF(Y$2=$E337,$J337,"")</f>
        <v/>
      </c>
      <c r="Z337" s="4" t="str">
        <f aca="false">IF(Z$2=$E337,$J337,"")</f>
        <v/>
      </c>
      <c r="AA337" s="4" t="str">
        <f aca="false">IF(AA$2=$E337,$J337,"")</f>
        <v/>
      </c>
      <c r="AB337" s="4" t="str">
        <f aca="false">IF(AB$2=$E337,$J337,"")</f>
        <v/>
      </c>
    </row>
    <row r="338" customFormat="false" ht="14.25" hidden="false" customHeight="false" outlineLevel="0" collapsed="false">
      <c r="M338" s="4" t="str">
        <f aca="false">IF(M$2=$E338,$J338,"")</f>
        <v/>
      </c>
      <c r="N338" s="4" t="str">
        <f aca="false">IF(N$2=$E338,$J338,"")</f>
        <v/>
      </c>
      <c r="O338" s="4" t="str">
        <f aca="false">IF(O$2=$E338,$J338,"")</f>
        <v/>
      </c>
      <c r="P338" s="4" t="str">
        <f aca="false">IF(P$2=$E338,$J338,"")</f>
        <v/>
      </c>
      <c r="Q338" s="4" t="str">
        <f aca="false">IF(R$2=$E338,$J338,"")</f>
        <v/>
      </c>
      <c r="R338" s="4" t="str">
        <f aca="false">IF(R$2=$E338,$J338,"")</f>
        <v/>
      </c>
      <c r="S338" s="4" t="str">
        <f aca="false">IF(S$2=$E338,$J338,"")</f>
        <v/>
      </c>
      <c r="T338" s="4" t="str">
        <f aca="false">IF(T$2=$E338,$J338,"")</f>
        <v/>
      </c>
      <c r="V338" s="4" t="str">
        <f aca="false">IF(V$2=$E338,$J338,"")</f>
        <v/>
      </c>
      <c r="W338" s="4" t="str">
        <f aca="false">IF(W$2=$E338,$J338,"")</f>
        <v/>
      </c>
      <c r="X338" s="4" t="str">
        <f aca="false">IF(X$2=$E338,$J338,"")</f>
        <v/>
      </c>
      <c r="Y338" s="4" t="str">
        <f aca="false">IF(Y$2=$E338,$J338,"")</f>
        <v/>
      </c>
      <c r="Z338" s="4" t="str">
        <f aca="false">IF(Z$2=$E338,$J338,"")</f>
        <v/>
      </c>
      <c r="AA338" s="4" t="str">
        <f aca="false">IF(AA$2=$E338,$J338,"")</f>
        <v/>
      </c>
      <c r="AB338" s="4" t="str">
        <f aca="false">IF(AB$2=$E338,$J338,"")</f>
        <v/>
      </c>
    </row>
  </sheetData>
  <autoFilter ref="A3:AH338"/>
  <mergeCells count="1">
    <mergeCell ref="A1:C1"/>
  </mergeCells>
  <conditionalFormatting sqref="G4:G117">
    <cfRule type="expression" priority="2" aboveAverage="0" equalAverage="0" bottom="0" percent="0" rank="0" text="" dxfId="21">
      <formula>COUNTIF($G$4:$G$200,G4)&gt;1</formula>
    </cfRule>
  </conditionalFormatting>
  <printOptions headings="false" gridLines="false" gridLinesSet="true" horizontalCentered="false" verticalCentered="false"/>
  <pageMargins left="0.7" right="0.7" top="0.75" bottom="0.75"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3E300"/>
    <pageSetUpPr fitToPage="false"/>
  </sheetPr>
  <dimension ref="A1:AA17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E5" activeCellId="0" sqref="E5"/>
    </sheetView>
  </sheetViews>
  <sheetFormatPr defaultColWidth="12.78125" defaultRowHeight="14.25" zeroHeight="false" outlineLevelRow="0" outlineLevelCol="0"/>
  <cols>
    <col collapsed="false" customWidth="true" hidden="false" outlineLevel="0" max="1" min="1" style="0" width="8.22"/>
    <col collapsed="false" customWidth="true" hidden="false" outlineLevel="0" max="3" min="2" style="0" width="14.55"/>
    <col collapsed="false" customWidth="true" hidden="false" outlineLevel="0" max="4" min="4" style="0" width="24"/>
    <col collapsed="false" customWidth="true" hidden="false" outlineLevel="0" max="5" min="5" style="0" width="6.66"/>
    <col collapsed="false" customWidth="true" hidden="false" outlineLevel="0" max="12" min="6" style="0" width="3.55"/>
    <col collapsed="false" customWidth="true" hidden="false" outlineLevel="0" max="13" min="13" style="0" width="4"/>
    <col collapsed="false" customWidth="true" hidden="false" outlineLevel="0" max="14" min="14" style="0" width="3.55"/>
    <col collapsed="false" customWidth="true" hidden="false" outlineLevel="0" max="15" min="15" style="0" width="4"/>
    <col collapsed="false" customWidth="true" hidden="false" outlineLevel="0" max="16" min="16" style="0" width="3.55"/>
    <col collapsed="false" customWidth="true" hidden="false" outlineLevel="0" max="17" min="17" style="0" width="4.66"/>
    <col collapsed="false" customWidth="true" hidden="false" outlineLevel="0" max="28" min="18" style="0" width="3.55"/>
  </cols>
  <sheetData>
    <row r="1" customFormat="false" ht="106.5" hidden="false" customHeight="true" outlineLevel="0" collapsed="false">
      <c r="A1" s="104" t="s">
        <v>724</v>
      </c>
      <c r="B1" s="104"/>
      <c r="C1" s="104"/>
      <c r="D1" s="105" t="s">
        <v>181</v>
      </c>
      <c r="E1" s="105"/>
      <c r="F1" s="106" t="str">
        <f aca="false">VLOOKUP(F3,lapartie4,3,0)</f>
        <v>BÉBITE </v>
      </c>
      <c r="G1" s="106" t="str">
        <f aca="false">VLOOKUP(G3,lapartie4,3,0)</f>
        <v>ARANÉIDE </v>
      </c>
      <c r="H1" s="106" t="str">
        <f aca="false">VLOOKUP(H3,lapartie4,3,0)</f>
        <v>GLAM </v>
      </c>
      <c r="I1" s="106" t="str">
        <f aca="false">VLOOKUP(I3,lapartie4,3,0)</f>
        <v>GALÉJER </v>
      </c>
      <c r="J1" s="106" t="str">
        <f aca="false">VLOOKUP(J3,lapartie4,3,0)</f>
        <v>INUSITÉ </v>
      </c>
      <c r="K1" s="106" t="str">
        <f aca="false">VLOOKUP(K3,lapartie4,3,0)</f>
        <v>HÂBLE </v>
      </c>
      <c r="L1" s="106" t="str">
        <f aca="false">VLOOKUP(L3,lapartie4,3,0)</f>
        <v>HO(M)ARDS </v>
      </c>
      <c r="M1" s="106" t="str">
        <f aca="false">VLOOKUP(M3,lapartie4,3,0)</f>
        <v>LEVEZ </v>
      </c>
      <c r="N1" s="106" t="str">
        <f aca="false">VLOOKUP(N3,lapartie4,3,0)</f>
        <v>ROOFS </v>
      </c>
      <c r="O1" s="106" t="str">
        <f aca="false">VLOOKUP(O3,lapartie4,3,0)</f>
        <v>CISELIEZ </v>
      </c>
      <c r="P1" s="106" t="str">
        <f aca="false">VLOOKUP(P3,lapartie4,3,0)</f>
        <v>E(F)FLUENT </v>
      </c>
      <c r="Q1" s="106" t="str">
        <f aca="false">VLOOKUP(Q3,lapartie4,3,0)</f>
        <v>POUX </v>
      </c>
      <c r="R1" s="106" t="str">
        <f aca="false">VLOOKUP(R3,lapartie4,3,0)</f>
        <v>WUS </v>
      </c>
      <c r="S1" s="106" t="str">
        <f aca="false">VLOOKUP(S3,lapartie4,3,0)</f>
        <v>ENCUVÂT </v>
      </c>
      <c r="T1" s="106" t="str">
        <f aca="false">VLOOKUP(T3,lapartie4,3,0)</f>
        <v>QAT </v>
      </c>
      <c r="U1" s="106" t="str">
        <f aca="false">VLOOKUP(U3,lapartie4,3,0)</f>
        <v>DYKE </v>
      </c>
      <c r="V1" s="106" t="str">
        <f aca="false">VLOOKUP(V3,lapartie4,3,0)</f>
        <v>INSÉMINE </v>
      </c>
      <c r="W1" s="106" t="str">
        <f aca="false">VLOOKUP(W3,lapartie4,3,0)</f>
        <v>POKER </v>
      </c>
      <c r="X1" s="106" t="str">
        <f aca="false">VLOOKUP(X3,lapartie4,3,0)</f>
        <v>OUD </v>
      </c>
      <c r="Y1" s="106" t="str">
        <f aca="false">VLOOKUP(Y3,lapartie4,3,0)</f>
        <v>MAI </v>
      </c>
      <c r="Z1" s="106" t="str">
        <f aca="false">VLOOKUP(Z3,lapartie4,3,0)</f>
        <v>FAUTE </v>
      </c>
      <c r="AA1" s="106" t="n">
        <f aca="false">VLOOKUP(AA3,lapartie4,3,0)</f>
        <v>0</v>
      </c>
    </row>
    <row r="2" customFormat="false" ht="14.25" hidden="false" customHeight="false" outlineLevel="0" collapsed="false">
      <c r="A2" s="107"/>
      <c r="B2" s="107"/>
      <c r="C2" s="107"/>
      <c r="D2" s="105" t="s">
        <v>182</v>
      </c>
      <c r="E2" s="108" t="n">
        <f aca="false">SUM(F2:AA2)</f>
        <v>1089</v>
      </c>
      <c r="F2" s="109" t="n">
        <v>26</v>
      </c>
      <c r="G2" s="109" t="n">
        <v>86</v>
      </c>
      <c r="H2" s="109" t="n">
        <v>22</v>
      </c>
      <c r="I2" s="109" t="n">
        <v>62</v>
      </c>
      <c r="J2" s="109" t="n">
        <v>76</v>
      </c>
      <c r="K2" s="109" t="n">
        <v>42</v>
      </c>
      <c r="L2" s="109" t="n">
        <v>97</v>
      </c>
      <c r="M2" s="109" t="n">
        <v>51</v>
      </c>
      <c r="N2" s="109" t="n">
        <v>36</v>
      </c>
      <c r="O2" s="109" t="n">
        <v>110</v>
      </c>
      <c r="P2" s="109" t="n">
        <v>86</v>
      </c>
      <c r="Q2" s="109" t="n">
        <v>50</v>
      </c>
      <c r="R2" s="109" t="n">
        <v>43</v>
      </c>
      <c r="S2" s="109" t="n">
        <v>48</v>
      </c>
      <c r="T2" s="109" t="n">
        <v>42</v>
      </c>
      <c r="U2" s="109" t="n">
        <v>46</v>
      </c>
      <c r="V2" s="109" t="n">
        <v>80</v>
      </c>
      <c r="W2" s="109" t="n">
        <v>32</v>
      </c>
      <c r="X2" s="109" t="n">
        <v>22</v>
      </c>
      <c r="Y2" s="109" t="n">
        <v>20</v>
      </c>
      <c r="Z2" s="109" t="n">
        <v>12</v>
      </c>
      <c r="AA2" s="109"/>
    </row>
    <row r="3" customFormat="false" ht="14.25" hidden="false" customHeight="false" outlineLevel="0" collapsed="false">
      <c r="A3" s="107"/>
      <c r="B3" s="107"/>
      <c r="C3" s="107"/>
      <c r="D3" s="105" t="s">
        <v>183</v>
      </c>
      <c r="E3" s="105"/>
      <c r="F3" s="110" t="n">
        <v>1</v>
      </c>
      <c r="G3" s="110" t="n">
        <v>2</v>
      </c>
      <c r="H3" s="110" t="n">
        <v>3</v>
      </c>
      <c r="I3" s="110" t="n">
        <v>4</v>
      </c>
      <c r="J3" s="110" t="n">
        <v>5</v>
      </c>
      <c r="K3" s="110" t="n">
        <v>6</v>
      </c>
      <c r="L3" s="110" t="n">
        <v>7</v>
      </c>
      <c r="M3" s="110" t="n">
        <v>8</v>
      </c>
      <c r="N3" s="110" t="n">
        <v>9</v>
      </c>
      <c r="O3" s="110" t="n">
        <v>10</v>
      </c>
      <c r="P3" s="110" t="n">
        <v>11</v>
      </c>
      <c r="Q3" s="110" t="n">
        <v>12</v>
      </c>
      <c r="R3" s="110" t="n">
        <v>13</v>
      </c>
      <c r="S3" s="110" t="n">
        <v>14</v>
      </c>
      <c r="T3" s="110" t="n">
        <v>15</v>
      </c>
      <c r="U3" s="110" t="n">
        <v>16</v>
      </c>
      <c r="V3" s="110" t="n">
        <v>17</v>
      </c>
      <c r="W3" s="110" t="n">
        <v>18</v>
      </c>
      <c r="X3" s="110" t="n">
        <v>19</v>
      </c>
      <c r="Y3" s="110" t="n">
        <v>20</v>
      </c>
      <c r="Z3" s="110" t="n">
        <v>21</v>
      </c>
      <c r="AA3" s="110" t="n">
        <v>22</v>
      </c>
    </row>
    <row r="4" customFormat="false" ht="14.25" hidden="false" customHeight="false" outlineLevel="0" collapsed="false">
      <c r="A4" s="107"/>
      <c r="B4" s="107"/>
      <c r="C4" s="107"/>
      <c r="D4" s="105" t="s">
        <v>184</v>
      </c>
      <c r="E4" s="105"/>
      <c r="F4" s="111" t="n">
        <f aca="false">COUNTIF(F6:F136,F2)</f>
        <v>5</v>
      </c>
      <c r="G4" s="111" t="n">
        <f aca="false">COUNTIF(G6:G136,G2)</f>
        <v>0</v>
      </c>
      <c r="H4" s="111" t="n">
        <f aca="false">COUNTIF(H6:H136,H2)</f>
        <v>3</v>
      </c>
      <c r="I4" s="111" t="n">
        <f aca="false">COUNTIF(I6:I136,I2)</f>
        <v>12</v>
      </c>
      <c r="J4" s="111" t="n">
        <f aca="false">COUNTIF(J6:J136,J2)</f>
        <v>40</v>
      </c>
      <c r="K4" s="111" t="n">
        <f aca="false">COUNTIF(K6:K136,K2)</f>
        <v>7</v>
      </c>
      <c r="L4" s="111" t="n">
        <f aca="false">COUNTIF(L6:L136,L2)</f>
        <v>5</v>
      </c>
      <c r="M4" s="111" t="n">
        <f aca="false">COUNTIF(M6:M136,M2)</f>
        <v>115</v>
      </c>
      <c r="N4" s="111" t="n">
        <f aca="false">COUNTIF(N6:N136,N2)</f>
        <v>0</v>
      </c>
      <c r="O4" s="111" t="n">
        <f aca="false">COUNTIF(O6:O136,O2)</f>
        <v>36</v>
      </c>
      <c r="P4" s="111" t="n">
        <f aca="false">COUNTIF(P6:P136,P2)</f>
        <v>3</v>
      </c>
      <c r="Q4" s="111" t="n">
        <f aca="false">COUNTIF(Q6:Q136,Q2)</f>
        <v>104</v>
      </c>
      <c r="R4" s="111" t="n">
        <f aca="false">COUNTIF(R6:R136,R2)</f>
        <v>94</v>
      </c>
      <c r="S4" s="111" t="n">
        <f aca="false">COUNTIF(S6:S136,S2)</f>
        <v>7</v>
      </c>
      <c r="T4" s="111" t="n">
        <f aca="false">COUNTIF(T6:T136,T2)</f>
        <v>21</v>
      </c>
      <c r="U4" s="111" t="n">
        <f aca="false">COUNTIF(U6:U136,U2)</f>
        <v>10</v>
      </c>
      <c r="V4" s="111" t="n">
        <f aca="false">COUNTIF(V6:V136,V2)</f>
        <v>11</v>
      </c>
      <c r="W4" s="111" t="n">
        <f aca="false">COUNTIF(W6:W136,W2)</f>
        <v>27</v>
      </c>
      <c r="X4" s="111" t="n">
        <f aca="false">COUNTIF(X6:X136,X2)</f>
        <v>3</v>
      </c>
      <c r="Y4" s="111" t="n">
        <f aca="false">COUNTIF(Y6:Y136,Y2)</f>
        <v>31</v>
      </c>
      <c r="Z4" s="111" t="n">
        <f aca="false">COUNTIF(Z6:Z136,Z2)</f>
        <v>15</v>
      </c>
      <c r="AA4" s="111" t="n">
        <f aca="false">COUNTIF(AA6:AA136,AA2)</f>
        <v>0</v>
      </c>
    </row>
    <row r="5" customFormat="false" ht="14.25" hidden="false" customHeight="false" outlineLevel="0" collapsed="false">
      <c r="A5" s="107" t="s">
        <v>185</v>
      </c>
      <c r="B5" s="107"/>
      <c r="C5" s="107"/>
      <c r="D5" s="105" t="s">
        <v>186</v>
      </c>
      <c r="E5" s="117" t="n">
        <f aca="false">SUM(F5:AA5)</f>
        <v>105</v>
      </c>
      <c r="F5" s="112" t="n">
        <f aca="false">COUNTIF(F6:F136,0)</f>
        <v>0</v>
      </c>
      <c r="G5" s="112" t="n">
        <f aca="false">COUNTIF(G6:G136,0)</f>
        <v>5</v>
      </c>
      <c r="H5" s="112" t="n">
        <f aca="false">COUNTIF(H6:H136,0)</f>
        <v>16</v>
      </c>
      <c r="I5" s="112" t="n">
        <f aca="false">COUNTIF(I6:I136,0)</f>
        <v>5</v>
      </c>
      <c r="J5" s="112" t="n">
        <f aca="false">COUNTIF(J6:J136,0)</f>
        <v>4</v>
      </c>
      <c r="K5" s="112" t="n">
        <f aca="false">COUNTIF(K6:K136,0)</f>
        <v>5</v>
      </c>
      <c r="L5" s="112" t="n">
        <f aca="false">COUNTIF(L6:L136,0)</f>
        <v>8</v>
      </c>
      <c r="M5" s="112" t="n">
        <f aca="false">COUNTIF(M6:M136,0)</f>
        <v>3</v>
      </c>
      <c r="N5" s="112" t="n">
        <f aca="false">COUNTIF(N6:N136,0)</f>
        <v>4</v>
      </c>
      <c r="O5" s="112" t="n">
        <f aca="false">COUNTIF(O6:O136,0)</f>
        <v>7</v>
      </c>
      <c r="P5" s="112" t="n">
        <f aca="false">COUNTIF(P6:P136,0)</f>
        <v>12</v>
      </c>
      <c r="Q5" s="112" t="n">
        <f aca="false">COUNTIF(Q6:Q136,0)</f>
        <v>1</v>
      </c>
      <c r="R5" s="112" t="n">
        <f aca="false">COUNTIF(R6:R136,0)</f>
        <v>3</v>
      </c>
      <c r="S5" s="112" t="n">
        <f aca="false">COUNTIF(S6:S136,0)</f>
        <v>5</v>
      </c>
      <c r="T5" s="112" t="n">
        <f aca="false">COUNTIF(T6:T136,0)</f>
        <v>1</v>
      </c>
      <c r="U5" s="112" t="n">
        <f aca="false">COUNTIF(U6:U136,0)</f>
        <v>1</v>
      </c>
      <c r="V5" s="112" t="n">
        <f aca="false">COUNTIF(V6:V136,0)</f>
        <v>4</v>
      </c>
      <c r="W5" s="112" t="n">
        <f aca="false">COUNTIF(W6:W136,0)</f>
        <v>4</v>
      </c>
      <c r="X5" s="112" t="n">
        <f aca="false">COUNTIF(X6:X136,0)</f>
        <v>4</v>
      </c>
      <c r="Y5" s="112" t="n">
        <f aca="false">COUNTIF(Y6:Y136,0)</f>
        <v>5</v>
      </c>
      <c r="Z5" s="112" t="n">
        <f aca="false">COUNTIF(Z6:Z136,0)</f>
        <v>8</v>
      </c>
      <c r="AA5" s="112" t="n">
        <f aca="false">COUNTIF(AA6:AA136,0)</f>
        <v>0</v>
      </c>
    </row>
    <row r="6" customFormat="false" ht="14.25" hidden="false" customHeight="false" outlineLevel="0" collapsed="false">
      <c r="A6" s="113" t="n">
        <v>1</v>
      </c>
      <c r="B6" s="0" t="s">
        <v>725</v>
      </c>
      <c r="C6" s="0" t="s">
        <v>726</v>
      </c>
      <c r="D6" s="0" t="str">
        <f aca="false">_xlfn.CONCAT(UPPER(TRIM(B6))," ",TRIM(C6))</f>
        <v>WAVREILLE Laurent</v>
      </c>
      <c r="E6" s="114" t="n">
        <f aca="false">SUM(F6:AA6)</f>
        <v>1036</v>
      </c>
      <c r="F6" s="0" t="n">
        <v>22</v>
      </c>
      <c r="G6" s="0" t="n">
        <v>80</v>
      </c>
      <c r="H6" s="0" t="n">
        <v>22</v>
      </c>
      <c r="I6" s="0" t="n">
        <v>62</v>
      </c>
      <c r="J6" s="0" t="n">
        <v>76</v>
      </c>
      <c r="K6" s="0" t="n">
        <v>42</v>
      </c>
      <c r="L6" s="0" t="n">
        <v>91</v>
      </c>
      <c r="M6" s="0" t="n">
        <v>51</v>
      </c>
      <c r="N6" s="0" t="n">
        <v>25</v>
      </c>
      <c r="O6" s="0" t="n">
        <v>110</v>
      </c>
      <c r="P6" s="0" t="n">
        <v>70</v>
      </c>
      <c r="Q6" s="0" t="n">
        <v>50</v>
      </c>
      <c r="R6" s="0" t="n">
        <v>43</v>
      </c>
      <c r="S6" s="0" t="n">
        <v>46</v>
      </c>
      <c r="T6" s="0" t="n">
        <v>42</v>
      </c>
      <c r="U6" s="0" t="n">
        <v>46</v>
      </c>
      <c r="V6" s="0" t="n">
        <v>80</v>
      </c>
      <c r="W6" s="0" t="n">
        <v>30</v>
      </c>
      <c r="X6" s="0" t="n">
        <v>21</v>
      </c>
      <c r="Y6" s="0" t="n">
        <v>19</v>
      </c>
      <c r="Z6" s="0" t="n">
        <v>8</v>
      </c>
    </row>
    <row r="7" customFormat="false" ht="14.25" hidden="false" customHeight="false" outlineLevel="0" collapsed="false">
      <c r="A7" s="113" t="n">
        <v>2</v>
      </c>
      <c r="B7" s="0" t="s">
        <v>331</v>
      </c>
      <c r="C7" s="0" t="s">
        <v>208</v>
      </c>
      <c r="D7" s="0" t="str">
        <f aca="false">_xlfn.CONCAT(UPPER(TRIM(B7))," ",TRIM(C7))</f>
        <v>GILLET Jacques</v>
      </c>
      <c r="E7" s="114" t="n">
        <f aca="false">SUM(F7:AA7)</f>
        <v>1032</v>
      </c>
      <c r="F7" s="0" t="n">
        <v>26</v>
      </c>
      <c r="G7" s="0" t="n">
        <v>80</v>
      </c>
      <c r="H7" s="0" t="n">
        <v>19</v>
      </c>
      <c r="I7" s="0" t="n">
        <v>62</v>
      </c>
      <c r="J7" s="0" t="n">
        <v>76</v>
      </c>
      <c r="K7" s="0" t="n">
        <v>34</v>
      </c>
      <c r="L7" s="0" t="n">
        <v>94</v>
      </c>
      <c r="M7" s="0" t="n">
        <v>51</v>
      </c>
      <c r="N7" s="0" t="n">
        <v>24</v>
      </c>
      <c r="O7" s="0" t="n">
        <v>110</v>
      </c>
      <c r="P7" s="0" t="n">
        <v>75</v>
      </c>
      <c r="Q7" s="0" t="n">
        <v>50</v>
      </c>
      <c r="R7" s="0" t="n">
        <v>43</v>
      </c>
      <c r="S7" s="0" t="n">
        <v>46</v>
      </c>
      <c r="T7" s="0" t="n">
        <v>34</v>
      </c>
      <c r="U7" s="0" t="n">
        <v>46</v>
      </c>
      <c r="V7" s="0" t="n">
        <v>80</v>
      </c>
      <c r="W7" s="0" t="n">
        <v>32</v>
      </c>
      <c r="X7" s="0" t="n">
        <v>21</v>
      </c>
      <c r="Y7" s="0" t="n">
        <v>20</v>
      </c>
      <c r="Z7" s="0" t="n">
        <v>9</v>
      </c>
    </row>
    <row r="8" customFormat="false" ht="14.25" hidden="false" customHeight="false" outlineLevel="0" collapsed="false">
      <c r="A8" s="113" t="n">
        <v>3</v>
      </c>
      <c r="B8" s="0" t="s">
        <v>727</v>
      </c>
      <c r="C8" s="0" t="s">
        <v>728</v>
      </c>
      <c r="D8" s="0" t="str">
        <f aca="false">_xlfn.CONCAT(UPPER(TRIM(B8))," ",TRIM(C8))</f>
        <v>GEORGES Gilbert</v>
      </c>
      <c r="E8" s="114" t="n">
        <f aca="false">SUM(F8:AA8)</f>
        <v>1023</v>
      </c>
      <c r="F8" s="0" t="n">
        <v>22</v>
      </c>
      <c r="G8" s="0" t="n">
        <v>80</v>
      </c>
      <c r="H8" s="0" t="n">
        <v>17</v>
      </c>
      <c r="I8" s="0" t="n">
        <v>62</v>
      </c>
      <c r="J8" s="0" t="n">
        <v>76</v>
      </c>
      <c r="K8" s="0" t="n">
        <v>34</v>
      </c>
      <c r="L8" s="0" t="n">
        <v>97</v>
      </c>
      <c r="M8" s="0" t="n">
        <v>51</v>
      </c>
      <c r="N8" s="0" t="n">
        <v>24</v>
      </c>
      <c r="O8" s="0" t="n">
        <v>110</v>
      </c>
      <c r="P8" s="0" t="n">
        <v>72</v>
      </c>
      <c r="Q8" s="0" t="n">
        <v>50</v>
      </c>
      <c r="R8" s="0" t="n">
        <v>36</v>
      </c>
      <c r="S8" s="0" t="n">
        <v>46</v>
      </c>
      <c r="T8" s="0" t="n">
        <v>42</v>
      </c>
      <c r="U8" s="0" t="n">
        <v>42</v>
      </c>
      <c r="V8" s="0" t="n">
        <v>80</v>
      </c>
      <c r="W8" s="0" t="n">
        <v>32</v>
      </c>
      <c r="X8" s="0" t="n">
        <v>21</v>
      </c>
      <c r="Y8" s="0" t="n">
        <v>20</v>
      </c>
      <c r="Z8" s="0" t="n">
        <v>9</v>
      </c>
    </row>
    <row r="9" customFormat="false" ht="14.25" hidden="false" customHeight="false" outlineLevel="0" collapsed="false">
      <c r="A9" s="113" t="n">
        <v>4</v>
      </c>
      <c r="B9" s="0" t="s">
        <v>595</v>
      </c>
      <c r="C9" s="0" t="s">
        <v>596</v>
      </c>
      <c r="D9" s="0" t="str">
        <f aca="false">_xlfn.CONCAT(UPPER(TRIM(B9))," ",TRIM(C9))</f>
        <v>JACQUEMIN Luc</v>
      </c>
      <c r="E9" s="114" t="n">
        <f aca="false">SUM(F9:AA9)</f>
        <v>1004</v>
      </c>
      <c r="F9" s="0" t="n">
        <v>22</v>
      </c>
      <c r="G9" s="0" t="n">
        <v>74</v>
      </c>
      <c r="H9" s="0" t="n">
        <v>0</v>
      </c>
      <c r="I9" s="0" t="n">
        <v>62</v>
      </c>
      <c r="J9" s="0" t="n">
        <v>76</v>
      </c>
      <c r="K9" s="0" t="n">
        <v>34</v>
      </c>
      <c r="L9" s="0" t="n">
        <v>91</v>
      </c>
      <c r="M9" s="0" t="n">
        <v>51</v>
      </c>
      <c r="N9" s="0" t="n">
        <v>25</v>
      </c>
      <c r="O9" s="0" t="n">
        <v>110</v>
      </c>
      <c r="P9" s="0" t="n">
        <v>75</v>
      </c>
      <c r="Q9" s="0" t="n">
        <v>50</v>
      </c>
      <c r="R9" s="0" t="n">
        <v>43</v>
      </c>
      <c r="S9" s="0" t="n">
        <v>48</v>
      </c>
      <c r="T9" s="0" t="n">
        <v>39</v>
      </c>
      <c r="U9" s="0" t="n">
        <v>46</v>
      </c>
      <c r="V9" s="0" t="n">
        <v>80</v>
      </c>
      <c r="W9" s="0" t="n">
        <v>26</v>
      </c>
      <c r="X9" s="0" t="n">
        <v>21</v>
      </c>
      <c r="Y9" s="0" t="n">
        <v>19</v>
      </c>
      <c r="Z9" s="0" t="n">
        <v>12</v>
      </c>
    </row>
    <row r="10" customFormat="false" ht="14.25" hidden="false" customHeight="false" outlineLevel="0" collapsed="false">
      <c r="A10" s="113" t="n">
        <v>5</v>
      </c>
      <c r="B10" s="0" t="s">
        <v>518</v>
      </c>
      <c r="C10" s="0" t="s">
        <v>208</v>
      </c>
      <c r="D10" s="0" t="str">
        <f aca="false">_xlfn.CONCAT(UPPER(TRIM(B10))," ",TRIM(C10))</f>
        <v>FRANSSEN Jacques</v>
      </c>
      <c r="E10" s="114" t="n">
        <f aca="false">SUM(F10:AA10)</f>
        <v>991</v>
      </c>
      <c r="F10" s="0" t="n">
        <v>26</v>
      </c>
      <c r="G10" s="0" t="n">
        <v>80</v>
      </c>
      <c r="H10" s="0" t="n">
        <v>19</v>
      </c>
      <c r="I10" s="0" t="n">
        <v>45</v>
      </c>
      <c r="J10" s="0" t="n">
        <v>76</v>
      </c>
      <c r="K10" s="0" t="n">
        <v>34</v>
      </c>
      <c r="L10" s="0" t="n">
        <v>93</v>
      </c>
      <c r="M10" s="0" t="n">
        <v>51</v>
      </c>
      <c r="N10" s="0" t="n">
        <v>24</v>
      </c>
      <c r="O10" s="0" t="n">
        <v>110</v>
      </c>
      <c r="P10" s="0" t="n">
        <v>70</v>
      </c>
      <c r="Q10" s="0" t="n">
        <v>50</v>
      </c>
      <c r="R10" s="0" t="n">
        <v>43</v>
      </c>
      <c r="S10" s="0" t="n">
        <v>48</v>
      </c>
      <c r="T10" s="0" t="n">
        <v>37</v>
      </c>
      <c r="U10" s="0" t="n">
        <v>46</v>
      </c>
      <c r="V10" s="0" t="n">
        <v>61</v>
      </c>
      <c r="W10" s="0" t="n">
        <v>32</v>
      </c>
      <c r="X10" s="0" t="n">
        <v>21</v>
      </c>
      <c r="Y10" s="0" t="n">
        <v>19</v>
      </c>
      <c r="Z10" s="0" t="n">
        <v>6</v>
      </c>
    </row>
    <row r="11" customFormat="false" ht="14.25" hidden="false" customHeight="false" outlineLevel="0" collapsed="false">
      <c r="A11" s="113" t="n">
        <v>6</v>
      </c>
      <c r="B11" s="113" t="s">
        <v>593</v>
      </c>
      <c r="C11" s="113" t="s">
        <v>594</v>
      </c>
      <c r="D11" s="0" t="str">
        <f aca="false">_xlfn.CONCAT(UPPER(TRIM(B11))," ",TRIM(C11))</f>
        <v>THONUS Olivier</v>
      </c>
      <c r="E11" s="114" t="n">
        <f aca="false">SUM(F11:AA11)</f>
        <v>965</v>
      </c>
      <c r="F11" s="0" t="n">
        <v>22</v>
      </c>
      <c r="G11" s="0" t="n">
        <v>74</v>
      </c>
      <c r="H11" s="0" t="n">
        <v>0</v>
      </c>
      <c r="I11" s="0" t="n">
        <v>62</v>
      </c>
      <c r="J11" s="0" t="n">
        <v>76</v>
      </c>
      <c r="K11" s="0" t="n">
        <v>34</v>
      </c>
      <c r="L11" s="0" t="n">
        <v>92</v>
      </c>
      <c r="M11" s="0" t="n">
        <v>51</v>
      </c>
      <c r="N11" s="0" t="n">
        <v>33</v>
      </c>
      <c r="O11" s="0" t="n">
        <v>110</v>
      </c>
      <c r="P11" s="0" t="n">
        <v>86</v>
      </c>
      <c r="Q11" s="0" t="n">
        <v>50</v>
      </c>
      <c r="R11" s="0" t="n">
        <v>43</v>
      </c>
      <c r="S11" s="0" t="n">
        <v>40</v>
      </c>
      <c r="T11" s="0" t="n">
        <v>42</v>
      </c>
      <c r="U11" s="0" t="n">
        <v>40</v>
      </c>
      <c r="V11" s="0" t="n">
        <v>28</v>
      </c>
      <c r="W11" s="0" t="n">
        <v>32</v>
      </c>
      <c r="X11" s="0" t="n">
        <v>21</v>
      </c>
      <c r="Y11" s="0" t="n">
        <v>20</v>
      </c>
      <c r="Z11" s="0" t="n">
        <v>9</v>
      </c>
    </row>
    <row r="12" customFormat="false" ht="14.25" hidden="false" customHeight="false" outlineLevel="0" collapsed="false">
      <c r="A12" s="113" t="n">
        <v>7</v>
      </c>
      <c r="B12" s="113" t="s">
        <v>233</v>
      </c>
      <c r="C12" s="113" t="s">
        <v>234</v>
      </c>
      <c r="D12" s="0" t="str">
        <f aca="false">_xlfn.CONCAT(UPPER(TRIM(B12))," ",TRIM(C12))</f>
        <v>GENGOUX Michel</v>
      </c>
      <c r="E12" s="114" t="n">
        <f aca="false">SUM(F12:AA12)</f>
        <v>952</v>
      </c>
      <c r="F12" s="0" t="n">
        <v>22</v>
      </c>
      <c r="G12" s="0" t="n">
        <v>80</v>
      </c>
      <c r="H12" s="0" t="n">
        <v>19</v>
      </c>
      <c r="I12" s="0" t="n">
        <v>35</v>
      </c>
      <c r="J12" s="0" t="n">
        <v>76</v>
      </c>
      <c r="K12" s="0" t="n">
        <v>34</v>
      </c>
      <c r="L12" s="0" t="n">
        <v>97</v>
      </c>
      <c r="M12" s="0" t="n">
        <v>51</v>
      </c>
      <c r="N12" s="0" t="n">
        <v>33</v>
      </c>
      <c r="O12" s="0" t="n">
        <v>110</v>
      </c>
      <c r="P12" s="0" t="n">
        <v>70</v>
      </c>
      <c r="Q12" s="0" t="n">
        <v>50</v>
      </c>
      <c r="R12" s="0" t="n">
        <v>43</v>
      </c>
      <c r="S12" s="0" t="n">
        <v>42</v>
      </c>
      <c r="T12" s="0" t="n">
        <v>39</v>
      </c>
      <c r="U12" s="0" t="n">
        <v>42</v>
      </c>
      <c r="V12" s="0" t="n">
        <v>28</v>
      </c>
      <c r="W12" s="0" t="n">
        <v>32</v>
      </c>
      <c r="X12" s="0" t="n">
        <v>21</v>
      </c>
      <c r="Y12" s="0" t="n">
        <v>20</v>
      </c>
      <c r="Z12" s="0" t="n">
        <v>8</v>
      </c>
    </row>
    <row r="13" customFormat="false" ht="14.25" hidden="false" customHeight="false" outlineLevel="0" collapsed="false">
      <c r="A13" s="113" t="n">
        <v>8</v>
      </c>
      <c r="B13" s="113" t="s">
        <v>729</v>
      </c>
      <c r="C13" s="113" t="s">
        <v>344</v>
      </c>
      <c r="D13" s="0" t="str">
        <f aca="false">_xlfn.CONCAT(UPPER(TRIM(B13))," ",TRIM(C13))</f>
        <v>VASSEUR Véronique</v>
      </c>
      <c r="E13" s="114" t="n">
        <f aca="false">SUM(F13:AA13)</f>
        <v>939</v>
      </c>
      <c r="F13" s="0" t="n">
        <v>22</v>
      </c>
      <c r="G13" s="0" t="n">
        <v>74</v>
      </c>
      <c r="H13" s="0" t="n">
        <v>19</v>
      </c>
      <c r="I13" s="0" t="n">
        <v>35</v>
      </c>
      <c r="J13" s="0" t="n">
        <v>76</v>
      </c>
      <c r="K13" s="0" t="n">
        <v>31</v>
      </c>
      <c r="L13" s="0" t="n">
        <v>92</v>
      </c>
      <c r="M13" s="0" t="n">
        <v>51</v>
      </c>
      <c r="N13" s="0" t="n">
        <v>33</v>
      </c>
      <c r="O13" s="0" t="n">
        <v>110</v>
      </c>
      <c r="P13" s="0" t="n">
        <v>83</v>
      </c>
      <c r="Q13" s="0" t="n">
        <v>50</v>
      </c>
      <c r="R13" s="0" t="n">
        <v>43</v>
      </c>
      <c r="S13" s="0" t="n">
        <v>34</v>
      </c>
      <c r="T13" s="0" t="n">
        <v>35</v>
      </c>
      <c r="U13" s="0" t="n">
        <v>46</v>
      </c>
      <c r="V13" s="0" t="n">
        <v>28</v>
      </c>
      <c r="W13" s="0" t="n">
        <v>28</v>
      </c>
      <c r="X13" s="0" t="n">
        <v>21</v>
      </c>
      <c r="Y13" s="0" t="n">
        <v>20</v>
      </c>
      <c r="Z13" s="0" t="n">
        <v>8</v>
      </c>
    </row>
    <row r="14" customFormat="false" ht="14.25" hidden="false" customHeight="false" outlineLevel="0" collapsed="false">
      <c r="A14" s="113" t="n">
        <v>9</v>
      </c>
      <c r="B14" s="113" t="s">
        <v>307</v>
      </c>
      <c r="C14" s="113" t="s">
        <v>308</v>
      </c>
      <c r="D14" s="0" t="str">
        <f aca="false">_xlfn.CONCAT(UPPER(TRIM(B14))," ",TRIM(C14))</f>
        <v>HOUMENOU Steve</v>
      </c>
      <c r="E14" s="114" t="n">
        <f aca="false">SUM(F14:AA14)</f>
        <v>937</v>
      </c>
      <c r="F14" s="0" t="n">
        <v>26</v>
      </c>
      <c r="G14" s="0" t="n">
        <v>80</v>
      </c>
      <c r="H14" s="0" t="n">
        <v>20</v>
      </c>
      <c r="I14" s="0" t="n">
        <v>35</v>
      </c>
      <c r="J14" s="0" t="n">
        <v>76</v>
      </c>
      <c r="K14" s="0" t="n">
        <v>31</v>
      </c>
      <c r="L14" s="0" t="n">
        <v>94</v>
      </c>
      <c r="M14" s="0" t="n">
        <v>51</v>
      </c>
      <c r="N14" s="0" t="n">
        <v>24</v>
      </c>
      <c r="O14" s="0" t="n">
        <v>70</v>
      </c>
      <c r="P14" s="0" t="n">
        <v>75</v>
      </c>
      <c r="Q14" s="0" t="n">
        <v>50</v>
      </c>
      <c r="R14" s="0" t="n">
        <v>43</v>
      </c>
      <c r="S14" s="0" t="n">
        <v>42</v>
      </c>
      <c r="T14" s="0" t="n">
        <v>42</v>
      </c>
      <c r="U14" s="0" t="n">
        <v>42</v>
      </c>
      <c r="V14" s="0" t="n">
        <v>61</v>
      </c>
      <c r="W14" s="0" t="n">
        <v>26</v>
      </c>
      <c r="X14" s="0" t="n">
        <v>21</v>
      </c>
      <c r="Y14" s="0" t="n">
        <v>20</v>
      </c>
      <c r="Z14" s="0" t="n">
        <v>8</v>
      </c>
    </row>
    <row r="15" customFormat="false" ht="14.25" hidden="false" customHeight="false" outlineLevel="0" collapsed="false">
      <c r="A15" s="113" t="n">
        <v>10</v>
      </c>
      <c r="B15" s="113" t="s">
        <v>207</v>
      </c>
      <c r="C15" s="113" t="s">
        <v>208</v>
      </c>
      <c r="D15" s="0" t="str">
        <f aca="false">_xlfn.CONCAT(UPPER(TRIM(B15))," ",TRIM(C15))</f>
        <v>VAN CANTFORT Jacques</v>
      </c>
      <c r="E15" s="114" t="n">
        <f aca="false">SUM(F15:AA15)</f>
        <v>934</v>
      </c>
      <c r="F15" s="0" t="n">
        <v>20</v>
      </c>
      <c r="G15" s="0" t="n">
        <v>74</v>
      </c>
      <c r="H15" s="0" t="n">
        <v>0</v>
      </c>
      <c r="I15" s="0" t="n">
        <v>62</v>
      </c>
      <c r="J15" s="0" t="n">
        <v>59</v>
      </c>
      <c r="K15" s="0" t="n">
        <v>34</v>
      </c>
      <c r="L15" s="0" t="n">
        <v>97</v>
      </c>
      <c r="M15" s="0" t="n">
        <v>51</v>
      </c>
      <c r="N15" s="0" t="n">
        <v>33</v>
      </c>
      <c r="O15" s="0" t="n">
        <v>110</v>
      </c>
      <c r="P15" s="0" t="n">
        <v>75</v>
      </c>
      <c r="Q15" s="0" t="n">
        <v>50</v>
      </c>
      <c r="R15" s="0" t="n">
        <v>43</v>
      </c>
      <c r="S15" s="0" t="n">
        <v>34</v>
      </c>
      <c r="T15" s="0" t="n">
        <v>33</v>
      </c>
      <c r="U15" s="0" t="n">
        <v>32</v>
      </c>
      <c r="V15" s="0" t="n">
        <v>61</v>
      </c>
      <c r="W15" s="0" t="n">
        <v>30</v>
      </c>
      <c r="X15" s="0" t="n">
        <v>21</v>
      </c>
      <c r="Y15" s="0" t="n">
        <v>15</v>
      </c>
      <c r="Z15" s="0" t="n">
        <v>0</v>
      </c>
    </row>
    <row r="16" customFormat="false" ht="14.25" hidden="false" customHeight="false" outlineLevel="0" collapsed="false">
      <c r="A16" s="113" t="n">
        <v>11</v>
      </c>
      <c r="B16" s="0" t="s">
        <v>209</v>
      </c>
      <c r="C16" s="0" t="s">
        <v>210</v>
      </c>
      <c r="D16" s="0" t="str">
        <f aca="false">_xlfn.CONCAT(UPPER(TRIM(B16))," ",TRIM(C16))</f>
        <v>DEPRIT Monique</v>
      </c>
      <c r="E16" s="114" t="n">
        <f aca="false">SUM(F16:AA16)</f>
        <v>928</v>
      </c>
      <c r="F16" s="0" t="n">
        <v>22</v>
      </c>
      <c r="G16" s="0" t="n">
        <v>74</v>
      </c>
      <c r="H16" s="0" t="n">
        <v>19</v>
      </c>
      <c r="I16" s="0" t="n">
        <v>35</v>
      </c>
      <c r="J16" s="0" t="n">
        <v>76</v>
      </c>
      <c r="K16" s="0" t="n">
        <v>34</v>
      </c>
      <c r="L16" s="0" t="n">
        <v>92</v>
      </c>
      <c r="M16" s="0" t="n">
        <v>51</v>
      </c>
      <c r="N16" s="0" t="n">
        <v>33</v>
      </c>
      <c r="O16" s="0" t="n">
        <v>110</v>
      </c>
      <c r="P16" s="0" t="n">
        <v>66</v>
      </c>
      <c r="Q16" s="0" t="n">
        <v>50</v>
      </c>
      <c r="R16" s="0" t="n">
        <v>36</v>
      </c>
      <c r="S16" s="0" t="n">
        <v>37</v>
      </c>
      <c r="T16" s="0" t="n">
        <v>42</v>
      </c>
      <c r="U16" s="0" t="n">
        <v>34</v>
      </c>
      <c r="V16" s="0" t="n">
        <v>34</v>
      </c>
      <c r="W16" s="0" t="n">
        <v>30</v>
      </c>
      <c r="X16" s="0" t="n">
        <v>22</v>
      </c>
      <c r="Y16" s="0" t="n">
        <v>19</v>
      </c>
      <c r="Z16" s="0" t="n">
        <v>12</v>
      </c>
    </row>
    <row r="17" customFormat="false" ht="14.25" hidden="false" customHeight="false" outlineLevel="0" collapsed="false">
      <c r="A17" s="113" t="n">
        <v>12</v>
      </c>
      <c r="B17" s="113" t="s">
        <v>310</v>
      </c>
      <c r="C17" s="113" t="s">
        <v>311</v>
      </c>
      <c r="D17" s="0" t="str">
        <f aca="false">_xlfn.CONCAT(UPPER(TRIM(B17))," ",TRIM(C17))</f>
        <v>LAZERGES Dominique</v>
      </c>
      <c r="E17" s="114" t="n">
        <f aca="false">SUM(F17:AA17)</f>
        <v>899</v>
      </c>
      <c r="F17" s="0" t="n">
        <v>22</v>
      </c>
      <c r="G17" s="0" t="n">
        <v>74</v>
      </c>
      <c r="H17" s="0" t="n">
        <v>19</v>
      </c>
      <c r="I17" s="0" t="n">
        <v>35</v>
      </c>
      <c r="J17" s="0" t="n">
        <v>59</v>
      </c>
      <c r="K17" s="0" t="n">
        <v>24</v>
      </c>
      <c r="L17" s="0" t="n">
        <v>92</v>
      </c>
      <c r="M17" s="0" t="n">
        <v>51</v>
      </c>
      <c r="N17" s="0" t="n">
        <v>33</v>
      </c>
      <c r="O17" s="0" t="n">
        <v>70</v>
      </c>
      <c r="P17" s="0" t="n">
        <v>70</v>
      </c>
      <c r="Q17" s="0" t="n">
        <v>50</v>
      </c>
      <c r="R17" s="0" t="n">
        <v>43</v>
      </c>
      <c r="S17" s="0" t="n">
        <v>34</v>
      </c>
      <c r="T17" s="0" t="n">
        <v>39</v>
      </c>
      <c r="U17" s="0" t="n">
        <v>34</v>
      </c>
      <c r="V17" s="0" t="n">
        <v>80</v>
      </c>
      <c r="W17" s="0" t="n">
        <v>26</v>
      </c>
      <c r="X17" s="0" t="n">
        <v>21</v>
      </c>
      <c r="Y17" s="0" t="n">
        <v>15</v>
      </c>
      <c r="Z17" s="0" t="n">
        <v>8</v>
      </c>
    </row>
    <row r="18" customFormat="false" ht="14.25" hidden="false" customHeight="false" outlineLevel="0" collapsed="false">
      <c r="A18" s="113" t="n">
        <v>13</v>
      </c>
      <c r="B18" s="0" t="s">
        <v>187</v>
      </c>
      <c r="C18" s="0" t="s">
        <v>188</v>
      </c>
      <c r="D18" s="0" t="str">
        <f aca="false">_xlfn.CONCAT(UPPER(TRIM(B18))," ",TRIM(C18))</f>
        <v>LEBER Didier</v>
      </c>
      <c r="E18" s="114" t="n">
        <f aca="false">SUM(F18:AA18)</f>
        <v>895</v>
      </c>
      <c r="F18" s="0" t="n">
        <v>22</v>
      </c>
      <c r="G18" s="0" t="n">
        <v>74</v>
      </c>
      <c r="H18" s="0" t="n">
        <v>19</v>
      </c>
      <c r="I18" s="0" t="n">
        <v>35</v>
      </c>
      <c r="J18" s="0" t="n">
        <v>76</v>
      </c>
      <c r="K18" s="0" t="n">
        <v>34</v>
      </c>
      <c r="L18" s="0" t="n">
        <v>41</v>
      </c>
      <c r="M18" s="0" t="n">
        <v>51</v>
      </c>
      <c r="N18" s="0" t="n">
        <v>24</v>
      </c>
      <c r="O18" s="0" t="n">
        <v>110</v>
      </c>
      <c r="P18" s="0" t="n">
        <v>83</v>
      </c>
      <c r="Q18" s="0" t="n">
        <v>50</v>
      </c>
      <c r="R18" s="0" t="n">
        <v>43</v>
      </c>
      <c r="S18" s="0" t="n">
        <v>40</v>
      </c>
      <c r="T18" s="0" t="n">
        <v>42</v>
      </c>
      <c r="U18" s="0" t="n">
        <v>40</v>
      </c>
      <c r="V18" s="0" t="n">
        <v>28</v>
      </c>
      <c r="W18" s="0" t="n">
        <v>30</v>
      </c>
      <c r="X18" s="0" t="n">
        <v>21</v>
      </c>
      <c r="Y18" s="0" t="n">
        <v>20</v>
      </c>
      <c r="Z18" s="0" t="n">
        <v>12</v>
      </c>
    </row>
    <row r="19" customFormat="false" ht="14.25" hidden="false" customHeight="false" outlineLevel="0" collapsed="false">
      <c r="A19" s="113" t="n">
        <v>14</v>
      </c>
      <c r="B19" s="113" t="s">
        <v>193</v>
      </c>
      <c r="C19" s="113" t="s">
        <v>194</v>
      </c>
      <c r="D19" s="0" t="str">
        <f aca="false">_xlfn.CONCAT(UPPER(TRIM(B19))," ",TRIM(C19))</f>
        <v>BRUNET Betty</v>
      </c>
      <c r="E19" s="114" t="n">
        <f aca="false">SUM(F19:AA19)</f>
        <v>892</v>
      </c>
      <c r="F19" s="0" t="n">
        <v>22</v>
      </c>
      <c r="G19" s="0" t="n">
        <v>74</v>
      </c>
      <c r="H19" s="0" t="n">
        <v>19</v>
      </c>
      <c r="I19" s="0" t="n">
        <v>35</v>
      </c>
      <c r="J19" s="0" t="n">
        <v>76</v>
      </c>
      <c r="K19" s="0" t="n">
        <v>34</v>
      </c>
      <c r="L19" s="0" t="n">
        <v>41</v>
      </c>
      <c r="M19" s="0" t="n">
        <v>51</v>
      </c>
      <c r="N19" s="0" t="n">
        <v>33</v>
      </c>
      <c r="O19" s="0" t="n">
        <v>110</v>
      </c>
      <c r="P19" s="0" t="n">
        <v>86</v>
      </c>
      <c r="Q19" s="0" t="n">
        <v>50</v>
      </c>
      <c r="R19" s="0" t="n">
        <v>43</v>
      </c>
      <c r="S19" s="0" t="n">
        <v>37</v>
      </c>
      <c r="T19" s="0" t="n">
        <v>39</v>
      </c>
      <c r="U19" s="0" t="n">
        <v>40</v>
      </c>
      <c r="V19" s="0" t="n">
        <v>29</v>
      </c>
      <c r="W19" s="0" t="n">
        <v>28</v>
      </c>
      <c r="X19" s="0" t="n">
        <v>21</v>
      </c>
      <c r="Y19" s="0" t="n">
        <v>15</v>
      </c>
      <c r="Z19" s="0" t="n">
        <v>9</v>
      </c>
    </row>
    <row r="20" customFormat="false" ht="14.25" hidden="false" customHeight="false" outlineLevel="0" collapsed="false">
      <c r="A20" s="113" t="n">
        <v>15</v>
      </c>
      <c r="B20" s="113" t="s">
        <v>730</v>
      </c>
      <c r="C20" s="113" t="s">
        <v>351</v>
      </c>
      <c r="D20" s="0" t="str">
        <f aca="false">_xlfn.CONCAT(UPPER(TRIM(B20))," ",TRIM(C20))</f>
        <v>LEDUC Béatrice</v>
      </c>
      <c r="E20" s="114" t="n">
        <f aca="false">SUM(F20:AA20)</f>
        <v>876</v>
      </c>
      <c r="F20" s="0" t="n">
        <v>20</v>
      </c>
      <c r="G20" s="0" t="n">
        <v>74</v>
      </c>
      <c r="H20" s="0" t="n">
        <v>18</v>
      </c>
      <c r="I20" s="0" t="n">
        <v>35</v>
      </c>
      <c r="J20" s="0" t="n">
        <v>72</v>
      </c>
      <c r="K20" s="0" t="n">
        <v>42</v>
      </c>
      <c r="L20" s="0" t="n">
        <v>41</v>
      </c>
      <c r="M20" s="0" t="n">
        <v>51</v>
      </c>
      <c r="N20" s="0" t="n">
        <v>33</v>
      </c>
      <c r="O20" s="0" t="n">
        <v>110</v>
      </c>
      <c r="P20" s="0" t="n">
        <v>83</v>
      </c>
      <c r="Q20" s="0" t="n">
        <v>50</v>
      </c>
      <c r="R20" s="0" t="n">
        <v>29</v>
      </c>
      <c r="S20" s="0" t="n">
        <v>0</v>
      </c>
      <c r="T20" s="0" t="n">
        <v>34</v>
      </c>
      <c r="U20" s="0" t="n">
        <v>34</v>
      </c>
      <c r="V20" s="0" t="n">
        <v>80</v>
      </c>
      <c r="W20" s="0" t="n">
        <v>28</v>
      </c>
      <c r="X20" s="0" t="n">
        <v>21</v>
      </c>
      <c r="Y20" s="0" t="n">
        <v>15</v>
      </c>
      <c r="Z20" s="0" t="n">
        <v>6</v>
      </c>
    </row>
    <row r="21" customFormat="false" ht="14.25" hidden="false" customHeight="false" outlineLevel="0" collapsed="false">
      <c r="A21" s="113" t="n">
        <v>16</v>
      </c>
      <c r="B21" s="0" t="s">
        <v>598</v>
      </c>
      <c r="C21" s="0" t="s">
        <v>494</v>
      </c>
      <c r="D21" s="0" t="str">
        <f aca="false">_xlfn.CONCAT(UPPER(TRIM(B21))," ",TRIM(C21))</f>
        <v>MASSIN Francine</v>
      </c>
      <c r="E21" s="114" t="n">
        <f aca="false">SUM(F21:AA21)</f>
        <v>873</v>
      </c>
      <c r="F21" s="0" t="n">
        <v>20</v>
      </c>
      <c r="G21" s="0" t="n">
        <v>74</v>
      </c>
      <c r="H21" s="0" t="n">
        <v>19</v>
      </c>
      <c r="I21" s="0" t="n">
        <v>35</v>
      </c>
      <c r="J21" s="0" t="n">
        <v>22</v>
      </c>
      <c r="K21" s="0" t="n">
        <v>34</v>
      </c>
      <c r="L21" s="0" t="n">
        <v>91</v>
      </c>
      <c r="M21" s="0" t="n">
        <v>51</v>
      </c>
      <c r="N21" s="0" t="n">
        <v>25</v>
      </c>
      <c r="O21" s="0" t="n">
        <v>110</v>
      </c>
      <c r="P21" s="0" t="n">
        <v>70</v>
      </c>
      <c r="Q21" s="0" t="n">
        <v>50</v>
      </c>
      <c r="R21" s="0" t="n">
        <v>43</v>
      </c>
      <c r="S21" s="0" t="n">
        <v>48</v>
      </c>
      <c r="T21" s="0" t="n">
        <v>39</v>
      </c>
      <c r="U21" s="0" t="n">
        <v>34</v>
      </c>
      <c r="V21" s="0" t="n">
        <v>29</v>
      </c>
      <c r="W21" s="0" t="n">
        <v>30</v>
      </c>
      <c r="X21" s="0" t="n">
        <v>21</v>
      </c>
      <c r="Y21" s="0" t="n">
        <v>20</v>
      </c>
      <c r="Z21" s="0" t="n">
        <v>8</v>
      </c>
    </row>
    <row r="22" customFormat="false" ht="14.25" hidden="false" customHeight="false" outlineLevel="0" collapsed="false">
      <c r="A22" s="113" t="n">
        <v>17</v>
      </c>
      <c r="B22" s="113" t="s">
        <v>305</v>
      </c>
      <c r="C22" s="113" t="s">
        <v>306</v>
      </c>
      <c r="D22" s="0" t="str">
        <f aca="false">_xlfn.CONCAT(UPPER(TRIM(B22))," ",TRIM(C22))</f>
        <v>KRAI Catherine</v>
      </c>
      <c r="E22" s="114" t="n">
        <f aca="false">SUM(F22:AA22)</f>
        <v>873</v>
      </c>
      <c r="F22" s="0" t="n">
        <v>22</v>
      </c>
      <c r="G22" s="0" t="n">
        <v>80</v>
      </c>
      <c r="H22" s="0" t="n">
        <v>19</v>
      </c>
      <c r="I22" s="0" t="n">
        <v>35</v>
      </c>
      <c r="J22" s="0" t="n">
        <v>76</v>
      </c>
      <c r="K22" s="0" t="n">
        <v>31</v>
      </c>
      <c r="L22" s="0" t="n">
        <v>92</v>
      </c>
      <c r="M22" s="0" t="n">
        <v>51</v>
      </c>
      <c r="N22" s="0" t="n">
        <v>33</v>
      </c>
      <c r="O22" s="0" t="n">
        <v>30</v>
      </c>
      <c r="P22" s="0" t="n">
        <v>70</v>
      </c>
      <c r="Q22" s="0" t="n">
        <v>50</v>
      </c>
      <c r="R22" s="0" t="n">
        <v>43</v>
      </c>
      <c r="S22" s="0" t="n">
        <v>40</v>
      </c>
      <c r="T22" s="0" t="n">
        <v>42</v>
      </c>
      <c r="U22" s="0" t="n">
        <v>46</v>
      </c>
      <c r="V22" s="0" t="n">
        <v>28</v>
      </c>
      <c r="W22" s="0" t="n">
        <v>32</v>
      </c>
      <c r="X22" s="0" t="n">
        <v>21</v>
      </c>
      <c r="Y22" s="0" t="n">
        <v>20</v>
      </c>
      <c r="Z22" s="0" t="n">
        <v>12</v>
      </c>
    </row>
    <row r="23" customFormat="false" ht="14.25" hidden="false" customHeight="false" outlineLevel="0" collapsed="false">
      <c r="A23" s="113" t="n">
        <v>18</v>
      </c>
      <c r="B23" s="113" t="s">
        <v>301</v>
      </c>
      <c r="C23" s="113" t="s">
        <v>302</v>
      </c>
      <c r="D23" s="0" t="str">
        <f aca="false">_xlfn.CONCAT(UPPER(TRIM(B23))," ",TRIM(C23))</f>
        <v>PEETERS Robert</v>
      </c>
      <c r="E23" s="114" t="n">
        <f aca="false">SUM(F23:AA23)</f>
        <v>863</v>
      </c>
      <c r="F23" s="0" t="n">
        <v>22</v>
      </c>
      <c r="G23" s="0" t="n">
        <v>74</v>
      </c>
      <c r="H23" s="0" t="n">
        <v>19</v>
      </c>
      <c r="I23" s="0" t="n">
        <v>27</v>
      </c>
      <c r="J23" s="0" t="n">
        <v>76</v>
      </c>
      <c r="K23" s="0" t="n">
        <v>34</v>
      </c>
      <c r="L23" s="0" t="n">
        <v>92</v>
      </c>
      <c r="M23" s="0" t="n">
        <v>51</v>
      </c>
      <c r="N23" s="0" t="n">
        <v>33</v>
      </c>
      <c r="O23" s="0" t="n">
        <v>22</v>
      </c>
      <c r="P23" s="0" t="n">
        <v>70</v>
      </c>
      <c r="Q23" s="0" t="n">
        <v>50</v>
      </c>
      <c r="R23" s="0" t="n">
        <v>43</v>
      </c>
      <c r="S23" s="0" t="n">
        <v>48</v>
      </c>
      <c r="T23" s="0" t="n">
        <v>34</v>
      </c>
      <c r="U23" s="0" t="n">
        <v>37</v>
      </c>
      <c r="V23" s="0" t="n">
        <v>61</v>
      </c>
      <c r="W23" s="0" t="n">
        <v>26</v>
      </c>
      <c r="X23" s="0" t="n">
        <v>17</v>
      </c>
      <c r="Y23" s="0" t="n">
        <v>19</v>
      </c>
      <c r="Z23" s="0" t="n">
        <v>8</v>
      </c>
    </row>
    <row r="24" customFormat="false" ht="14.25" hidden="false" customHeight="false" outlineLevel="0" collapsed="false">
      <c r="A24" s="113" t="n">
        <v>19</v>
      </c>
      <c r="B24" s="113" t="s">
        <v>372</v>
      </c>
      <c r="C24" s="113" t="s">
        <v>373</v>
      </c>
      <c r="D24" s="0" t="str">
        <f aca="false">_xlfn.CONCAT(UPPER(TRIM(B24))," ",TRIM(C24))</f>
        <v>SCHMITT Nelly</v>
      </c>
      <c r="E24" s="114" t="n">
        <f aca="false">SUM(F24:AA24)</f>
        <v>861</v>
      </c>
      <c r="F24" s="0" t="n">
        <v>20</v>
      </c>
      <c r="G24" s="0" t="n">
        <v>80</v>
      </c>
      <c r="H24" s="0" t="n">
        <v>22</v>
      </c>
      <c r="I24" s="0" t="n">
        <v>35</v>
      </c>
      <c r="J24" s="0" t="n">
        <v>22</v>
      </c>
      <c r="K24" s="0" t="n">
        <v>34</v>
      </c>
      <c r="L24" s="0" t="n">
        <v>72</v>
      </c>
      <c r="M24" s="0" t="n">
        <v>51</v>
      </c>
      <c r="N24" s="0" t="n">
        <v>25</v>
      </c>
      <c r="O24" s="0" t="n">
        <v>110</v>
      </c>
      <c r="P24" s="0" t="n">
        <v>83</v>
      </c>
      <c r="Q24" s="0" t="n">
        <v>32</v>
      </c>
      <c r="R24" s="0" t="n">
        <v>43</v>
      </c>
      <c r="S24" s="0" t="n">
        <v>40</v>
      </c>
      <c r="T24" s="0" t="n">
        <v>42</v>
      </c>
      <c r="U24" s="0" t="n">
        <v>40</v>
      </c>
      <c r="V24" s="0" t="n">
        <v>28</v>
      </c>
      <c r="W24" s="0" t="n">
        <v>32</v>
      </c>
      <c r="X24" s="0" t="n">
        <v>21</v>
      </c>
      <c r="Y24" s="0" t="n">
        <v>20</v>
      </c>
      <c r="Z24" s="0" t="n">
        <v>9</v>
      </c>
    </row>
    <row r="25" customFormat="false" ht="14.25" hidden="false" customHeight="false" outlineLevel="0" collapsed="false">
      <c r="A25" s="113" t="n">
        <v>20</v>
      </c>
      <c r="B25" s="0" t="s">
        <v>493</v>
      </c>
      <c r="C25" s="0" t="s">
        <v>494</v>
      </c>
      <c r="D25" s="0" t="str">
        <f aca="false">_xlfn.CONCAT(UPPER(TRIM(B25))," ",TRIM(C25))</f>
        <v>ROUX Francine</v>
      </c>
      <c r="E25" s="114" t="n">
        <f aca="false">SUM(F25:AA25)</f>
        <v>860</v>
      </c>
      <c r="F25" s="0" t="n">
        <v>20</v>
      </c>
      <c r="G25" s="0" t="n">
        <v>80</v>
      </c>
      <c r="H25" s="0" t="n">
        <v>19</v>
      </c>
      <c r="I25" s="0" t="n">
        <v>35</v>
      </c>
      <c r="J25" s="0" t="n">
        <v>76</v>
      </c>
      <c r="K25" s="0" t="n">
        <v>42</v>
      </c>
      <c r="L25" s="0" t="n">
        <v>92</v>
      </c>
      <c r="M25" s="0" t="n">
        <v>51</v>
      </c>
      <c r="N25" s="0" t="n">
        <v>33</v>
      </c>
      <c r="O25" s="0" t="n">
        <v>0</v>
      </c>
      <c r="P25" s="0" t="n">
        <v>83</v>
      </c>
      <c r="Q25" s="0" t="n">
        <v>50</v>
      </c>
      <c r="R25" s="0" t="n">
        <v>43</v>
      </c>
      <c r="S25" s="0" t="n">
        <v>48</v>
      </c>
      <c r="T25" s="0" t="n">
        <v>39</v>
      </c>
      <c r="U25" s="0" t="n">
        <v>42</v>
      </c>
      <c r="V25" s="0" t="n">
        <v>28</v>
      </c>
      <c r="W25" s="0" t="n">
        <v>32</v>
      </c>
      <c r="X25" s="0" t="n">
        <v>21</v>
      </c>
      <c r="Y25" s="0" t="n">
        <v>17</v>
      </c>
      <c r="Z25" s="0" t="n">
        <v>9</v>
      </c>
    </row>
    <row r="26" customFormat="false" ht="14.25" hidden="false" customHeight="false" outlineLevel="0" collapsed="false">
      <c r="A26" s="113" t="n">
        <v>21</v>
      </c>
      <c r="B26" s="0" t="s">
        <v>328</v>
      </c>
      <c r="C26" s="0" t="s">
        <v>204</v>
      </c>
      <c r="D26" s="0" t="str">
        <f aca="false">_xlfn.CONCAT(UPPER(TRIM(B26))," ",TRIM(C26))</f>
        <v>ROELS Françoise</v>
      </c>
      <c r="E26" s="114" t="n">
        <f aca="false">SUM(F26:AA26)</f>
        <v>856</v>
      </c>
      <c r="F26" s="0" t="n">
        <v>20</v>
      </c>
      <c r="G26" s="0" t="n">
        <v>80</v>
      </c>
      <c r="H26" s="0" t="n">
        <v>20</v>
      </c>
      <c r="I26" s="0" t="n">
        <v>35</v>
      </c>
      <c r="J26" s="0" t="n">
        <v>76</v>
      </c>
      <c r="K26" s="0" t="n">
        <v>42</v>
      </c>
      <c r="L26" s="0" t="n">
        <v>76</v>
      </c>
      <c r="M26" s="0" t="n">
        <v>51</v>
      </c>
      <c r="N26" s="0" t="n">
        <v>25</v>
      </c>
      <c r="O26" s="0" t="n">
        <v>21</v>
      </c>
      <c r="P26" s="0" t="n">
        <v>83</v>
      </c>
      <c r="Q26" s="0" t="n">
        <v>50</v>
      </c>
      <c r="R26" s="0" t="n">
        <v>43</v>
      </c>
      <c r="S26" s="0" t="n">
        <v>46</v>
      </c>
      <c r="T26" s="0" t="n">
        <v>42</v>
      </c>
      <c r="U26" s="0" t="n">
        <v>40</v>
      </c>
      <c r="V26" s="0" t="n">
        <v>26</v>
      </c>
      <c r="W26" s="0" t="n">
        <v>32</v>
      </c>
      <c r="X26" s="0" t="n">
        <v>21</v>
      </c>
      <c r="Y26" s="0" t="n">
        <v>19</v>
      </c>
      <c r="Z26" s="0" t="n">
        <v>8</v>
      </c>
    </row>
    <row r="27" customFormat="false" ht="14.25" hidden="false" customHeight="false" outlineLevel="0" collapsed="false">
      <c r="A27" s="113" t="n">
        <v>22</v>
      </c>
      <c r="B27" s="0" t="s">
        <v>320</v>
      </c>
      <c r="C27" s="0" t="s">
        <v>321</v>
      </c>
      <c r="D27" s="0" t="str">
        <f aca="false">_xlfn.CONCAT(UPPER(TRIM(B27))," ",TRIM(C27))</f>
        <v>MINET Florentin</v>
      </c>
      <c r="E27" s="114" t="n">
        <f aca="false">SUM(F27:AA27)</f>
        <v>856</v>
      </c>
      <c r="F27" s="0" t="n">
        <v>20</v>
      </c>
      <c r="G27" s="0" t="n">
        <v>80</v>
      </c>
      <c r="H27" s="0" t="n">
        <v>20</v>
      </c>
      <c r="I27" s="0" t="n">
        <v>35</v>
      </c>
      <c r="J27" s="0" t="n">
        <v>76</v>
      </c>
      <c r="K27" s="0" t="n">
        <v>42</v>
      </c>
      <c r="L27" s="0" t="n">
        <v>76</v>
      </c>
      <c r="M27" s="0" t="n">
        <v>51</v>
      </c>
      <c r="N27" s="0" t="n">
        <v>25</v>
      </c>
      <c r="O27" s="0" t="n">
        <v>23</v>
      </c>
      <c r="P27" s="0" t="n">
        <v>83</v>
      </c>
      <c r="Q27" s="0" t="n">
        <v>50</v>
      </c>
      <c r="R27" s="0" t="n">
        <v>43</v>
      </c>
      <c r="S27" s="0" t="n">
        <v>40</v>
      </c>
      <c r="T27" s="0" t="n">
        <v>42</v>
      </c>
      <c r="U27" s="0" t="n">
        <v>42</v>
      </c>
      <c r="V27" s="0" t="n">
        <v>28</v>
      </c>
      <c r="W27" s="0" t="n">
        <v>32</v>
      </c>
      <c r="X27" s="0" t="n">
        <v>21</v>
      </c>
      <c r="Y27" s="0" t="n">
        <v>19</v>
      </c>
      <c r="Z27" s="0" t="n">
        <v>8</v>
      </c>
    </row>
    <row r="28" customFormat="false" ht="14.25" hidden="false" customHeight="false" outlineLevel="0" collapsed="false">
      <c r="A28" s="113" t="n">
        <v>23</v>
      </c>
      <c r="B28" s="113" t="s">
        <v>597</v>
      </c>
      <c r="C28" s="113" t="s">
        <v>200</v>
      </c>
      <c r="D28" s="0" t="str">
        <f aca="false">_xlfn.CONCAT(UPPER(TRIM(B28))," ",TRIM(C28))</f>
        <v>DELHASSE Pierre</v>
      </c>
      <c r="E28" s="114" t="n">
        <f aca="false">SUM(F28:AA28)</f>
        <v>853</v>
      </c>
      <c r="F28" s="0" t="n">
        <v>22</v>
      </c>
      <c r="G28" s="0" t="n">
        <v>74</v>
      </c>
      <c r="H28" s="0" t="n">
        <v>18</v>
      </c>
      <c r="I28" s="0" t="n">
        <v>35</v>
      </c>
      <c r="J28" s="0" t="n">
        <v>76</v>
      </c>
      <c r="K28" s="0" t="n">
        <v>34</v>
      </c>
      <c r="L28" s="0" t="n">
        <v>94</v>
      </c>
      <c r="M28" s="0" t="n">
        <v>51</v>
      </c>
      <c r="N28" s="0" t="n">
        <v>24</v>
      </c>
      <c r="O28" s="0" t="n">
        <v>18</v>
      </c>
      <c r="P28" s="0" t="n">
        <v>74</v>
      </c>
      <c r="Q28" s="0" t="n">
        <v>50</v>
      </c>
      <c r="R28" s="0" t="n">
        <v>43</v>
      </c>
      <c r="S28" s="0" t="n">
        <v>42</v>
      </c>
      <c r="T28" s="0" t="n">
        <v>42</v>
      </c>
      <c r="U28" s="0" t="n">
        <v>46</v>
      </c>
      <c r="V28" s="0" t="n">
        <v>28</v>
      </c>
      <c r="W28" s="0" t="n">
        <v>30</v>
      </c>
      <c r="X28" s="0" t="n">
        <v>21</v>
      </c>
      <c r="Y28" s="0" t="n">
        <v>19</v>
      </c>
      <c r="Z28" s="0" t="n">
        <v>12</v>
      </c>
    </row>
    <row r="29" customFormat="false" ht="14.25" hidden="false" customHeight="false" outlineLevel="0" collapsed="false">
      <c r="A29" s="113" t="n">
        <v>24</v>
      </c>
      <c r="B29" s="113" t="s">
        <v>312</v>
      </c>
      <c r="C29" s="113" t="s">
        <v>313</v>
      </c>
      <c r="D29" s="0" t="str">
        <f aca="false">_xlfn.CONCAT(UPPER(TRIM(B29))," ",TRIM(C29))</f>
        <v>COOS Mieke</v>
      </c>
      <c r="E29" s="114" t="n">
        <f aca="false">SUM(F29:AA29)</f>
        <v>848</v>
      </c>
      <c r="F29" s="0" t="n">
        <v>22</v>
      </c>
      <c r="G29" s="0" t="n">
        <v>61</v>
      </c>
      <c r="H29" s="0" t="n">
        <v>19</v>
      </c>
      <c r="I29" s="0" t="n">
        <v>34</v>
      </c>
      <c r="J29" s="0" t="n">
        <v>68</v>
      </c>
      <c r="K29" s="0" t="n">
        <v>34</v>
      </c>
      <c r="L29" s="0" t="n">
        <v>91</v>
      </c>
      <c r="M29" s="0" t="n">
        <v>51</v>
      </c>
      <c r="N29" s="0" t="n">
        <v>25</v>
      </c>
      <c r="O29" s="0" t="n">
        <v>110</v>
      </c>
      <c r="P29" s="0" t="n">
        <v>32</v>
      </c>
      <c r="Q29" s="0" t="n">
        <v>50</v>
      </c>
      <c r="R29" s="0" t="n">
        <v>43</v>
      </c>
      <c r="S29" s="0" t="n">
        <v>32</v>
      </c>
      <c r="T29" s="0" t="n">
        <v>32</v>
      </c>
      <c r="U29" s="0" t="n">
        <v>37</v>
      </c>
      <c r="V29" s="0" t="n">
        <v>28</v>
      </c>
      <c r="W29" s="0" t="n">
        <v>32</v>
      </c>
      <c r="X29" s="0" t="n">
        <v>21</v>
      </c>
      <c r="Y29" s="0" t="n">
        <v>17</v>
      </c>
      <c r="Z29" s="0" t="n">
        <v>9</v>
      </c>
    </row>
    <row r="30" customFormat="false" ht="14.25" hidden="false" customHeight="false" outlineLevel="0" collapsed="false">
      <c r="A30" s="113" t="n">
        <v>25</v>
      </c>
      <c r="B30" s="0" t="s">
        <v>387</v>
      </c>
      <c r="C30" s="0" t="s">
        <v>234</v>
      </c>
      <c r="D30" s="0" t="str">
        <f aca="false">_xlfn.CONCAT(UPPER(TRIM(B30))," ",TRIM(C30))</f>
        <v>TINANT Michel</v>
      </c>
      <c r="E30" s="114" t="n">
        <f aca="false">SUM(F30:AA30)</f>
        <v>845</v>
      </c>
      <c r="F30" s="0" t="n">
        <v>22</v>
      </c>
      <c r="G30" s="0" t="n">
        <v>74</v>
      </c>
      <c r="H30" s="0" t="n">
        <v>19</v>
      </c>
      <c r="I30" s="0" t="n">
        <v>34</v>
      </c>
      <c r="J30" s="0" t="n">
        <v>59</v>
      </c>
      <c r="K30" s="0" t="n">
        <v>34</v>
      </c>
      <c r="L30" s="0" t="n">
        <v>76</v>
      </c>
      <c r="M30" s="0" t="n">
        <v>51</v>
      </c>
      <c r="N30" s="0" t="n">
        <v>15</v>
      </c>
      <c r="O30" s="0" t="n">
        <v>110</v>
      </c>
      <c r="P30" s="0" t="n">
        <v>65</v>
      </c>
      <c r="Q30" s="0" t="n">
        <v>50</v>
      </c>
      <c r="R30" s="0" t="n">
        <v>43</v>
      </c>
      <c r="S30" s="0" t="n">
        <v>21</v>
      </c>
      <c r="T30" s="0" t="n">
        <v>30</v>
      </c>
      <c r="U30" s="0" t="n">
        <v>32</v>
      </c>
      <c r="V30" s="0" t="n">
        <v>28</v>
      </c>
      <c r="W30" s="0" t="n">
        <v>32</v>
      </c>
      <c r="X30" s="0" t="n">
        <v>21</v>
      </c>
      <c r="Y30" s="0" t="n">
        <v>20</v>
      </c>
      <c r="Z30" s="0" t="n">
        <v>9</v>
      </c>
    </row>
    <row r="31" customFormat="false" ht="14.25" hidden="false" customHeight="false" outlineLevel="0" collapsed="false">
      <c r="A31" s="113" t="n">
        <v>26</v>
      </c>
      <c r="B31" s="0" t="s">
        <v>279</v>
      </c>
      <c r="C31" s="0" t="s">
        <v>280</v>
      </c>
      <c r="D31" s="0" t="str">
        <f aca="false">_xlfn.CONCAT(UPPER(TRIM(B31))," ",TRIM(C31))</f>
        <v>FOURNIRET Sabine</v>
      </c>
      <c r="E31" s="114" t="n">
        <f aca="false">SUM(F31:AA31)</f>
        <v>845</v>
      </c>
      <c r="F31" s="0" t="n">
        <v>22</v>
      </c>
      <c r="G31" s="0" t="n">
        <v>74</v>
      </c>
      <c r="H31" s="0" t="n">
        <v>14</v>
      </c>
      <c r="I31" s="0" t="n">
        <v>34</v>
      </c>
      <c r="J31" s="0" t="n">
        <v>76</v>
      </c>
      <c r="K31" s="0" t="n">
        <v>34</v>
      </c>
      <c r="L31" s="0" t="n">
        <v>41</v>
      </c>
      <c r="M31" s="0" t="n">
        <v>51</v>
      </c>
      <c r="N31" s="0" t="n">
        <v>33</v>
      </c>
      <c r="O31" s="0" t="n">
        <v>110</v>
      </c>
      <c r="P31" s="0" t="n">
        <v>70</v>
      </c>
      <c r="Q31" s="0" t="n">
        <v>50</v>
      </c>
      <c r="R31" s="0" t="n">
        <v>43</v>
      </c>
      <c r="S31" s="0" t="n">
        <v>26</v>
      </c>
      <c r="T31" s="0" t="n">
        <v>32</v>
      </c>
      <c r="U31" s="0" t="n">
        <v>34</v>
      </c>
      <c r="V31" s="0" t="n">
        <v>28</v>
      </c>
      <c r="W31" s="0" t="n">
        <v>28</v>
      </c>
      <c r="X31" s="0" t="n">
        <v>21</v>
      </c>
      <c r="Y31" s="0" t="n">
        <v>12</v>
      </c>
      <c r="Z31" s="0" t="n">
        <v>12</v>
      </c>
    </row>
    <row r="32" customFormat="false" ht="14.25" hidden="false" customHeight="false" outlineLevel="0" collapsed="false">
      <c r="A32" s="113" t="n">
        <v>27</v>
      </c>
      <c r="B32" s="0" t="s">
        <v>615</v>
      </c>
      <c r="C32" s="0" t="s">
        <v>616</v>
      </c>
      <c r="D32" s="0" t="str">
        <f aca="false">_xlfn.CONCAT(UPPER(TRIM(B32))," ",TRIM(C32))</f>
        <v>GOFFINET Laurence</v>
      </c>
      <c r="E32" s="114" t="n">
        <f aca="false">SUM(F32:AA32)</f>
        <v>839</v>
      </c>
      <c r="F32" s="0" t="n">
        <v>22</v>
      </c>
      <c r="G32" s="0" t="n">
        <v>74</v>
      </c>
      <c r="H32" s="0" t="n">
        <v>15</v>
      </c>
      <c r="I32" s="0" t="n">
        <v>35</v>
      </c>
      <c r="J32" s="0" t="n">
        <v>76</v>
      </c>
      <c r="K32" s="0" t="n">
        <v>32</v>
      </c>
      <c r="L32" s="0" t="n">
        <v>39</v>
      </c>
      <c r="M32" s="0" t="n">
        <v>51</v>
      </c>
      <c r="N32" s="0" t="n">
        <v>33</v>
      </c>
      <c r="O32" s="0" t="n">
        <v>110</v>
      </c>
      <c r="P32" s="0" t="n">
        <v>28</v>
      </c>
      <c r="Q32" s="0" t="n">
        <v>50</v>
      </c>
      <c r="R32" s="0" t="n">
        <v>43</v>
      </c>
      <c r="S32" s="0" t="n">
        <v>42</v>
      </c>
      <c r="T32" s="0" t="n">
        <v>42</v>
      </c>
      <c r="U32" s="0" t="n">
        <v>40</v>
      </c>
      <c r="V32" s="0" t="n">
        <v>28</v>
      </c>
      <c r="W32" s="0" t="n">
        <v>30</v>
      </c>
      <c r="X32" s="0" t="n">
        <v>21</v>
      </c>
      <c r="Y32" s="0" t="n">
        <v>20</v>
      </c>
      <c r="Z32" s="0" t="n">
        <v>8</v>
      </c>
    </row>
    <row r="33" customFormat="false" ht="14.25" hidden="false" customHeight="false" outlineLevel="0" collapsed="false">
      <c r="A33" s="113" t="n">
        <v>28</v>
      </c>
      <c r="B33" s="0" t="s">
        <v>191</v>
      </c>
      <c r="C33" s="0" t="s">
        <v>192</v>
      </c>
      <c r="D33" s="0" t="str">
        <f aca="false">_xlfn.CONCAT(UPPER(TRIM(B33))," ",TRIM(C33))</f>
        <v>COGNIAUX Christiane</v>
      </c>
      <c r="E33" s="114" t="n">
        <f aca="false">SUM(F33:AA33)</f>
        <v>838</v>
      </c>
      <c r="F33" s="0" t="n">
        <v>22</v>
      </c>
      <c r="G33" s="0" t="n">
        <v>10</v>
      </c>
      <c r="H33" s="0" t="n">
        <v>18</v>
      </c>
      <c r="I33" s="0" t="n">
        <v>62</v>
      </c>
      <c r="J33" s="0" t="n">
        <v>76</v>
      </c>
      <c r="K33" s="0" t="n">
        <v>34</v>
      </c>
      <c r="L33" s="0" t="n">
        <v>81</v>
      </c>
      <c r="M33" s="0" t="n">
        <v>51</v>
      </c>
      <c r="N33" s="0" t="n">
        <v>25</v>
      </c>
      <c r="O33" s="0" t="n">
        <v>110</v>
      </c>
      <c r="P33" s="0" t="n">
        <v>18</v>
      </c>
      <c r="Q33" s="0" t="n">
        <v>50</v>
      </c>
      <c r="R33" s="0" t="n">
        <v>43</v>
      </c>
      <c r="S33" s="0" t="n">
        <v>48</v>
      </c>
      <c r="T33" s="0" t="n">
        <v>38</v>
      </c>
      <c r="U33" s="0" t="n">
        <v>46</v>
      </c>
      <c r="V33" s="0" t="n">
        <v>28</v>
      </c>
      <c r="W33" s="0" t="n">
        <v>28</v>
      </c>
      <c r="X33" s="0" t="n">
        <v>21</v>
      </c>
      <c r="Y33" s="0" t="n">
        <v>20</v>
      </c>
      <c r="Z33" s="0" t="n">
        <v>9</v>
      </c>
    </row>
    <row r="34" customFormat="false" ht="14.25" hidden="false" customHeight="false" outlineLevel="0" collapsed="false">
      <c r="A34" s="113" t="n">
        <v>29</v>
      </c>
      <c r="B34" s="113" t="s">
        <v>315</v>
      </c>
      <c r="C34" s="113" t="s">
        <v>316</v>
      </c>
      <c r="D34" s="0" t="str">
        <f aca="false">_xlfn.CONCAT(UPPER(TRIM(B34))," ",TRIM(C34))</f>
        <v>ETIENNE Marie-Claire</v>
      </c>
      <c r="E34" s="114" t="n">
        <f aca="false">SUM(F34:AA34)</f>
        <v>838</v>
      </c>
      <c r="F34" s="0" t="n">
        <v>22</v>
      </c>
      <c r="G34" s="0" t="n">
        <v>74</v>
      </c>
      <c r="H34" s="0" t="n">
        <v>19</v>
      </c>
      <c r="I34" s="0" t="n">
        <v>62</v>
      </c>
      <c r="J34" s="0" t="n">
        <v>63</v>
      </c>
      <c r="K34" s="0" t="n">
        <v>34</v>
      </c>
      <c r="L34" s="0" t="n">
        <v>77</v>
      </c>
      <c r="M34" s="0" t="n">
        <v>51</v>
      </c>
      <c r="N34" s="0" t="n">
        <v>24</v>
      </c>
      <c r="O34" s="0" t="n">
        <v>20</v>
      </c>
      <c r="P34" s="0" t="n">
        <v>70</v>
      </c>
      <c r="Q34" s="0" t="n">
        <v>50</v>
      </c>
      <c r="R34" s="0" t="n">
        <v>43</v>
      </c>
      <c r="S34" s="0" t="n">
        <v>46</v>
      </c>
      <c r="T34" s="0" t="n">
        <v>35</v>
      </c>
      <c r="U34" s="0" t="n">
        <v>42</v>
      </c>
      <c r="V34" s="0" t="n">
        <v>28</v>
      </c>
      <c r="W34" s="0" t="n">
        <v>30</v>
      </c>
      <c r="X34" s="0" t="n">
        <v>21</v>
      </c>
      <c r="Y34" s="0" t="n">
        <v>19</v>
      </c>
      <c r="Z34" s="0" t="n">
        <v>8</v>
      </c>
    </row>
    <row r="35" customFormat="false" ht="14.25" hidden="false" customHeight="false" outlineLevel="0" collapsed="false">
      <c r="A35" s="113" t="n">
        <v>30</v>
      </c>
      <c r="B35" s="113" t="s">
        <v>205</v>
      </c>
      <c r="C35" s="113" t="s">
        <v>206</v>
      </c>
      <c r="D35" s="0" t="str">
        <f aca="false">_xlfn.CONCAT(UPPER(TRIM(B35))," ",TRIM(C35))</f>
        <v>SLUSAREK Thierry</v>
      </c>
      <c r="E35" s="114" t="n">
        <f aca="false">SUM(F35:AA35)</f>
        <v>836</v>
      </c>
      <c r="F35" s="0" t="n">
        <v>22</v>
      </c>
      <c r="G35" s="0" t="n">
        <v>74</v>
      </c>
      <c r="H35" s="0" t="n">
        <v>18</v>
      </c>
      <c r="I35" s="0" t="n">
        <v>34</v>
      </c>
      <c r="J35" s="0" t="n">
        <v>59</v>
      </c>
      <c r="K35" s="0" t="n">
        <v>34</v>
      </c>
      <c r="L35" s="0" t="n">
        <v>81</v>
      </c>
      <c r="M35" s="0" t="n">
        <v>51</v>
      </c>
      <c r="N35" s="0" t="n">
        <v>25</v>
      </c>
      <c r="O35" s="0" t="n">
        <v>0</v>
      </c>
      <c r="P35" s="0" t="n">
        <v>70</v>
      </c>
      <c r="Q35" s="0" t="n">
        <v>50</v>
      </c>
      <c r="R35" s="0" t="n">
        <v>43</v>
      </c>
      <c r="S35" s="0" t="n">
        <v>42</v>
      </c>
      <c r="T35" s="0" t="n">
        <v>38</v>
      </c>
      <c r="U35" s="0" t="n">
        <v>40</v>
      </c>
      <c r="V35" s="0" t="n">
        <v>80</v>
      </c>
      <c r="W35" s="0" t="n">
        <v>28</v>
      </c>
      <c r="X35" s="0" t="n">
        <v>19</v>
      </c>
      <c r="Y35" s="0" t="n">
        <v>20</v>
      </c>
      <c r="Z35" s="0" t="n">
        <v>8</v>
      </c>
    </row>
    <row r="36" customFormat="false" ht="14.25" hidden="false" customHeight="false" outlineLevel="0" collapsed="false">
      <c r="A36" s="113" t="n">
        <v>31</v>
      </c>
      <c r="B36" s="0" t="s">
        <v>491</v>
      </c>
      <c r="C36" s="0" t="s">
        <v>289</v>
      </c>
      <c r="D36" s="0" t="str">
        <f aca="false">_xlfn.CONCAT(UPPER(TRIM(B36))," ",TRIM(C36))</f>
        <v>VUIBERT Annick</v>
      </c>
      <c r="E36" s="114" t="n">
        <f aca="false">SUM(F36:AA36)</f>
        <v>836</v>
      </c>
      <c r="F36" s="0" t="n">
        <v>16</v>
      </c>
      <c r="G36" s="0" t="n">
        <v>74</v>
      </c>
      <c r="H36" s="0" t="n">
        <v>18</v>
      </c>
      <c r="I36" s="0" t="n">
        <v>34</v>
      </c>
      <c r="J36" s="0" t="n">
        <v>59</v>
      </c>
      <c r="K36" s="0" t="n">
        <v>34</v>
      </c>
      <c r="L36" s="0" t="n">
        <v>97</v>
      </c>
      <c r="M36" s="0" t="n">
        <v>51</v>
      </c>
      <c r="N36" s="0" t="n">
        <v>25</v>
      </c>
      <c r="O36" s="0" t="n">
        <v>110</v>
      </c>
      <c r="P36" s="0" t="n">
        <v>8</v>
      </c>
      <c r="Q36" s="0" t="n">
        <v>50</v>
      </c>
      <c r="R36" s="0" t="n">
        <v>43</v>
      </c>
      <c r="S36" s="0" t="n">
        <v>42</v>
      </c>
      <c r="T36" s="0" t="n">
        <v>34</v>
      </c>
      <c r="U36" s="0" t="n">
        <v>40</v>
      </c>
      <c r="V36" s="0" t="n">
        <v>26</v>
      </c>
      <c r="W36" s="0" t="n">
        <v>26</v>
      </c>
      <c r="X36" s="0" t="n">
        <v>21</v>
      </c>
      <c r="Y36" s="0" t="n">
        <v>20</v>
      </c>
      <c r="Z36" s="0" t="n">
        <v>8</v>
      </c>
    </row>
    <row r="37" customFormat="false" ht="14.25" hidden="false" customHeight="false" outlineLevel="0" collapsed="false">
      <c r="A37" s="113" t="n">
        <v>32</v>
      </c>
      <c r="B37" s="0" t="s">
        <v>329</v>
      </c>
      <c r="C37" s="0" t="s">
        <v>246</v>
      </c>
      <c r="D37" s="0" t="str">
        <f aca="false">_xlfn.CONCAT(UPPER(TRIM(B37))," ",TRIM(C37))</f>
        <v>VANHACK Christine</v>
      </c>
      <c r="E37" s="114" t="n">
        <f aca="false">SUM(F37:AA37)</f>
        <v>836</v>
      </c>
      <c r="F37" s="0" t="n">
        <v>22</v>
      </c>
      <c r="G37" s="0" t="n">
        <v>74</v>
      </c>
      <c r="H37" s="0" t="n">
        <v>19</v>
      </c>
      <c r="I37" s="0" t="n">
        <v>62</v>
      </c>
      <c r="J37" s="0" t="n">
        <v>63</v>
      </c>
      <c r="K37" s="0" t="n">
        <v>42</v>
      </c>
      <c r="L37" s="0" t="n">
        <v>0</v>
      </c>
      <c r="M37" s="0" t="n">
        <v>51</v>
      </c>
      <c r="N37" s="0" t="n">
        <v>29</v>
      </c>
      <c r="O37" s="0" t="n">
        <v>70</v>
      </c>
      <c r="P37" s="0" t="n">
        <v>70</v>
      </c>
      <c r="Q37" s="0" t="n">
        <v>32</v>
      </c>
      <c r="R37" s="0" t="n">
        <v>43</v>
      </c>
      <c r="S37" s="0" t="n">
        <v>33</v>
      </c>
      <c r="T37" s="0" t="n">
        <v>39</v>
      </c>
      <c r="U37" s="0" t="n">
        <v>46</v>
      </c>
      <c r="V37" s="0" t="n">
        <v>61</v>
      </c>
      <c r="W37" s="0" t="n">
        <v>32</v>
      </c>
      <c r="X37" s="0" t="n">
        <v>21</v>
      </c>
      <c r="Y37" s="0" t="n">
        <v>19</v>
      </c>
      <c r="Z37" s="0" t="n">
        <v>8</v>
      </c>
    </row>
    <row r="38" customFormat="false" ht="14.25" hidden="false" customHeight="false" outlineLevel="0" collapsed="false">
      <c r="A38" s="113" t="n">
        <v>33</v>
      </c>
      <c r="B38" s="0" t="s">
        <v>731</v>
      </c>
      <c r="C38" s="0" t="s">
        <v>385</v>
      </c>
      <c r="D38" s="0" t="str">
        <f aca="false">_xlfn.CONCAT(UPPER(TRIM(B38))," ",TRIM(C38))</f>
        <v>GOFFIN Veena</v>
      </c>
      <c r="E38" s="114" t="n">
        <f aca="false">SUM(F38:AA38)</f>
        <v>834</v>
      </c>
      <c r="F38" s="0" t="n">
        <v>22</v>
      </c>
      <c r="G38" s="0" t="n">
        <v>74</v>
      </c>
      <c r="H38" s="0" t="n">
        <v>18</v>
      </c>
      <c r="I38" s="0" t="n">
        <v>35</v>
      </c>
      <c r="J38" s="0" t="n">
        <v>76</v>
      </c>
      <c r="K38" s="0" t="n">
        <v>34</v>
      </c>
      <c r="L38" s="0" t="n">
        <v>74</v>
      </c>
      <c r="M38" s="0" t="n">
        <v>51</v>
      </c>
      <c r="N38" s="0" t="n">
        <v>29</v>
      </c>
      <c r="O38" s="0" t="n">
        <v>29</v>
      </c>
      <c r="P38" s="0" t="n">
        <v>70</v>
      </c>
      <c r="Q38" s="0" t="n">
        <v>50</v>
      </c>
      <c r="R38" s="0" t="n">
        <v>43</v>
      </c>
      <c r="S38" s="0" t="n">
        <v>42</v>
      </c>
      <c r="T38" s="0" t="n">
        <v>34</v>
      </c>
      <c r="U38" s="0" t="n">
        <v>40</v>
      </c>
      <c r="V38" s="0" t="n">
        <v>26</v>
      </c>
      <c r="W38" s="0" t="n">
        <v>26</v>
      </c>
      <c r="X38" s="0" t="n">
        <v>32</v>
      </c>
      <c r="Y38" s="0" t="n">
        <v>20</v>
      </c>
      <c r="Z38" s="0" t="n">
        <v>9</v>
      </c>
    </row>
    <row r="39" customFormat="false" ht="14.25" hidden="false" customHeight="false" outlineLevel="0" collapsed="false">
      <c r="A39" s="113" t="n">
        <v>34</v>
      </c>
      <c r="B39" s="0" t="s">
        <v>326</v>
      </c>
      <c r="C39" s="0" t="s">
        <v>327</v>
      </c>
      <c r="D39" s="0" t="str">
        <f aca="false">_xlfn.CONCAT(UPPER(TRIM(B39))," ",TRIM(C39))</f>
        <v>BERTRAND Georges</v>
      </c>
      <c r="E39" s="114" t="n">
        <f aca="false">SUM(F39:AA39)</f>
        <v>822</v>
      </c>
      <c r="F39" s="0" t="n">
        <v>20</v>
      </c>
      <c r="G39" s="0" t="n">
        <v>74</v>
      </c>
      <c r="H39" s="0" t="n">
        <v>18</v>
      </c>
      <c r="I39" s="0" t="n">
        <v>35</v>
      </c>
      <c r="J39" s="0" t="n">
        <v>76</v>
      </c>
      <c r="K39" s="0" t="n">
        <v>24</v>
      </c>
      <c r="L39" s="0" t="n">
        <v>92</v>
      </c>
      <c r="M39" s="0" t="n">
        <v>51</v>
      </c>
      <c r="N39" s="0" t="n">
        <v>33</v>
      </c>
      <c r="O39" s="0" t="n">
        <v>21</v>
      </c>
      <c r="P39" s="0" t="n">
        <v>70</v>
      </c>
      <c r="Q39" s="0" t="n">
        <v>50</v>
      </c>
      <c r="R39" s="0" t="n">
        <v>43</v>
      </c>
      <c r="S39" s="0" t="n">
        <v>33</v>
      </c>
      <c r="T39" s="0" t="n">
        <v>39</v>
      </c>
      <c r="U39" s="0" t="n">
        <v>37</v>
      </c>
      <c r="V39" s="0" t="n">
        <v>28</v>
      </c>
      <c r="W39" s="0" t="n">
        <v>30</v>
      </c>
      <c r="X39" s="0" t="n">
        <v>21</v>
      </c>
      <c r="Y39" s="0" t="n">
        <v>19</v>
      </c>
      <c r="Z39" s="0" t="n">
        <v>8</v>
      </c>
    </row>
    <row r="40" customFormat="false" ht="14.25" hidden="false" customHeight="false" outlineLevel="0" collapsed="false">
      <c r="A40" s="113" t="n">
        <v>35</v>
      </c>
      <c r="B40" s="0" t="s">
        <v>492</v>
      </c>
      <c r="C40" s="0" t="s">
        <v>246</v>
      </c>
      <c r="D40" s="0" t="str">
        <f aca="false">_xlfn.CONCAT(UPPER(TRIM(B40))," ",TRIM(C40))</f>
        <v>THIEFAIN Christine</v>
      </c>
      <c r="E40" s="114" t="n">
        <f aca="false">SUM(F40:AA40)</f>
        <v>821</v>
      </c>
      <c r="F40" s="0" t="n">
        <v>22</v>
      </c>
      <c r="G40" s="0" t="n">
        <v>74</v>
      </c>
      <c r="H40" s="0" t="n">
        <v>18</v>
      </c>
      <c r="I40" s="0" t="n">
        <v>34</v>
      </c>
      <c r="J40" s="0" t="n">
        <v>76</v>
      </c>
      <c r="K40" s="0" t="n">
        <v>34</v>
      </c>
      <c r="L40" s="0" t="n">
        <v>91</v>
      </c>
      <c r="M40" s="0" t="n">
        <v>35</v>
      </c>
      <c r="N40" s="0" t="n">
        <v>25</v>
      </c>
      <c r="O40" s="0" t="n">
        <v>24</v>
      </c>
      <c r="P40" s="0" t="n">
        <v>70</v>
      </c>
      <c r="Q40" s="0" t="n">
        <v>50</v>
      </c>
      <c r="R40" s="0" t="n">
        <v>36</v>
      </c>
      <c r="S40" s="0" t="n">
        <v>42</v>
      </c>
      <c r="T40" s="0" t="n">
        <v>39</v>
      </c>
      <c r="U40" s="0" t="n">
        <v>40</v>
      </c>
      <c r="V40" s="0" t="n">
        <v>28</v>
      </c>
      <c r="W40" s="0" t="n">
        <v>30</v>
      </c>
      <c r="X40" s="0" t="n">
        <v>21</v>
      </c>
      <c r="Y40" s="0" t="n">
        <v>20</v>
      </c>
      <c r="Z40" s="0" t="n">
        <v>12</v>
      </c>
    </row>
    <row r="41" customFormat="false" ht="14.25" hidden="false" customHeight="false" outlineLevel="0" collapsed="false">
      <c r="A41" s="113" t="n">
        <v>36</v>
      </c>
      <c r="B41" s="0" t="s">
        <v>239</v>
      </c>
      <c r="C41" s="0" t="s">
        <v>240</v>
      </c>
      <c r="D41" s="0" t="str">
        <f aca="false">_xlfn.CONCAT(UPPER(TRIM(B41))," ",TRIM(C41))</f>
        <v>WARENNE Claudie</v>
      </c>
      <c r="E41" s="114" t="n">
        <f aca="false">SUM(F41:AA41)</f>
        <v>821</v>
      </c>
      <c r="F41" s="0" t="n">
        <v>26</v>
      </c>
      <c r="G41" s="0" t="n">
        <v>74</v>
      </c>
      <c r="H41" s="0" t="n">
        <v>15</v>
      </c>
      <c r="I41" s="0" t="n">
        <v>35</v>
      </c>
      <c r="J41" s="0" t="n">
        <v>22</v>
      </c>
      <c r="K41" s="0" t="n">
        <v>31</v>
      </c>
      <c r="L41" s="0" t="n">
        <v>32</v>
      </c>
      <c r="M41" s="0" t="n">
        <v>51</v>
      </c>
      <c r="N41" s="0" t="n">
        <v>25</v>
      </c>
      <c r="O41" s="0" t="n">
        <v>110</v>
      </c>
      <c r="P41" s="0" t="n">
        <v>83</v>
      </c>
      <c r="Q41" s="0" t="n">
        <v>50</v>
      </c>
      <c r="R41" s="0" t="n">
        <v>43</v>
      </c>
      <c r="S41" s="0" t="n">
        <v>42</v>
      </c>
      <c r="T41" s="0" t="n">
        <v>38</v>
      </c>
      <c r="U41" s="0" t="n">
        <v>37</v>
      </c>
      <c r="V41" s="0" t="n">
        <v>28</v>
      </c>
      <c r="W41" s="0" t="n">
        <v>30</v>
      </c>
      <c r="X41" s="0" t="n">
        <v>21</v>
      </c>
      <c r="Y41" s="0" t="n">
        <v>19</v>
      </c>
      <c r="Z41" s="0" t="n">
        <v>9</v>
      </c>
    </row>
    <row r="42" customFormat="false" ht="14.25" hidden="false" customHeight="false" outlineLevel="0" collapsed="false">
      <c r="A42" s="113" t="n">
        <v>37</v>
      </c>
      <c r="B42" s="113" t="s">
        <v>215</v>
      </c>
      <c r="C42" s="113" t="s">
        <v>216</v>
      </c>
      <c r="D42" s="0" t="str">
        <f aca="false">_xlfn.CONCAT(UPPER(TRIM(B42))," ",TRIM(C42))</f>
        <v>DUBOIS Lily</v>
      </c>
      <c r="E42" s="114" t="n">
        <f aca="false">SUM(F42:AA42)</f>
        <v>819</v>
      </c>
      <c r="F42" s="0" t="n">
        <v>22</v>
      </c>
      <c r="G42" s="0" t="n">
        <v>74</v>
      </c>
      <c r="H42" s="0" t="n">
        <v>0</v>
      </c>
      <c r="I42" s="0" t="n">
        <v>35</v>
      </c>
      <c r="J42" s="0" t="n">
        <v>76</v>
      </c>
      <c r="K42" s="0" t="n">
        <v>26</v>
      </c>
      <c r="L42" s="0" t="n">
        <v>94</v>
      </c>
      <c r="M42" s="0" t="n">
        <v>51</v>
      </c>
      <c r="N42" s="0" t="n">
        <v>33</v>
      </c>
      <c r="O42" s="0" t="n">
        <v>30</v>
      </c>
      <c r="P42" s="0" t="n">
        <v>70</v>
      </c>
      <c r="Q42" s="0" t="n">
        <v>50</v>
      </c>
      <c r="R42" s="0" t="n">
        <v>43</v>
      </c>
      <c r="S42" s="0" t="n">
        <v>34</v>
      </c>
      <c r="T42" s="0" t="n">
        <v>38</v>
      </c>
      <c r="U42" s="0" t="n">
        <v>37</v>
      </c>
      <c r="V42" s="0" t="n">
        <v>26</v>
      </c>
      <c r="W42" s="0" t="n">
        <v>30</v>
      </c>
      <c r="X42" s="0" t="n">
        <v>21</v>
      </c>
      <c r="Y42" s="0" t="n">
        <v>20</v>
      </c>
      <c r="Z42" s="0" t="n">
        <v>9</v>
      </c>
    </row>
    <row r="43" customFormat="false" ht="14.25" hidden="false" customHeight="false" outlineLevel="0" collapsed="false">
      <c r="A43" s="113" t="n">
        <v>38</v>
      </c>
      <c r="B43" s="113" t="s">
        <v>296</v>
      </c>
      <c r="C43" s="113" t="s">
        <v>297</v>
      </c>
      <c r="D43" s="0" t="str">
        <f aca="false">_xlfn.CONCAT(UPPER(TRIM(B43))," ",TRIM(C43))</f>
        <v>TOUSSAINT Nadine</v>
      </c>
      <c r="E43" s="114" t="n">
        <f aca="false">SUM(F43:AA43)</f>
        <v>814</v>
      </c>
      <c r="F43" s="0" t="n">
        <v>22</v>
      </c>
      <c r="G43" s="0" t="n">
        <v>74</v>
      </c>
      <c r="H43" s="0" t="n">
        <v>16</v>
      </c>
      <c r="I43" s="0" t="n">
        <v>34</v>
      </c>
      <c r="J43" s="0" t="n">
        <v>59</v>
      </c>
      <c r="K43" s="0" t="n">
        <v>0</v>
      </c>
      <c r="L43" s="0" t="n">
        <v>41</v>
      </c>
      <c r="M43" s="0" t="n">
        <v>51</v>
      </c>
      <c r="N43" s="0" t="n">
        <v>25</v>
      </c>
      <c r="O43" s="0" t="n">
        <v>110</v>
      </c>
      <c r="P43" s="0" t="n">
        <v>83</v>
      </c>
      <c r="Q43" s="0" t="n">
        <v>50</v>
      </c>
      <c r="R43" s="0" t="n">
        <v>43</v>
      </c>
      <c r="S43" s="0" t="n">
        <v>33</v>
      </c>
      <c r="T43" s="0" t="n">
        <v>32</v>
      </c>
      <c r="U43" s="0" t="n">
        <v>37</v>
      </c>
      <c r="V43" s="0" t="n">
        <v>28</v>
      </c>
      <c r="W43" s="0" t="n">
        <v>28</v>
      </c>
      <c r="X43" s="0" t="n">
        <v>21</v>
      </c>
      <c r="Y43" s="0" t="n">
        <v>19</v>
      </c>
      <c r="Z43" s="0" t="n">
        <v>8</v>
      </c>
    </row>
    <row r="44" customFormat="false" ht="14.25" hidden="false" customHeight="false" outlineLevel="0" collapsed="false">
      <c r="A44" s="113" t="n">
        <v>39</v>
      </c>
      <c r="B44" s="0" t="s">
        <v>258</v>
      </c>
      <c r="C44" s="0" t="s">
        <v>259</v>
      </c>
      <c r="D44" s="0" t="str">
        <f aca="false">_xlfn.CONCAT(UPPER(TRIM(B44))," ",TRIM(C44))</f>
        <v>BOMPARD Maryline</v>
      </c>
      <c r="E44" s="114" t="n">
        <f aca="false">SUM(F44:AA44)</f>
        <v>798</v>
      </c>
      <c r="F44" s="0" t="n">
        <v>20</v>
      </c>
      <c r="G44" s="0" t="n">
        <v>20</v>
      </c>
      <c r="H44" s="0" t="n">
        <v>19</v>
      </c>
      <c r="I44" s="0" t="n">
        <v>34</v>
      </c>
      <c r="J44" s="0" t="n">
        <v>19</v>
      </c>
      <c r="K44" s="0" t="n">
        <v>34</v>
      </c>
      <c r="L44" s="0" t="n">
        <v>76</v>
      </c>
      <c r="M44" s="0" t="n">
        <v>51</v>
      </c>
      <c r="N44" s="0" t="n">
        <v>25</v>
      </c>
      <c r="O44" s="0" t="n">
        <v>110</v>
      </c>
      <c r="P44" s="0" t="n">
        <v>83</v>
      </c>
      <c r="Q44" s="0" t="n">
        <v>50</v>
      </c>
      <c r="R44" s="0" t="n">
        <v>43</v>
      </c>
      <c r="S44" s="0" t="n">
        <v>34</v>
      </c>
      <c r="T44" s="0" t="n">
        <v>37</v>
      </c>
      <c r="U44" s="0" t="n">
        <v>37</v>
      </c>
      <c r="V44" s="0" t="n">
        <v>28</v>
      </c>
      <c r="W44" s="0" t="n">
        <v>28</v>
      </c>
      <c r="X44" s="0" t="n">
        <v>21</v>
      </c>
      <c r="Y44" s="0" t="n">
        <v>17</v>
      </c>
      <c r="Z44" s="0" t="n">
        <v>12</v>
      </c>
    </row>
    <row r="45" customFormat="false" ht="14.25" hidden="false" customHeight="false" outlineLevel="0" collapsed="false">
      <c r="A45" s="113" t="n">
        <v>40</v>
      </c>
      <c r="B45" s="113" t="s">
        <v>189</v>
      </c>
      <c r="C45" s="113" t="s">
        <v>190</v>
      </c>
      <c r="D45" s="0" t="str">
        <f aca="false">_xlfn.CONCAT(UPPER(TRIM(B45))," ",TRIM(C45))</f>
        <v>MINY Guy</v>
      </c>
      <c r="E45" s="114" t="n">
        <f aca="false">SUM(F45:AA45)</f>
        <v>797</v>
      </c>
      <c r="F45" s="0" t="n">
        <v>22</v>
      </c>
      <c r="G45" s="0" t="n">
        <v>80</v>
      </c>
      <c r="H45" s="0" t="n">
        <v>0</v>
      </c>
      <c r="I45" s="0" t="n">
        <v>62</v>
      </c>
      <c r="J45" s="0" t="n">
        <v>76</v>
      </c>
      <c r="K45" s="0" t="n">
        <v>34</v>
      </c>
      <c r="L45" s="0" t="n">
        <v>74</v>
      </c>
      <c r="M45" s="0" t="n">
        <v>51</v>
      </c>
      <c r="N45" s="0" t="n">
        <v>24</v>
      </c>
      <c r="O45" s="0" t="n">
        <v>0</v>
      </c>
      <c r="P45" s="0" t="n">
        <v>83</v>
      </c>
      <c r="Q45" s="0" t="n">
        <v>50</v>
      </c>
      <c r="R45" s="0" t="n">
        <v>43</v>
      </c>
      <c r="S45" s="0" t="n">
        <v>30</v>
      </c>
      <c r="T45" s="0" t="n">
        <v>25</v>
      </c>
      <c r="U45" s="0" t="n">
        <v>40</v>
      </c>
      <c r="V45" s="0" t="n">
        <v>28</v>
      </c>
      <c r="W45" s="0" t="n">
        <v>32</v>
      </c>
      <c r="X45" s="0" t="n">
        <v>15</v>
      </c>
      <c r="Y45" s="0" t="n">
        <v>20</v>
      </c>
      <c r="Z45" s="0" t="n">
        <v>8</v>
      </c>
    </row>
    <row r="46" customFormat="false" ht="14.25" hidden="false" customHeight="false" outlineLevel="0" collapsed="false">
      <c r="A46" s="113" t="n">
        <v>41</v>
      </c>
      <c r="B46" s="113" t="s">
        <v>241</v>
      </c>
      <c r="C46" s="113" t="s">
        <v>242</v>
      </c>
      <c r="D46" s="0" t="str">
        <f aca="false">_xlfn.CONCAT(UPPER(TRIM(B46))," ",TRIM(C46))</f>
        <v>HEINESCH Agnès</v>
      </c>
      <c r="E46" s="114" t="n">
        <f aca="false">SUM(F46:AA46)</f>
        <v>790</v>
      </c>
      <c r="F46" s="0" t="n">
        <v>22</v>
      </c>
      <c r="G46" s="0" t="n">
        <v>74</v>
      </c>
      <c r="H46" s="0" t="n">
        <v>18</v>
      </c>
      <c r="I46" s="0" t="n">
        <v>35</v>
      </c>
      <c r="J46" s="0" t="n">
        <v>76</v>
      </c>
      <c r="K46" s="0" t="n">
        <v>34</v>
      </c>
      <c r="L46" s="0" t="n">
        <v>0</v>
      </c>
      <c r="M46" s="0" t="n">
        <v>51</v>
      </c>
      <c r="N46" s="0" t="n">
        <v>25</v>
      </c>
      <c r="O46" s="0" t="n">
        <v>70</v>
      </c>
      <c r="P46" s="0" t="n">
        <v>70</v>
      </c>
      <c r="Q46" s="0" t="n">
        <v>50</v>
      </c>
      <c r="R46" s="0" t="n">
        <v>43</v>
      </c>
      <c r="S46" s="0" t="n">
        <v>33</v>
      </c>
      <c r="T46" s="0" t="n">
        <v>37</v>
      </c>
      <c r="U46" s="0" t="n">
        <v>46</v>
      </c>
      <c r="V46" s="0" t="n">
        <v>28</v>
      </c>
      <c r="W46" s="0" t="n">
        <v>30</v>
      </c>
      <c r="X46" s="0" t="n">
        <v>21</v>
      </c>
      <c r="Y46" s="0" t="n">
        <v>15</v>
      </c>
      <c r="Z46" s="0" t="n">
        <v>12</v>
      </c>
    </row>
    <row r="47" customFormat="false" ht="14.25" hidden="false" customHeight="false" outlineLevel="0" collapsed="false">
      <c r="A47" s="113" t="n">
        <v>42</v>
      </c>
      <c r="B47" s="113" t="s">
        <v>732</v>
      </c>
      <c r="C47" s="113" t="s">
        <v>246</v>
      </c>
      <c r="D47" s="0" t="str">
        <f aca="false">_xlfn.CONCAT(UPPER(TRIM(B47))," ",TRIM(C47))</f>
        <v>VARIOT-COUTANT Christine</v>
      </c>
      <c r="E47" s="114" t="n">
        <f aca="false">SUM(F47:AA47)</f>
        <v>790</v>
      </c>
      <c r="F47" s="0" t="n">
        <v>22</v>
      </c>
      <c r="G47" s="0" t="n">
        <v>74</v>
      </c>
      <c r="H47" s="0" t="n">
        <v>22</v>
      </c>
      <c r="I47" s="0" t="n">
        <v>35</v>
      </c>
      <c r="J47" s="0" t="n">
        <v>76</v>
      </c>
      <c r="K47" s="0" t="n">
        <v>31</v>
      </c>
      <c r="L47" s="0" t="n">
        <v>73</v>
      </c>
      <c r="M47" s="0" t="n">
        <v>51</v>
      </c>
      <c r="N47" s="0" t="n">
        <v>25</v>
      </c>
      <c r="O47" s="0" t="n">
        <v>0</v>
      </c>
      <c r="P47" s="0" t="n">
        <v>86</v>
      </c>
      <c r="Q47" s="0" t="n">
        <v>50</v>
      </c>
      <c r="R47" s="0" t="n">
        <v>43</v>
      </c>
      <c r="S47" s="0" t="n">
        <v>28</v>
      </c>
      <c r="T47" s="0" t="n">
        <v>34</v>
      </c>
      <c r="U47" s="0" t="n">
        <v>40</v>
      </c>
      <c r="V47" s="0" t="n">
        <v>26</v>
      </c>
      <c r="W47" s="0" t="n">
        <v>30</v>
      </c>
      <c r="X47" s="0" t="n">
        <v>21</v>
      </c>
      <c r="Y47" s="0" t="n">
        <v>17</v>
      </c>
      <c r="Z47" s="0" t="n">
        <v>6</v>
      </c>
    </row>
    <row r="48" customFormat="false" ht="14.25" hidden="false" customHeight="false" outlineLevel="0" collapsed="false">
      <c r="A48" s="113" t="n">
        <v>43</v>
      </c>
      <c r="B48" s="113" t="s">
        <v>342</v>
      </c>
      <c r="C48" s="113" t="s">
        <v>311</v>
      </c>
      <c r="D48" s="0" t="str">
        <f aca="false">_xlfn.CONCAT(UPPER(TRIM(B48))," ",TRIM(C48))</f>
        <v>DEBROAS Dominique</v>
      </c>
      <c r="E48" s="114" t="n">
        <f aca="false">SUM(F48:AA48)</f>
        <v>787</v>
      </c>
      <c r="F48" s="0" t="n">
        <v>22</v>
      </c>
      <c r="G48" s="0" t="n">
        <v>74</v>
      </c>
      <c r="H48" s="0" t="n">
        <v>18</v>
      </c>
      <c r="I48" s="0" t="n">
        <v>34</v>
      </c>
      <c r="J48" s="0" t="n">
        <v>68</v>
      </c>
      <c r="K48" s="0" t="n">
        <v>25</v>
      </c>
      <c r="L48" s="0" t="n">
        <v>41</v>
      </c>
      <c r="M48" s="0" t="n">
        <v>51</v>
      </c>
      <c r="N48" s="0" t="n">
        <v>33</v>
      </c>
      <c r="O48" s="0" t="n">
        <v>16</v>
      </c>
      <c r="P48" s="0" t="n">
        <v>83</v>
      </c>
      <c r="Q48" s="0" t="n">
        <v>50</v>
      </c>
      <c r="R48" s="0" t="n">
        <v>30</v>
      </c>
      <c r="S48" s="0" t="n">
        <v>32</v>
      </c>
      <c r="T48" s="0" t="n">
        <v>39</v>
      </c>
      <c r="U48" s="0" t="n">
        <v>37</v>
      </c>
      <c r="V48" s="0" t="n">
        <v>80</v>
      </c>
      <c r="W48" s="0" t="n">
        <v>26</v>
      </c>
      <c r="X48" s="0" t="n">
        <v>12</v>
      </c>
      <c r="Y48" s="0" t="n">
        <v>10</v>
      </c>
      <c r="Z48" s="0" t="n">
        <v>6</v>
      </c>
    </row>
    <row r="49" customFormat="false" ht="14.25" hidden="false" customHeight="false" outlineLevel="0" collapsed="false">
      <c r="A49" s="113" t="n">
        <v>44</v>
      </c>
      <c r="B49" s="0" t="s">
        <v>227</v>
      </c>
      <c r="C49" s="0" t="s">
        <v>228</v>
      </c>
      <c r="D49" s="0" t="str">
        <f aca="false">_xlfn.CONCAT(UPPER(TRIM(B49))," ",TRIM(C49))</f>
        <v>REBAUDENGO Elisabeth</v>
      </c>
      <c r="E49" s="114" t="n">
        <f aca="false">SUM(F49:AA49)</f>
        <v>787</v>
      </c>
      <c r="F49" s="0" t="n">
        <v>20</v>
      </c>
      <c r="G49" s="0" t="n">
        <v>61</v>
      </c>
      <c r="H49" s="0" t="n">
        <v>18</v>
      </c>
      <c r="I49" s="0" t="n">
        <v>62</v>
      </c>
      <c r="J49" s="0" t="n">
        <v>76</v>
      </c>
      <c r="K49" s="0" t="n">
        <v>34</v>
      </c>
      <c r="L49" s="0" t="n">
        <v>32</v>
      </c>
      <c r="M49" s="0" t="n">
        <v>51</v>
      </c>
      <c r="N49" s="0" t="n">
        <v>23</v>
      </c>
      <c r="O49" s="0" t="n">
        <v>20</v>
      </c>
      <c r="P49" s="0" t="n">
        <v>83</v>
      </c>
      <c r="Q49" s="0" t="n">
        <v>50</v>
      </c>
      <c r="R49" s="0" t="n">
        <v>43</v>
      </c>
      <c r="S49" s="0" t="n">
        <v>34</v>
      </c>
      <c r="T49" s="0" t="n">
        <v>34</v>
      </c>
      <c r="U49" s="0" t="n">
        <v>40</v>
      </c>
      <c r="V49" s="0" t="n">
        <v>28</v>
      </c>
      <c r="W49" s="0" t="n">
        <v>30</v>
      </c>
      <c r="X49" s="0" t="n">
        <v>21</v>
      </c>
      <c r="Y49" s="0" t="n">
        <v>15</v>
      </c>
      <c r="Z49" s="0" t="n">
        <v>12</v>
      </c>
    </row>
    <row r="50" customFormat="false" ht="14.25" hidden="false" customHeight="false" outlineLevel="0" collapsed="false">
      <c r="A50" s="113" t="n">
        <v>45</v>
      </c>
      <c r="B50" s="113" t="s">
        <v>336</v>
      </c>
      <c r="C50" s="113" t="s">
        <v>335</v>
      </c>
      <c r="D50" s="0" t="str">
        <f aca="false">_xlfn.CONCAT(UPPER(TRIM(B50))," ",TRIM(C50))</f>
        <v>WILEMME Jean</v>
      </c>
      <c r="E50" s="114" t="n">
        <f aca="false">SUM(F50:AA50)</f>
        <v>783</v>
      </c>
      <c r="F50" s="0" t="n">
        <v>22</v>
      </c>
      <c r="G50" s="0" t="n">
        <v>80</v>
      </c>
      <c r="H50" s="0" t="n">
        <v>18</v>
      </c>
      <c r="I50" s="0" t="n">
        <v>34</v>
      </c>
      <c r="J50" s="0" t="n">
        <v>59</v>
      </c>
      <c r="K50" s="0" t="n">
        <v>34</v>
      </c>
      <c r="L50" s="0" t="n">
        <v>72</v>
      </c>
      <c r="M50" s="0" t="n">
        <v>51</v>
      </c>
      <c r="N50" s="0" t="n">
        <v>24</v>
      </c>
      <c r="O50" s="0" t="n">
        <v>30</v>
      </c>
      <c r="P50" s="0" t="n">
        <v>34</v>
      </c>
      <c r="Q50" s="0" t="n">
        <v>50</v>
      </c>
      <c r="R50" s="0" t="n">
        <v>43</v>
      </c>
      <c r="S50" s="0" t="n">
        <v>42</v>
      </c>
      <c r="T50" s="0" t="n">
        <v>42</v>
      </c>
      <c r="U50" s="0" t="n">
        <v>42</v>
      </c>
      <c r="V50" s="0" t="n">
        <v>28</v>
      </c>
      <c r="W50" s="0" t="n">
        <v>32</v>
      </c>
      <c r="X50" s="0" t="n">
        <v>19</v>
      </c>
      <c r="Y50" s="0" t="n">
        <v>19</v>
      </c>
      <c r="Z50" s="0" t="n">
        <v>8</v>
      </c>
    </row>
    <row r="51" customFormat="false" ht="14.25" hidden="false" customHeight="false" outlineLevel="0" collapsed="false">
      <c r="A51" s="113" t="n">
        <v>46</v>
      </c>
      <c r="B51" s="0" t="s">
        <v>283</v>
      </c>
      <c r="C51" s="0" t="s">
        <v>267</v>
      </c>
      <c r="D51" s="0" t="str">
        <f aca="false">_xlfn.CONCAT(UPPER(TRIM(B51))," ",TRIM(C51))</f>
        <v>GLESNER Martine</v>
      </c>
      <c r="E51" s="114" t="n">
        <f aca="false">SUM(F51:AA51)</f>
        <v>778</v>
      </c>
      <c r="F51" s="0" t="n">
        <v>22</v>
      </c>
      <c r="G51" s="0" t="n">
        <v>74</v>
      </c>
      <c r="H51" s="0" t="n">
        <v>20</v>
      </c>
      <c r="I51" s="0" t="n">
        <v>0</v>
      </c>
      <c r="J51" s="0" t="n">
        <v>59</v>
      </c>
      <c r="K51" s="0" t="n">
        <v>24</v>
      </c>
      <c r="L51" s="0" t="n">
        <v>39</v>
      </c>
      <c r="M51" s="0" t="n">
        <v>51</v>
      </c>
      <c r="N51" s="0" t="n">
        <v>33</v>
      </c>
      <c r="O51" s="0" t="n">
        <v>110</v>
      </c>
      <c r="P51" s="0" t="n">
        <v>72</v>
      </c>
      <c r="Q51" s="0" t="n">
        <v>50</v>
      </c>
      <c r="R51" s="0" t="n">
        <v>43</v>
      </c>
      <c r="S51" s="0" t="n">
        <v>40</v>
      </c>
      <c r="T51" s="0" t="n">
        <v>34</v>
      </c>
      <c r="U51" s="0" t="n">
        <v>34</v>
      </c>
      <c r="V51" s="0" t="n">
        <v>28</v>
      </c>
      <c r="W51" s="0" t="n">
        <v>9</v>
      </c>
      <c r="X51" s="0" t="n">
        <v>21</v>
      </c>
      <c r="Y51" s="0" t="n">
        <v>9</v>
      </c>
      <c r="Z51" s="0" t="n">
        <v>6</v>
      </c>
    </row>
    <row r="52" customFormat="false" ht="14.25" hidden="false" customHeight="false" outlineLevel="0" collapsed="false">
      <c r="A52" s="113" t="n">
        <v>47</v>
      </c>
      <c r="B52" s="113" t="s">
        <v>339</v>
      </c>
      <c r="C52" s="113" t="s">
        <v>340</v>
      </c>
      <c r="D52" s="0" t="str">
        <f aca="false">_xlfn.CONCAT(UPPER(TRIM(B52))," ",TRIM(C52))</f>
        <v>DAMIEN Paulette</v>
      </c>
      <c r="E52" s="114" t="n">
        <f aca="false">SUM(F52:AA52)</f>
        <v>777</v>
      </c>
      <c r="F52" s="0" t="n">
        <v>20</v>
      </c>
      <c r="G52" s="0" t="n">
        <v>74</v>
      </c>
      <c r="H52" s="0" t="n">
        <v>20</v>
      </c>
      <c r="I52" s="0" t="n">
        <v>34</v>
      </c>
      <c r="J52" s="0" t="n">
        <v>22</v>
      </c>
      <c r="K52" s="0" t="n">
        <v>31</v>
      </c>
      <c r="L52" s="0" t="n">
        <v>0</v>
      </c>
      <c r="M52" s="0" t="n">
        <v>51</v>
      </c>
      <c r="N52" s="0" t="n">
        <v>25</v>
      </c>
      <c r="O52" s="0" t="n">
        <v>110</v>
      </c>
      <c r="P52" s="0" t="n">
        <v>83</v>
      </c>
      <c r="Q52" s="0" t="n">
        <v>50</v>
      </c>
      <c r="R52" s="0" t="n">
        <v>43</v>
      </c>
      <c r="S52" s="0" t="n">
        <v>34</v>
      </c>
      <c r="T52" s="0" t="n">
        <v>39</v>
      </c>
      <c r="U52" s="0" t="n">
        <v>37</v>
      </c>
      <c r="V52" s="0" t="n">
        <v>28</v>
      </c>
      <c r="W52" s="0" t="n">
        <v>26</v>
      </c>
      <c r="X52" s="0" t="n">
        <v>21</v>
      </c>
      <c r="Y52" s="0" t="n">
        <v>20</v>
      </c>
      <c r="Z52" s="0" t="n">
        <v>9</v>
      </c>
    </row>
    <row r="53" customFormat="false" ht="14.25" hidden="false" customHeight="false" outlineLevel="0" collapsed="false">
      <c r="A53" s="113" t="n">
        <v>48</v>
      </c>
      <c r="B53" s="0" t="s">
        <v>322</v>
      </c>
      <c r="C53" s="0" t="s">
        <v>323</v>
      </c>
      <c r="D53" s="0" t="str">
        <f aca="false">_xlfn.CONCAT(UPPER(TRIM(B53))," ",TRIM(C53))</f>
        <v>TURCHETTO Bruno</v>
      </c>
      <c r="E53" s="114" t="n">
        <f aca="false">SUM(F53:AA53)</f>
        <v>775</v>
      </c>
      <c r="F53" s="0" t="n">
        <v>20</v>
      </c>
      <c r="G53" s="0" t="n">
        <v>80</v>
      </c>
      <c r="H53" s="0" t="n">
        <v>18</v>
      </c>
      <c r="I53" s="0" t="n">
        <v>29</v>
      </c>
      <c r="J53" s="0" t="n">
        <v>68</v>
      </c>
      <c r="K53" s="0" t="n">
        <v>34</v>
      </c>
      <c r="L53" s="0" t="n">
        <v>77</v>
      </c>
      <c r="M53" s="0" t="n">
        <v>51</v>
      </c>
      <c r="N53" s="0" t="n">
        <v>24</v>
      </c>
      <c r="O53" s="0" t="n">
        <v>26</v>
      </c>
      <c r="P53" s="0" t="n">
        <v>70</v>
      </c>
      <c r="Q53" s="0" t="n">
        <v>50</v>
      </c>
      <c r="R53" s="0" t="n">
        <v>43</v>
      </c>
      <c r="S53" s="0" t="n">
        <v>37</v>
      </c>
      <c r="T53" s="0" t="n">
        <v>35</v>
      </c>
      <c r="U53" s="0" t="n">
        <v>37</v>
      </c>
      <c r="V53" s="0" t="n">
        <v>28</v>
      </c>
      <c r="W53" s="0" t="n">
        <v>0</v>
      </c>
      <c r="X53" s="0" t="n">
        <v>21</v>
      </c>
      <c r="Y53" s="0" t="n">
        <v>19</v>
      </c>
      <c r="Z53" s="0" t="n">
        <v>8</v>
      </c>
    </row>
    <row r="54" customFormat="false" ht="14.25" hidden="false" customHeight="false" outlineLevel="0" collapsed="false">
      <c r="A54" s="113" t="n">
        <v>49</v>
      </c>
      <c r="B54" s="113" t="s">
        <v>221</v>
      </c>
      <c r="C54" s="113" t="s">
        <v>222</v>
      </c>
      <c r="D54" s="0" t="str">
        <f aca="false">_xlfn.CONCAT(UPPER(TRIM(B54))," ",TRIM(C54))</f>
        <v>KOEUNE Bernadette</v>
      </c>
      <c r="E54" s="114" t="n">
        <f aca="false">SUM(F54:AA54)</f>
        <v>768</v>
      </c>
      <c r="F54" s="0" t="n">
        <v>22</v>
      </c>
      <c r="G54" s="0" t="n">
        <v>74</v>
      </c>
      <c r="H54" s="0" t="n">
        <v>16</v>
      </c>
      <c r="I54" s="0" t="n">
        <v>31</v>
      </c>
      <c r="J54" s="0" t="n">
        <v>59</v>
      </c>
      <c r="K54" s="0" t="n">
        <v>28</v>
      </c>
      <c r="L54" s="0" t="n">
        <v>41</v>
      </c>
      <c r="M54" s="0" t="n">
        <v>51</v>
      </c>
      <c r="N54" s="0" t="n">
        <v>23</v>
      </c>
      <c r="O54" s="0" t="n">
        <v>20</v>
      </c>
      <c r="P54" s="0" t="n">
        <v>83</v>
      </c>
      <c r="Q54" s="0" t="n">
        <v>50</v>
      </c>
      <c r="R54" s="0" t="n">
        <v>43</v>
      </c>
      <c r="S54" s="0" t="n">
        <v>40</v>
      </c>
      <c r="T54" s="0" t="n">
        <v>39</v>
      </c>
      <c r="U54" s="0" t="n">
        <v>40</v>
      </c>
      <c r="V54" s="0" t="n">
        <v>28</v>
      </c>
      <c r="W54" s="0" t="n">
        <v>32</v>
      </c>
      <c r="X54" s="0" t="n">
        <v>21</v>
      </c>
      <c r="Y54" s="0" t="n">
        <v>19</v>
      </c>
      <c r="Z54" s="0" t="n">
        <v>8</v>
      </c>
    </row>
    <row r="55" customFormat="false" ht="14.25" hidden="false" customHeight="false" outlineLevel="0" collapsed="false">
      <c r="A55" s="113" t="n">
        <v>50</v>
      </c>
      <c r="B55" s="113" t="s">
        <v>605</v>
      </c>
      <c r="C55" s="113" t="s">
        <v>606</v>
      </c>
      <c r="D55" s="0" t="str">
        <f aca="false">_xlfn.CONCAT(UPPER(TRIM(B55))," ",TRIM(C55))</f>
        <v>JACMIN Cécile</v>
      </c>
      <c r="E55" s="114" t="n">
        <f aca="false">SUM(F55:AA55)</f>
        <v>767</v>
      </c>
      <c r="F55" s="0" t="n">
        <v>22</v>
      </c>
      <c r="G55" s="0" t="n">
        <v>80</v>
      </c>
      <c r="H55" s="0" t="n">
        <v>17</v>
      </c>
      <c r="I55" s="0" t="n">
        <v>35</v>
      </c>
      <c r="J55" s="0" t="n">
        <v>63</v>
      </c>
      <c r="K55" s="0" t="n">
        <v>34</v>
      </c>
      <c r="L55" s="0" t="n">
        <v>41</v>
      </c>
      <c r="M55" s="0" t="n">
        <v>51</v>
      </c>
      <c r="N55" s="0" t="n">
        <v>25</v>
      </c>
      <c r="O55" s="0" t="n">
        <v>26</v>
      </c>
      <c r="P55" s="0" t="n">
        <v>70</v>
      </c>
      <c r="Q55" s="0" t="n">
        <v>50</v>
      </c>
      <c r="R55" s="0" t="n">
        <v>43</v>
      </c>
      <c r="S55" s="0" t="n">
        <v>33</v>
      </c>
      <c r="T55" s="0" t="n">
        <v>39</v>
      </c>
      <c r="U55" s="0" t="n">
        <v>37</v>
      </c>
      <c r="V55" s="0" t="n">
        <v>28</v>
      </c>
      <c r="W55" s="0" t="n">
        <v>23</v>
      </c>
      <c r="X55" s="0" t="n">
        <v>21</v>
      </c>
      <c r="Y55" s="0" t="n">
        <v>20</v>
      </c>
      <c r="Z55" s="0" t="n">
        <v>9</v>
      </c>
    </row>
    <row r="56" customFormat="false" ht="14.25" hidden="false" customHeight="false" outlineLevel="0" collapsed="false">
      <c r="A56" s="113" t="n">
        <v>51</v>
      </c>
      <c r="B56" s="0" t="s">
        <v>607</v>
      </c>
      <c r="C56" s="0" t="s">
        <v>608</v>
      </c>
      <c r="D56" s="0" t="str">
        <f aca="false">_xlfn.CONCAT(UPPER(TRIM(B56))," ",TRIM(C56))</f>
        <v>BRIOLAT Jean-Marie</v>
      </c>
      <c r="E56" s="114" t="n">
        <f aca="false">SUM(F56:AA56)</f>
        <v>761</v>
      </c>
      <c r="F56" s="0" t="n">
        <v>26</v>
      </c>
      <c r="G56" s="0" t="n">
        <v>80</v>
      </c>
      <c r="H56" s="0" t="n">
        <v>18</v>
      </c>
      <c r="I56" s="0" t="n">
        <v>35</v>
      </c>
      <c r="J56" s="0" t="n">
        <v>68</v>
      </c>
      <c r="K56" s="0" t="n">
        <v>34</v>
      </c>
      <c r="L56" s="0" t="n">
        <v>41</v>
      </c>
      <c r="M56" s="0" t="n">
        <v>51</v>
      </c>
      <c r="N56" s="0" t="n">
        <v>0</v>
      </c>
      <c r="O56" s="0" t="n">
        <v>26</v>
      </c>
      <c r="P56" s="0" t="n">
        <v>74</v>
      </c>
      <c r="Q56" s="0" t="n">
        <v>50</v>
      </c>
      <c r="R56" s="0" t="n">
        <v>43</v>
      </c>
      <c r="S56" s="0" t="n">
        <v>32</v>
      </c>
      <c r="T56" s="0" t="n">
        <v>35</v>
      </c>
      <c r="U56" s="0" t="n">
        <v>37</v>
      </c>
      <c r="V56" s="0" t="n">
        <v>28</v>
      </c>
      <c r="W56" s="0" t="n">
        <v>32</v>
      </c>
      <c r="X56" s="0" t="n">
        <v>22</v>
      </c>
      <c r="Y56" s="0" t="n">
        <v>20</v>
      </c>
      <c r="Z56" s="0" t="n">
        <v>9</v>
      </c>
    </row>
    <row r="57" customFormat="false" ht="14.25" hidden="false" customHeight="false" outlineLevel="0" collapsed="false">
      <c r="A57" s="113" t="n">
        <v>52</v>
      </c>
      <c r="B57" s="0" t="s">
        <v>353</v>
      </c>
      <c r="C57" s="0" t="s">
        <v>354</v>
      </c>
      <c r="D57" s="0" t="str">
        <f aca="false">_xlfn.CONCAT(UPPER(TRIM(B57))," ",TRIM(C57))</f>
        <v>BASTIEN Anita</v>
      </c>
      <c r="E57" s="114" t="n">
        <f aca="false">SUM(F57:AA57)</f>
        <v>760</v>
      </c>
      <c r="F57" s="0" t="n">
        <v>20</v>
      </c>
      <c r="G57" s="0" t="n">
        <v>20</v>
      </c>
      <c r="H57" s="0" t="n">
        <v>19</v>
      </c>
      <c r="I57" s="0" t="n">
        <v>35</v>
      </c>
      <c r="J57" s="0" t="n">
        <v>76</v>
      </c>
      <c r="K57" s="0" t="n">
        <v>34</v>
      </c>
      <c r="L57" s="0" t="n">
        <v>32</v>
      </c>
      <c r="M57" s="0" t="n">
        <v>51</v>
      </c>
      <c r="N57" s="0" t="n">
        <v>23</v>
      </c>
      <c r="O57" s="0" t="n">
        <v>110</v>
      </c>
      <c r="P57" s="0" t="n">
        <v>32</v>
      </c>
      <c r="Q57" s="0" t="n">
        <v>50</v>
      </c>
      <c r="R57" s="0" t="n">
        <v>43</v>
      </c>
      <c r="S57" s="0" t="n">
        <v>34</v>
      </c>
      <c r="T57" s="0" t="n">
        <v>42</v>
      </c>
      <c r="U57" s="0" t="n">
        <v>40</v>
      </c>
      <c r="V57" s="0" t="n">
        <v>28</v>
      </c>
      <c r="W57" s="0" t="n">
        <v>26</v>
      </c>
      <c r="X57" s="0" t="n">
        <v>21</v>
      </c>
      <c r="Y57" s="0" t="n">
        <v>15</v>
      </c>
      <c r="Z57" s="0" t="n">
        <v>9</v>
      </c>
    </row>
    <row r="58" customFormat="false" ht="14.25" hidden="false" customHeight="false" outlineLevel="0" collapsed="false">
      <c r="A58" s="113" t="n">
        <v>53</v>
      </c>
      <c r="B58" s="113" t="s">
        <v>733</v>
      </c>
      <c r="C58" s="113" t="s">
        <v>218</v>
      </c>
      <c r="D58" s="0" t="str">
        <f aca="false">_xlfn.CONCAT(UPPER(TRIM(B58))," ",TRIM(C58))</f>
        <v>MALJEAN Anne</v>
      </c>
      <c r="E58" s="114" t="n">
        <f aca="false">SUM(F58:AA58)</f>
        <v>757</v>
      </c>
      <c r="F58" s="0" t="n">
        <v>22</v>
      </c>
      <c r="G58" s="0" t="n">
        <v>74</v>
      </c>
      <c r="H58" s="0" t="n">
        <v>0</v>
      </c>
      <c r="I58" s="0" t="n">
        <v>62</v>
      </c>
      <c r="J58" s="0" t="n">
        <v>22</v>
      </c>
      <c r="K58" s="0" t="n">
        <v>34</v>
      </c>
      <c r="L58" s="0" t="n">
        <v>32</v>
      </c>
      <c r="M58" s="0" t="n">
        <v>51</v>
      </c>
      <c r="N58" s="0" t="n">
        <v>23</v>
      </c>
      <c r="O58" s="0" t="n">
        <v>0</v>
      </c>
      <c r="P58" s="0" t="n">
        <v>70</v>
      </c>
      <c r="Q58" s="0" t="n">
        <v>50</v>
      </c>
      <c r="R58" s="0" t="n">
        <v>43</v>
      </c>
      <c r="S58" s="0" t="n">
        <v>42</v>
      </c>
      <c r="T58" s="0" t="n">
        <v>38</v>
      </c>
      <c r="U58" s="0" t="n">
        <v>42</v>
      </c>
      <c r="V58" s="0" t="n">
        <v>80</v>
      </c>
      <c r="W58" s="0" t="n">
        <v>26</v>
      </c>
      <c r="X58" s="0" t="n">
        <v>19</v>
      </c>
      <c r="Y58" s="0" t="n">
        <v>19</v>
      </c>
      <c r="Z58" s="0" t="n">
        <v>8</v>
      </c>
    </row>
    <row r="59" customFormat="false" ht="14.25" hidden="false" customHeight="false" outlineLevel="0" collapsed="false">
      <c r="A59" s="113" t="n">
        <v>54</v>
      </c>
      <c r="B59" s="0" t="s">
        <v>734</v>
      </c>
      <c r="C59" s="0" t="s">
        <v>378</v>
      </c>
      <c r="D59" s="0" t="str">
        <f aca="false">_xlfn.CONCAT(UPPER(TRIM(B59))," ",TRIM(C59))</f>
        <v>PIRSON Anne-Christine</v>
      </c>
      <c r="E59" s="114" t="n">
        <f aca="false">SUM(F59:AA59)</f>
        <v>756</v>
      </c>
      <c r="F59" s="0" t="n">
        <v>22</v>
      </c>
      <c r="G59" s="0" t="n">
        <v>74</v>
      </c>
      <c r="H59" s="0" t="n">
        <v>18</v>
      </c>
      <c r="I59" s="0" t="n">
        <v>35</v>
      </c>
      <c r="J59" s="0" t="n">
        <v>22</v>
      </c>
      <c r="K59" s="0" t="n">
        <v>34</v>
      </c>
      <c r="L59" s="0" t="n">
        <v>72</v>
      </c>
      <c r="M59" s="0" t="n">
        <v>51</v>
      </c>
      <c r="N59" s="0" t="n">
        <v>23</v>
      </c>
      <c r="O59" s="0" t="n">
        <v>30</v>
      </c>
      <c r="P59" s="0" t="n">
        <v>70</v>
      </c>
      <c r="Q59" s="0" t="n">
        <v>50</v>
      </c>
      <c r="R59" s="0" t="n">
        <v>43</v>
      </c>
      <c r="S59" s="0" t="n">
        <v>34</v>
      </c>
      <c r="T59" s="0" t="n">
        <v>38</v>
      </c>
      <c r="U59" s="0" t="n">
        <v>40</v>
      </c>
      <c r="V59" s="0" t="n">
        <v>26</v>
      </c>
      <c r="W59" s="0" t="n">
        <v>24</v>
      </c>
      <c r="X59" s="0" t="n">
        <v>21</v>
      </c>
      <c r="Y59" s="0" t="n">
        <v>20</v>
      </c>
      <c r="Z59" s="0" t="n">
        <v>9</v>
      </c>
    </row>
    <row r="60" customFormat="false" ht="14.25" hidden="false" customHeight="false" outlineLevel="0" collapsed="false">
      <c r="A60" s="113" t="n">
        <v>55</v>
      </c>
      <c r="B60" s="0" t="s">
        <v>203</v>
      </c>
      <c r="C60" s="0" t="s">
        <v>204</v>
      </c>
      <c r="D60" s="0" t="str">
        <f aca="false">_xlfn.CONCAT(UPPER(TRIM(B60))," ",TRIM(C60))</f>
        <v>HOUET Françoise</v>
      </c>
      <c r="E60" s="114" t="n">
        <f aca="false">SUM(F60:AA60)</f>
        <v>754</v>
      </c>
      <c r="F60" s="0" t="n">
        <v>22</v>
      </c>
      <c r="G60" s="0" t="n">
        <v>74</v>
      </c>
      <c r="H60" s="0" t="n">
        <v>0</v>
      </c>
      <c r="I60" s="0" t="n">
        <v>31</v>
      </c>
      <c r="J60" s="0" t="n">
        <v>76</v>
      </c>
      <c r="K60" s="0" t="n">
        <v>0</v>
      </c>
      <c r="L60" s="0" t="n">
        <v>94</v>
      </c>
      <c r="M60" s="0" t="n">
        <v>51</v>
      </c>
      <c r="N60" s="0" t="n">
        <v>25</v>
      </c>
      <c r="O60" s="0" t="n">
        <v>24</v>
      </c>
      <c r="P60" s="0" t="n">
        <v>75</v>
      </c>
      <c r="Q60" s="0" t="n">
        <v>32</v>
      </c>
      <c r="R60" s="0" t="n">
        <v>43</v>
      </c>
      <c r="S60" s="0" t="n">
        <v>34</v>
      </c>
      <c r="T60" s="0" t="n">
        <v>38</v>
      </c>
      <c r="U60" s="0" t="n">
        <v>34</v>
      </c>
      <c r="V60" s="0" t="n">
        <v>28</v>
      </c>
      <c r="W60" s="0" t="n">
        <v>26</v>
      </c>
      <c r="X60" s="0" t="n">
        <v>21</v>
      </c>
      <c r="Y60" s="0" t="n">
        <v>19</v>
      </c>
      <c r="Z60" s="0" t="n">
        <v>7</v>
      </c>
    </row>
    <row r="61" customFormat="false" ht="14.25" hidden="false" customHeight="false" outlineLevel="0" collapsed="false">
      <c r="A61" s="113" t="n">
        <v>56</v>
      </c>
      <c r="B61" s="113" t="s">
        <v>735</v>
      </c>
      <c r="C61" s="113" t="s">
        <v>344</v>
      </c>
      <c r="D61" s="0" t="str">
        <f aca="false">_xlfn.CONCAT(UPPER(TRIM(B61))," ",TRIM(C61))</f>
        <v>PHILIPPOT Véronique</v>
      </c>
      <c r="E61" s="114" t="n">
        <f aca="false">SUM(F61:AA61)</f>
        <v>752</v>
      </c>
      <c r="F61" s="0" t="n">
        <v>22</v>
      </c>
      <c r="G61" s="0" t="n">
        <v>74</v>
      </c>
      <c r="H61" s="0" t="n">
        <v>19</v>
      </c>
      <c r="I61" s="0" t="n">
        <v>35</v>
      </c>
      <c r="J61" s="0" t="n">
        <v>68</v>
      </c>
      <c r="K61" s="0" t="n">
        <v>34</v>
      </c>
      <c r="L61" s="0" t="n">
        <v>32</v>
      </c>
      <c r="M61" s="0" t="n">
        <v>51</v>
      </c>
      <c r="N61" s="0" t="n">
        <v>23</v>
      </c>
      <c r="O61" s="0" t="n">
        <v>70</v>
      </c>
      <c r="P61" s="0" t="n">
        <v>33</v>
      </c>
      <c r="Q61" s="0" t="n">
        <v>50</v>
      </c>
      <c r="R61" s="0" t="n">
        <v>30</v>
      </c>
      <c r="S61" s="0" t="n">
        <v>42</v>
      </c>
      <c r="T61" s="0" t="n">
        <v>39</v>
      </c>
      <c r="U61" s="0" t="n">
        <v>40</v>
      </c>
      <c r="V61" s="0" t="n">
        <v>26</v>
      </c>
      <c r="W61" s="0" t="n">
        <v>26</v>
      </c>
      <c r="X61" s="0" t="n">
        <v>15</v>
      </c>
      <c r="Y61" s="0" t="n">
        <v>15</v>
      </c>
      <c r="Z61" s="0" t="n">
        <v>8</v>
      </c>
    </row>
    <row r="62" customFormat="false" ht="14.25" hidden="false" customHeight="false" outlineLevel="0" collapsed="false">
      <c r="A62" s="113" t="n">
        <v>57</v>
      </c>
      <c r="B62" s="113" t="s">
        <v>257</v>
      </c>
      <c r="C62" s="113" t="s">
        <v>200</v>
      </c>
      <c r="D62" s="0" t="str">
        <f aca="false">_xlfn.CONCAT(UPPER(TRIM(B62))," ",TRIM(C62))</f>
        <v>BOURGOIN Pierre</v>
      </c>
      <c r="E62" s="114" t="n">
        <f aca="false">SUM(F62:AA62)</f>
        <v>751</v>
      </c>
      <c r="F62" s="0" t="n">
        <v>22</v>
      </c>
      <c r="G62" s="0" t="n">
        <v>0</v>
      </c>
      <c r="H62" s="0" t="n">
        <v>20</v>
      </c>
      <c r="I62" s="0" t="n">
        <v>34</v>
      </c>
      <c r="J62" s="0" t="n">
        <v>59</v>
      </c>
      <c r="K62" s="0" t="n">
        <v>25</v>
      </c>
      <c r="L62" s="0" t="n">
        <v>41</v>
      </c>
      <c r="M62" s="0" t="n">
        <v>51</v>
      </c>
      <c r="N62" s="0" t="n">
        <v>23</v>
      </c>
      <c r="O62" s="0" t="n">
        <v>110</v>
      </c>
      <c r="P62" s="0" t="n">
        <v>70</v>
      </c>
      <c r="Q62" s="0" t="n">
        <v>50</v>
      </c>
      <c r="R62" s="0" t="n">
        <v>43</v>
      </c>
      <c r="S62" s="0" t="n">
        <v>34</v>
      </c>
      <c r="T62" s="0" t="n">
        <v>38</v>
      </c>
      <c r="U62" s="0" t="n">
        <v>37</v>
      </c>
      <c r="V62" s="0" t="n">
        <v>28</v>
      </c>
      <c r="W62" s="0" t="n">
        <v>24</v>
      </c>
      <c r="X62" s="0" t="n">
        <v>17</v>
      </c>
      <c r="Y62" s="0" t="n">
        <v>17</v>
      </c>
      <c r="Z62" s="0" t="n">
        <v>8</v>
      </c>
    </row>
    <row r="63" customFormat="false" ht="14.25" hidden="false" customHeight="false" outlineLevel="0" collapsed="false">
      <c r="A63" s="113" t="n">
        <v>58</v>
      </c>
      <c r="B63" s="0" t="s">
        <v>243</v>
      </c>
      <c r="C63" s="0" t="s">
        <v>244</v>
      </c>
      <c r="D63" s="0" t="str">
        <f aca="false">_xlfn.CONCAT(UPPER(TRIM(B63))," ",TRIM(C63))</f>
        <v>COLLIN Rose-Marie</v>
      </c>
      <c r="E63" s="114" t="n">
        <f aca="false">SUM(F63:AA63)</f>
        <v>750</v>
      </c>
      <c r="F63" s="0" t="n">
        <v>22</v>
      </c>
      <c r="G63" s="0" t="n">
        <v>80</v>
      </c>
      <c r="H63" s="0" t="n">
        <v>14</v>
      </c>
      <c r="I63" s="0" t="n">
        <v>34</v>
      </c>
      <c r="J63" s="0" t="n">
        <v>59</v>
      </c>
      <c r="K63" s="0" t="n">
        <v>26</v>
      </c>
      <c r="L63" s="0" t="n">
        <v>41</v>
      </c>
      <c r="M63" s="0" t="n">
        <v>51</v>
      </c>
      <c r="N63" s="0" t="n">
        <v>18</v>
      </c>
      <c r="O63" s="0" t="n">
        <v>24</v>
      </c>
      <c r="P63" s="0" t="n">
        <v>70</v>
      </c>
      <c r="Q63" s="0" t="n">
        <v>50</v>
      </c>
      <c r="R63" s="0" t="n">
        <v>43</v>
      </c>
      <c r="S63" s="0" t="n">
        <v>34</v>
      </c>
      <c r="T63" s="0" t="n">
        <v>38</v>
      </c>
      <c r="U63" s="0" t="n">
        <v>37</v>
      </c>
      <c r="V63" s="0" t="n">
        <v>28</v>
      </c>
      <c r="W63" s="0" t="n">
        <v>32</v>
      </c>
      <c r="X63" s="0" t="n">
        <v>21</v>
      </c>
      <c r="Y63" s="0" t="n">
        <v>19</v>
      </c>
      <c r="Z63" s="0" t="n">
        <v>9</v>
      </c>
    </row>
    <row r="64" customFormat="false" ht="14.25" hidden="false" customHeight="false" outlineLevel="0" collapsed="false">
      <c r="A64" s="113" t="n">
        <v>59</v>
      </c>
      <c r="B64" s="0" t="s">
        <v>599</v>
      </c>
      <c r="C64" s="0" t="s">
        <v>293</v>
      </c>
      <c r="D64" s="0" t="str">
        <f aca="false">_xlfn.CONCAT(UPPER(TRIM(B64))," ",TRIM(C64))</f>
        <v>DE GRAUX Francis</v>
      </c>
      <c r="E64" s="114" t="n">
        <f aca="false">SUM(F64:AA64)</f>
        <v>747</v>
      </c>
      <c r="F64" s="0" t="n">
        <v>22</v>
      </c>
      <c r="G64" s="0" t="n">
        <v>74</v>
      </c>
      <c r="H64" s="0" t="n">
        <v>15</v>
      </c>
      <c r="I64" s="0" t="n">
        <v>34</v>
      </c>
      <c r="J64" s="0" t="n">
        <v>76</v>
      </c>
      <c r="K64" s="0" t="n">
        <v>27</v>
      </c>
      <c r="L64" s="0" t="n">
        <v>32</v>
      </c>
      <c r="M64" s="0" t="n">
        <v>51</v>
      </c>
      <c r="N64" s="0" t="n">
        <v>33</v>
      </c>
      <c r="O64" s="0" t="n">
        <v>23</v>
      </c>
      <c r="P64" s="0" t="n">
        <v>70</v>
      </c>
      <c r="Q64" s="0" t="n">
        <v>50</v>
      </c>
      <c r="R64" s="0" t="n">
        <v>43</v>
      </c>
      <c r="S64" s="0" t="n">
        <v>25</v>
      </c>
      <c r="T64" s="0" t="n">
        <v>34</v>
      </c>
      <c r="U64" s="0" t="n">
        <v>37</v>
      </c>
      <c r="V64" s="0" t="n">
        <v>28</v>
      </c>
      <c r="W64" s="0" t="n">
        <v>24</v>
      </c>
      <c r="X64" s="0" t="n">
        <v>21</v>
      </c>
      <c r="Y64" s="0" t="n">
        <v>19</v>
      </c>
      <c r="Z64" s="0" t="n">
        <v>9</v>
      </c>
    </row>
    <row r="65" customFormat="false" ht="14.25" hidden="false" customHeight="false" outlineLevel="0" collapsed="false">
      <c r="A65" s="113" t="n">
        <v>60</v>
      </c>
      <c r="B65" s="0" t="s">
        <v>355</v>
      </c>
      <c r="C65" s="0" t="s">
        <v>356</v>
      </c>
      <c r="D65" s="0" t="str">
        <f aca="false">_xlfn.CONCAT(UPPER(TRIM(B65))," ",TRIM(C65))</f>
        <v>PERDREAUX Odile</v>
      </c>
      <c r="E65" s="114" t="n">
        <f aca="false">SUM(F65:AA65)</f>
        <v>741</v>
      </c>
      <c r="F65" s="0" t="n">
        <v>22</v>
      </c>
      <c r="G65" s="0" t="n">
        <v>74</v>
      </c>
      <c r="H65" s="0" t="n">
        <v>16</v>
      </c>
      <c r="I65" s="0" t="n">
        <v>35</v>
      </c>
      <c r="J65" s="0" t="n">
        <v>59</v>
      </c>
      <c r="K65" s="0" t="n">
        <v>28</v>
      </c>
      <c r="L65" s="0" t="n">
        <v>97</v>
      </c>
      <c r="M65" s="0" t="n">
        <v>51</v>
      </c>
      <c r="N65" s="0" t="n">
        <v>33</v>
      </c>
      <c r="O65" s="0" t="n">
        <v>19</v>
      </c>
      <c r="P65" s="0" t="n">
        <v>11</v>
      </c>
      <c r="Q65" s="0" t="n">
        <v>50</v>
      </c>
      <c r="R65" s="0" t="n">
        <v>28</v>
      </c>
      <c r="S65" s="0" t="n">
        <v>40</v>
      </c>
      <c r="T65" s="0" t="n">
        <v>34</v>
      </c>
      <c r="U65" s="0" t="n">
        <v>40</v>
      </c>
      <c r="V65" s="0" t="n">
        <v>28</v>
      </c>
      <c r="W65" s="0" t="n">
        <v>32</v>
      </c>
      <c r="X65" s="0" t="n">
        <v>19</v>
      </c>
      <c r="Y65" s="0" t="n">
        <v>19</v>
      </c>
      <c r="Z65" s="0" t="n">
        <v>6</v>
      </c>
    </row>
    <row r="66" customFormat="false" ht="14.25" hidden="false" customHeight="false" outlineLevel="0" collapsed="false">
      <c r="A66" s="113" t="n">
        <v>61</v>
      </c>
      <c r="B66" s="0" t="s">
        <v>237</v>
      </c>
      <c r="C66" s="0" t="s">
        <v>238</v>
      </c>
      <c r="D66" s="0" t="str">
        <f aca="false">_xlfn.CONCAT(UPPER(TRIM(B66))," ",TRIM(C66))</f>
        <v>COUTANT Mireille</v>
      </c>
      <c r="E66" s="114" t="n">
        <f aca="false">SUM(F66:AA66)</f>
        <v>738</v>
      </c>
      <c r="F66" s="0" t="n">
        <v>22</v>
      </c>
      <c r="G66" s="0" t="n">
        <v>74</v>
      </c>
      <c r="H66" s="0" t="n">
        <v>18</v>
      </c>
      <c r="I66" s="0" t="n">
        <v>35</v>
      </c>
      <c r="J66" s="0" t="n">
        <v>22</v>
      </c>
      <c r="K66" s="0" t="n">
        <v>28</v>
      </c>
      <c r="L66" s="0" t="n">
        <v>32</v>
      </c>
      <c r="M66" s="0" t="n">
        <v>51</v>
      </c>
      <c r="N66" s="0" t="n">
        <v>23</v>
      </c>
      <c r="O66" s="0" t="n">
        <v>110</v>
      </c>
      <c r="P66" s="0" t="n">
        <v>26</v>
      </c>
      <c r="Q66" s="0" t="n">
        <v>50</v>
      </c>
      <c r="R66" s="0" t="n">
        <v>43</v>
      </c>
      <c r="S66" s="0" t="n">
        <v>32</v>
      </c>
      <c r="T66" s="0" t="n">
        <v>42</v>
      </c>
      <c r="U66" s="0" t="n">
        <v>37</v>
      </c>
      <c r="V66" s="0" t="n">
        <v>23</v>
      </c>
      <c r="W66" s="0" t="n">
        <v>21</v>
      </c>
      <c r="X66" s="0" t="n">
        <v>21</v>
      </c>
      <c r="Y66" s="0" t="n">
        <v>19</v>
      </c>
      <c r="Z66" s="0" t="n">
        <v>9</v>
      </c>
    </row>
    <row r="67" customFormat="false" ht="14.25" hidden="false" customHeight="false" outlineLevel="0" collapsed="false">
      <c r="A67" s="113" t="n">
        <v>62</v>
      </c>
      <c r="B67" s="113" t="s">
        <v>736</v>
      </c>
      <c r="C67" s="113" t="s">
        <v>206</v>
      </c>
      <c r="D67" s="0" t="str">
        <f aca="false">_xlfn.CONCAT(UPPER(TRIM(B67))," ",TRIM(C67))</f>
        <v>VALET Thierry</v>
      </c>
      <c r="E67" s="114" t="n">
        <f aca="false">SUM(F67:AA67)</f>
        <v>734</v>
      </c>
      <c r="F67" s="0" t="n">
        <v>22</v>
      </c>
      <c r="G67" s="0" t="n">
        <v>74</v>
      </c>
      <c r="H67" s="0" t="n">
        <v>0</v>
      </c>
      <c r="I67" s="0" t="n">
        <v>34</v>
      </c>
      <c r="J67" s="0" t="n">
        <v>0</v>
      </c>
      <c r="K67" s="0" t="n">
        <v>34</v>
      </c>
      <c r="L67" s="0" t="n">
        <v>41</v>
      </c>
      <c r="M67" s="0" t="n">
        <v>51</v>
      </c>
      <c r="N67" s="0" t="n">
        <v>33</v>
      </c>
      <c r="O67" s="0" t="n">
        <v>110</v>
      </c>
      <c r="P67" s="0" t="n">
        <v>31</v>
      </c>
      <c r="Q67" s="0" t="n">
        <v>50</v>
      </c>
      <c r="R67" s="0" t="n">
        <v>43</v>
      </c>
      <c r="S67" s="0" t="n">
        <v>33</v>
      </c>
      <c r="T67" s="0" t="n">
        <v>42</v>
      </c>
      <c r="U67" s="0" t="n">
        <v>37</v>
      </c>
      <c r="V67" s="0" t="n">
        <v>26</v>
      </c>
      <c r="W67" s="0" t="n">
        <v>30</v>
      </c>
      <c r="X67" s="0" t="n">
        <v>16</v>
      </c>
      <c r="Y67" s="0" t="n">
        <v>19</v>
      </c>
      <c r="Z67" s="0" t="n">
        <v>8</v>
      </c>
    </row>
    <row r="68" customFormat="false" ht="14.25" hidden="false" customHeight="false" outlineLevel="0" collapsed="false">
      <c r="A68" s="113" t="n">
        <v>63</v>
      </c>
      <c r="B68" s="113" t="s">
        <v>347</v>
      </c>
      <c r="C68" s="113" t="s">
        <v>285</v>
      </c>
      <c r="D68" s="0" t="str">
        <f aca="false">_xlfn.CONCAT(UPPER(TRIM(B68))," ",TRIM(C68))</f>
        <v>MERTENS Marie-Thérèse</v>
      </c>
      <c r="E68" s="114" t="n">
        <f aca="false">SUM(F68:AA68)</f>
        <v>729</v>
      </c>
      <c r="F68" s="0" t="n">
        <v>22</v>
      </c>
      <c r="G68" s="0" t="n">
        <v>74</v>
      </c>
      <c r="H68" s="0" t="n">
        <v>19</v>
      </c>
      <c r="I68" s="0" t="n">
        <v>35</v>
      </c>
      <c r="J68" s="0" t="n">
        <v>22</v>
      </c>
      <c r="K68" s="0" t="n">
        <v>34</v>
      </c>
      <c r="L68" s="0" t="n">
        <v>92</v>
      </c>
      <c r="M68" s="0" t="n">
        <v>51</v>
      </c>
      <c r="N68" s="0" t="n">
        <v>33</v>
      </c>
      <c r="O68" s="0" t="n">
        <v>26</v>
      </c>
      <c r="P68" s="0" t="n">
        <v>16</v>
      </c>
      <c r="Q68" s="0" t="n">
        <v>50</v>
      </c>
      <c r="R68" s="0" t="n">
        <v>43</v>
      </c>
      <c r="S68" s="0" t="n">
        <v>29</v>
      </c>
      <c r="T68" s="0" t="n">
        <v>39</v>
      </c>
      <c r="U68" s="0" t="n">
        <v>40</v>
      </c>
      <c r="V68" s="0" t="n">
        <v>26</v>
      </c>
      <c r="W68" s="0" t="n">
        <v>30</v>
      </c>
      <c r="X68" s="0" t="n">
        <v>21</v>
      </c>
      <c r="Y68" s="0" t="n">
        <v>19</v>
      </c>
      <c r="Z68" s="0" t="n">
        <v>8</v>
      </c>
    </row>
    <row r="69" customFormat="false" ht="14.25" hidden="false" customHeight="false" outlineLevel="0" collapsed="false">
      <c r="A69" s="113" t="n">
        <v>64</v>
      </c>
      <c r="B69" s="113" t="s">
        <v>309</v>
      </c>
      <c r="C69" s="113" t="s">
        <v>267</v>
      </c>
      <c r="D69" s="0" t="str">
        <f aca="false">_xlfn.CONCAT(UPPER(TRIM(B69))," ",TRIM(C69))</f>
        <v>ROSSI Martine</v>
      </c>
      <c r="E69" s="114" t="n">
        <f aca="false">SUM(F69:AA69)</f>
        <v>724</v>
      </c>
      <c r="F69" s="0" t="n">
        <v>22</v>
      </c>
      <c r="G69" s="0" t="n">
        <v>74</v>
      </c>
      <c r="H69" s="0" t="n">
        <v>0</v>
      </c>
      <c r="I69" s="0" t="n">
        <v>34</v>
      </c>
      <c r="J69" s="0" t="n">
        <v>76</v>
      </c>
      <c r="K69" s="0" t="n">
        <v>34</v>
      </c>
      <c r="L69" s="0" t="n">
        <v>39</v>
      </c>
      <c r="M69" s="0" t="n">
        <v>51</v>
      </c>
      <c r="N69" s="0" t="n">
        <v>33</v>
      </c>
      <c r="O69" s="0" t="n">
        <v>29</v>
      </c>
      <c r="P69" s="0" t="n">
        <v>31</v>
      </c>
      <c r="Q69" s="0" t="n">
        <v>50</v>
      </c>
      <c r="R69" s="0" t="n">
        <v>43</v>
      </c>
      <c r="S69" s="0" t="n">
        <v>33</v>
      </c>
      <c r="T69" s="0" t="n">
        <v>34</v>
      </c>
      <c r="U69" s="0" t="n">
        <v>34</v>
      </c>
      <c r="V69" s="0" t="n">
        <v>26</v>
      </c>
      <c r="W69" s="0" t="n">
        <v>32</v>
      </c>
      <c r="X69" s="0" t="n">
        <v>21</v>
      </c>
      <c r="Y69" s="0" t="n">
        <v>19</v>
      </c>
      <c r="Z69" s="0" t="n">
        <v>9</v>
      </c>
    </row>
    <row r="70" customFormat="false" ht="14.25" hidden="false" customHeight="false" outlineLevel="0" collapsed="false">
      <c r="A70" s="113" t="n">
        <v>65</v>
      </c>
      <c r="B70" s="0" t="s">
        <v>290</v>
      </c>
      <c r="C70" s="0" t="s">
        <v>291</v>
      </c>
      <c r="D70" s="0" t="str">
        <f aca="false">_xlfn.CONCAT(UPPER(TRIM(B70))," ",TRIM(C70))</f>
        <v>NICOLAY Jeannine</v>
      </c>
      <c r="E70" s="114" t="n">
        <f aca="false">SUM(F70:AA70)</f>
        <v>720</v>
      </c>
      <c r="F70" s="0" t="n">
        <v>22</v>
      </c>
      <c r="G70" s="0" t="n">
        <v>74</v>
      </c>
      <c r="H70" s="0" t="n">
        <v>16</v>
      </c>
      <c r="I70" s="0" t="n">
        <v>24</v>
      </c>
      <c r="J70" s="0" t="n">
        <v>22</v>
      </c>
      <c r="K70" s="0" t="n">
        <v>34</v>
      </c>
      <c r="L70" s="0" t="n">
        <v>39</v>
      </c>
      <c r="M70" s="0" t="n">
        <v>51</v>
      </c>
      <c r="N70" s="0" t="n">
        <v>33</v>
      </c>
      <c r="O70" s="0" t="n">
        <v>30</v>
      </c>
      <c r="P70" s="0" t="n">
        <v>83</v>
      </c>
      <c r="Q70" s="0" t="n">
        <v>50</v>
      </c>
      <c r="R70" s="0" t="n">
        <v>30</v>
      </c>
      <c r="S70" s="0" t="n">
        <v>34</v>
      </c>
      <c r="T70" s="0" t="n">
        <v>30</v>
      </c>
      <c r="U70" s="0" t="n">
        <v>40</v>
      </c>
      <c r="V70" s="0" t="n">
        <v>28</v>
      </c>
      <c r="W70" s="0" t="n">
        <v>32</v>
      </c>
      <c r="X70" s="0" t="n">
        <v>21</v>
      </c>
      <c r="Y70" s="0" t="n">
        <v>19</v>
      </c>
      <c r="Z70" s="0" t="n">
        <v>8</v>
      </c>
    </row>
    <row r="71" customFormat="false" ht="14.25" hidden="false" customHeight="false" outlineLevel="0" collapsed="false">
      <c r="A71" s="113" t="n">
        <v>66</v>
      </c>
      <c r="B71" s="113" t="s">
        <v>511</v>
      </c>
      <c r="C71" s="113" t="s">
        <v>512</v>
      </c>
      <c r="D71" s="0" t="str">
        <f aca="false">_xlfn.CONCAT(UPPER(TRIM(B71))," ",TRIM(C71))</f>
        <v>CHAUDIER Paule</v>
      </c>
      <c r="E71" s="114" t="n">
        <f aca="false">SUM(F71:AA71)</f>
        <v>717</v>
      </c>
      <c r="F71" s="0" t="n">
        <v>22</v>
      </c>
      <c r="G71" s="0" t="n">
        <v>80</v>
      </c>
      <c r="H71" s="0" t="n">
        <v>16</v>
      </c>
      <c r="I71" s="0" t="n">
        <v>35</v>
      </c>
      <c r="J71" s="0" t="n">
        <v>19</v>
      </c>
      <c r="K71" s="0" t="n">
        <v>28</v>
      </c>
      <c r="L71" s="0" t="n">
        <v>41</v>
      </c>
      <c r="M71" s="0" t="n">
        <v>51</v>
      </c>
      <c r="N71" s="0" t="n">
        <v>25</v>
      </c>
      <c r="O71" s="0" t="n">
        <v>24</v>
      </c>
      <c r="P71" s="0" t="n">
        <v>83</v>
      </c>
      <c r="Q71" s="0" t="n">
        <v>50</v>
      </c>
      <c r="R71" s="0" t="n">
        <v>43</v>
      </c>
      <c r="S71" s="0" t="n">
        <v>32</v>
      </c>
      <c r="T71" s="0" t="n">
        <v>34</v>
      </c>
      <c r="U71" s="0" t="n">
        <v>32</v>
      </c>
      <c r="V71" s="0" t="n">
        <v>28</v>
      </c>
      <c r="W71" s="0" t="n">
        <v>26</v>
      </c>
      <c r="X71" s="0" t="n">
        <v>21</v>
      </c>
      <c r="Y71" s="0" t="n">
        <v>19</v>
      </c>
      <c r="Z71" s="0" t="n">
        <v>8</v>
      </c>
    </row>
    <row r="72" customFormat="false" ht="14.25" hidden="false" customHeight="false" outlineLevel="0" collapsed="false">
      <c r="A72" s="113" t="n">
        <v>67</v>
      </c>
      <c r="B72" s="0" t="s">
        <v>365</v>
      </c>
      <c r="C72" s="0" t="s">
        <v>335</v>
      </c>
      <c r="D72" s="0" t="str">
        <f aca="false">_xlfn.CONCAT(UPPER(TRIM(B72))," ",TRIM(C72))</f>
        <v>BIZIEUX Jean</v>
      </c>
      <c r="E72" s="114" t="n">
        <f aca="false">SUM(F72:AA72)</f>
        <v>716</v>
      </c>
      <c r="F72" s="0" t="n">
        <v>22</v>
      </c>
      <c r="G72" s="0" t="n">
        <v>74</v>
      </c>
      <c r="H72" s="0" t="n">
        <v>19</v>
      </c>
      <c r="I72" s="0" t="n">
        <v>35</v>
      </c>
      <c r="J72" s="0" t="n">
        <v>21</v>
      </c>
      <c r="K72" s="0" t="n">
        <v>28</v>
      </c>
      <c r="L72" s="0" t="n">
        <v>0</v>
      </c>
      <c r="M72" s="0" t="n">
        <v>51</v>
      </c>
      <c r="N72" s="0" t="n">
        <v>33</v>
      </c>
      <c r="O72" s="0" t="n">
        <v>70</v>
      </c>
      <c r="P72" s="0" t="n">
        <v>75</v>
      </c>
      <c r="Q72" s="0" t="n">
        <v>50</v>
      </c>
      <c r="R72" s="0" t="n">
        <v>43</v>
      </c>
      <c r="S72" s="0" t="n">
        <v>33</v>
      </c>
      <c r="T72" s="0" t="n">
        <v>30</v>
      </c>
      <c r="U72" s="0" t="n">
        <v>37</v>
      </c>
      <c r="V72" s="0" t="n">
        <v>26</v>
      </c>
      <c r="W72" s="0" t="n">
        <v>30</v>
      </c>
      <c r="X72" s="0" t="n">
        <v>21</v>
      </c>
      <c r="Y72" s="0" t="n">
        <v>10</v>
      </c>
      <c r="Z72" s="0" t="n">
        <v>8</v>
      </c>
    </row>
    <row r="73" customFormat="false" ht="14.25" hidden="false" customHeight="false" outlineLevel="0" collapsed="false">
      <c r="A73" s="113" t="n">
        <v>68</v>
      </c>
      <c r="B73" s="0" t="s">
        <v>737</v>
      </c>
      <c r="C73" s="0" t="s">
        <v>738</v>
      </c>
      <c r="D73" s="0" t="str">
        <f aca="false">_xlfn.CONCAT(UPPER(TRIM(B73))," ",TRIM(C73))</f>
        <v>FAGE Marie-Odile</v>
      </c>
      <c r="E73" s="114" t="n">
        <f aca="false">SUM(F73:AA73)</f>
        <v>712</v>
      </c>
      <c r="F73" s="0" t="n">
        <v>22</v>
      </c>
      <c r="G73" s="0" t="n">
        <v>18</v>
      </c>
      <c r="H73" s="0" t="n">
        <v>16</v>
      </c>
      <c r="I73" s="0" t="n">
        <v>35</v>
      </c>
      <c r="J73" s="0" t="n">
        <v>18</v>
      </c>
      <c r="K73" s="0" t="n">
        <v>24</v>
      </c>
      <c r="L73" s="0" t="n">
        <v>41</v>
      </c>
      <c r="M73" s="0" t="n">
        <v>51</v>
      </c>
      <c r="N73" s="0" t="n">
        <v>25</v>
      </c>
      <c r="O73" s="0" t="n">
        <v>110</v>
      </c>
      <c r="P73" s="0" t="n">
        <v>34</v>
      </c>
      <c r="Q73" s="0" t="n">
        <v>50</v>
      </c>
      <c r="R73" s="0" t="n">
        <v>43</v>
      </c>
      <c r="S73" s="0" t="n">
        <v>48</v>
      </c>
      <c r="T73" s="0" t="n">
        <v>32</v>
      </c>
      <c r="U73" s="0" t="n">
        <v>37</v>
      </c>
      <c r="V73" s="0" t="n">
        <v>28</v>
      </c>
      <c r="W73" s="0" t="n">
        <v>30</v>
      </c>
      <c r="X73" s="0" t="n">
        <v>22</v>
      </c>
      <c r="Y73" s="0" t="n">
        <v>19</v>
      </c>
      <c r="Z73" s="0" t="n">
        <v>9</v>
      </c>
    </row>
    <row r="74" customFormat="false" ht="14.25" hidden="false" customHeight="false" outlineLevel="0" collapsed="false">
      <c r="A74" s="113" t="n">
        <v>69</v>
      </c>
      <c r="B74" s="0" t="s">
        <v>739</v>
      </c>
      <c r="C74" s="0" t="s">
        <v>740</v>
      </c>
      <c r="D74" s="0" t="str">
        <f aca="false">_xlfn.CONCAT(UPPER(TRIM(B74))," ",TRIM(C74))</f>
        <v>ROBE Reine</v>
      </c>
      <c r="E74" s="114" t="n">
        <f aca="false">SUM(F74:AA74)</f>
        <v>702</v>
      </c>
      <c r="F74" s="0" t="n">
        <v>22</v>
      </c>
      <c r="G74" s="0" t="n">
        <v>74</v>
      </c>
      <c r="H74" s="0" t="n">
        <v>18</v>
      </c>
      <c r="I74" s="0" t="n">
        <v>34</v>
      </c>
      <c r="J74" s="0" t="n">
        <v>76</v>
      </c>
      <c r="K74" s="0" t="n">
        <v>34</v>
      </c>
      <c r="L74" s="0" t="n">
        <v>0</v>
      </c>
      <c r="M74" s="0" t="n">
        <v>51</v>
      </c>
      <c r="N74" s="0" t="n">
        <v>23</v>
      </c>
      <c r="O74" s="0" t="n">
        <v>0</v>
      </c>
      <c r="P74" s="0" t="n">
        <v>83</v>
      </c>
      <c r="Q74" s="0" t="n">
        <v>50</v>
      </c>
      <c r="R74" s="0" t="n">
        <v>30</v>
      </c>
      <c r="S74" s="0" t="n">
        <v>33</v>
      </c>
      <c r="T74" s="0" t="n">
        <v>33</v>
      </c>
      <c r="U74" s="0" t="n">
        <v>40</v>
      </c>
      <c r="V74" s="0" t="n">
        <v>29</v>
      </c>
      <c r="W74" s="0" t="n">
        <v>26</v>
      </c>
      <c r="X74" s="0" t="n">
        <v>19</v>
      </c>
      <c r="Y74" s="0" t="n">
        <v>19</v>
      </c>
      <c r="Z74" s="0" t="n">
        <v>8</v>
      </c>
    </row>
    <row r="75" customFormat="false" ht="14.25" hidden="false" customHeight="false" outlineLevel="0" collapsed="false">
      <c r="A75" s="113" t="n">
        <v>70</v>
      </c>
      <c r="B75" s="113" t="s">
        <v>255</v>
      </c>
      <c r="C75" s="113" t="s">
        <v>256</v>
      </c>
      <c r="D75" s="0" t="str">
        <f aca="false">_xlfn.CONCAT(UPPER(TRIM(B75))," ",TRIM(C75))</f>
        <v>BERGH Nicole</v>
      </c>
      <c r="E75" s="114" t="n">
        <f aca="false">SUM(F75:AA75)</f>
        <v>695</v>
      </c>
      <c r="F75" s="0" t="n">
        <v>22</v>
      </c>
      <c r="G75" s="0" t="n">
        <v>74</v>
      </c>
      <c r="H75" s="0" t="n">
        <v>19</v>
      </c>
      <c r="I75" s="0" t="n">
        <v>35</v>
      </c>
      <c r="J75" s="0" t="n">
        <v>76</v>
      </c>
      <c r="K75" s="0" t="n">
        <v>34</v>
      </c>
      <c r="L75" s="0" t="n">
        <v>41</v>
      </c>
      <c r="M75" s="0" t="n">
        <v>51</v>
      </c>
      <c r="N75" s="0" t="n">
        <v>20</v>
      </c>
      <c r="O75" s="0" t="n">
        <v>30</v>
      </c>
      <c r="P75" s="0" t="n">
        <v>31</v>
      </c>
      <c r="Q75" s="0" t="n">
        <v>50</v>
      </c>
      <c r="R75" s="0" t="n">
        <v>43</v>
      </c>
      <c r="S75" s="0" t="n">
        <v>0</v>
      </c>
      <c r="T75" s="0" t="n">
        <v>32</v>
      </c>
      <c r="U75" s="0" t="n">
        <v>32</v>
      </c>
      <c r="V75" s="0" t="n">
        <v>28</v>
      </c>
      <c r="W75" s="0" t="n">
        <v>32</v>
      </c>
      <c r="X75" s="0" t="n">
        <v>17</v>
      </c>
      <c r="Y75" s="0" t="n">
        <v>19</v>
      </c>
      <c r="Z75" s="0" t="n">
        <v>9</v>
      </c>
    </row>
    <row r="76" customFormat="false" ht="14.25" hidden="false" customHeight="false" outlineLevel="0" collapsed="false">
      <c r="A76" s="113" t="n">
        <v>71</v>
      </c>
      <c r="B76" s="113" t="s">
        <v>741</v>
      </c>
      <c r="C76" s="113" t="s">
        <v>627</v>
      </c>
      <c r="D76" s="0" t="str">
        <f aca="false">_xlfn.CONCAT(UPPER(TRIM(B76))," ",TRIM(C76))</f>
        <v>DUFOING Madeleine</v>
      </c>
      <c r="E76" s="114" t="n">
        <f aca="false">SUM(F76:AA76)</f>
        <v>685</v>
      </c>
      <c r="F76" s="0" t="n">
        <v>20</v>
      </c>
      <c r="G76" s="0" t="n">
        <v>16</v>
      </c>
      <c r="H76" s="0" t="n">
        <v>18</v>
      </c>
      <c r="I76" s="0" t="n">
        <v>0</v>
      </c>
      <c r="J76" s="0" t="n">
        <v>22</v>
      </c>
      <c r="K76" s="0" t="n">
        <v>28</v>
      </c>
      <c r="L76" s="0" t="n">
        <v>41</v>
      </c>
      <c r="M76" s="0" t="n">
        <v>51</v>
      </c>
      <c r="N76" s="0" t="n">
        <v>20</v>
      </c>
      <c r="O76" s="0" t="n">
        <v>110</v>
      </c>
      <c r="P76" s="0" t="n">
        <v>83</v>
      </c>
      <c r="Q76" s="0" t="n">
        <v>50</v>
      </c>
      <c r="R76" s="0" t="n">
        <v>43</v>
      </c>
      <c r="S76" s="0" t="n">
        <v>29</v>
      </c>
      <c r="T76" s="0" t="n">
        <v>34</v>
      </c>
      <c r="U76" s="0" t="n">
        <v>37</v>
      </c>
      <c r="V76" s="0" t="n">
        <v>26</v>
      </c>
      <c r="W76" s="0" t="n">
        <v>24</v>
      </c>
      <c r="X76" s="0" t="n">
        <v>21</v>
      </c>
      <c r="Y76" s="0" t="n">
        <v>0</v>
      </c>
      <c r="Z76" s="0" t="n">
        <v>12</v>
      </c>
    </row>
    <row r="77" customFormat="false" ht="14.25" hidden="false" customHeight="false" outlineLevel="0" collapsed="false">
      <c r="A77" s="113" t="n">
        <v>72</v>
      </c>
      <c r="B77" s="0" t="s">
        <v>357</v>
      </c>
      <c r="C77" s="0" t="s">
        <v>358</v>
      </c>
      <c r="D77" s="0" t="str">
        <f aca="false">_xlfn.CONCAT(UPPER(TRIM(B77))," ",TRIM(C77))</f>
        <v>LAUNOIS Colette</v>
      </c>
      <c r="E77" s="114" t="n">
        <f aca="false">SUM(F77:AA77)</f>
        <v>684</v>
      </c>
      <c r="F77" s="0" t="n">
        <v>22</v>
      </c>
      <c r="G77" s="0" t="n">
        <v>74</v>
      </c>
      <c r="H77" s="0" t="n">
        <v>18</v>
      </c>
      <c r="I77" s="0" t="n">
        <v>34</v>
      </c>
      <c r="J77" s="0" t="n">
        <v>20</v>
      </c>
      <c r="K77" s="0" t="n">
        <v>24</v>
      </c>
      <c r="L77" s="0" t="n">
        <v>32</v>
      </c>
      <c r="M77" s="0" t="n">
        <v>51</v>
      </c>
      <c r="N77" s="0" t="n">
        <v>25</v>
      </c>
      <c r="O77" s="0" t="n">
        <v>26</v>
      </c>
      <c r="P77" s="0" t="n">
        <v>70</v>
      </c>
      <c r="Q77" s="0" t="n">
        <v>50</v>
      </c>
      <c r="R77" s="0" t="n">
        <v>43</v>
      </c>
      <c r="S77" s="0" t="n">
        <v>34</v>
      </c>
      <c r="T77" s="0" t="n">
        <v>34</v>
      </c>
      <c r="U77" s="0" t="n">
        <v>40</v>
      </c>
      <c r="V77" s="0" t="n">
        <v>26</v>
      </c>
      <c r="W77" s="0" t="n">
        <v>26</v>
      </c>
      <c r="X77" s="0" t="n">
        <v>21</v>
      </c>
      <c r="Y77" s="0" t="n">
        <v>8</v>
      </c>
      <c r="Z77" s="0" t="n">
        <v>6</v>
      </c>
    </row>
    <row r="78" customFormat="false" ht="14.25" hidden="false" customHeight="false" outlineLevel="0" collapsed="false">
      <c r="A78" s="113" t="n">
        <v>73</v>
      </c>
      <c r="B78" s="0" t="s">
        <v>363</v>
      </c>
      <c r="C78" s="0" t="s">
        <v>364</v>
      </c>
      <c r="D78" s="0" t="str">
        <f aca="false">_xlfn.CONCAT(UPPER(TRIM(B78))," ",TRIM(C78))</f>
        <v>TURQUIN Line</v>
      </c>
      <c r="E78" s="114" t="n">
        <f aca="false">SUM(F78:AA78)</f>
        <v>684</v>
      </c>
      <c r="F78" s="0" t="n">
        <v>22</v>
      </c>
      <c r="G78" s="0" t="n">
        <v>74</v>
      </c>
      <c r="H78" s="0" t="n">
        <v>19</v>
      </c>
      <c r="I78" s="0" t="n">
        <v>34</v>
      </c>
      <c r="J78" s="0" t="n">
        <v>68</v>
      </c>
      <c r="K78" s="0" t="n">
        <v>28</v>
      </c>
      <c r="L78" s="0" t="n">
        <v>41</v>
      </c>
      <c r="M78" s="0" t="n">
        <v>51</v>
      </c>
      <c r="N78" s="0" t="n">
        <v>25</v>
      </c>
      <c r="O78" s="0" t="n">
        <v>26</v>
      </c>
      <c r="P78" s="0" t="n">
        <v>12</v>
      </c>
      <c r="Q78" s="0" t="n">
        <v>31</v>
      </c>
      <c r="R78" s="0" t="n">
        <v>43</v>
      </c>
      <c r="S78" s="0" t="n">
        <v>42</v>
      </c>
      <c r="T78" s="0" t="n">
        <v>34</v>
      </c>
      <c r="U78" s="0" t="n">
        <v>40</v>
      </c>
      <c r="V78" s="0" t="n">
        <v>26</v>
      </c>
      <c r="W78" s="0" t="n">
        <v>26</v>
      </c>
      <c r="X78" s="0" t="n">
        <v>19</v>
      </c>
      <c r="Y78" s="0" t="n">
        <v>15</v>
      </c>
      <c r="Z78" s="0" t="n">
        <v>8</v>
      </c>
    </row>
    <row r="79" customFormat="false" ht="14.25" hidden="false" customHeight="false" outlineLevel="0" collapsed="false">
      <c r="A79" s="113" t="n">
        <v>74</v>
      </c>
      <c r="B79" s="113" t="s">
        <v>221</v>
      </c>
      <c r="C79" s="113" t="s">
        <v>302</v>
      </c>
      <c r="D79" s="0" t="str">
        <f aca="false">_xlfn.CONCAT(UPPER(TRIM(B79))," ",TRIM(C79))</f>
        <v>KOEUNE Robert</v>
      </c>
      <c r="E79" s="114" t="n">
        <f aca="false">SUM(F79:AA79)</f>
        <v>683</v>
      </c>
      <c r="F79" s="0" t="n">
        <v>22</v>
      </c>
      <c r="G79" s="0" t="n">
        <v>61</v>
      </c>
      <c r="H79" s="0" t="n">
        <v>18</v>
      </c>
      <c r="I79" s="0" t="n">
        <v>35</v>
      </c>
      <c r="J79" s="0" t="n">
        <v>76</v>
      </c>
      <c r="K79" s="0" t="n">
        <v>24</v>
      </c>
      <c r="L79" s="0" t="n">
        <v>24</v>
      </c>
      <c r="M79" s="0" t="n">
        <v>51</v>
      </c>
      <c r="N79" s="0" t="n">
        <v>24</v>
      </c>
      <c r="O79" s="0" t="n">
        <v>20</v>
      </c>
      <c r="P79" s="0" t="n">
        <v>70</v>
      </c>
      <c r="Q79" s="0" t="n">
        <v>50</v>
      </c>
      <c r="R79" s="0" t="n">
        <v>30</v>
      </c>
      <c r="S79" s="0" t="n">
        <v>24</v>
      </c>
      <c r="T79" s="0" t="n">
        <v>34</v>
      </c>
      <c r="U79" s="0" t="n">
        <v>34</v>
      </c>
      <c r="V79" s="0" t="n">
        <v>13</v>
      </c>
      <c r="W79" s="0" t="n">
        <v>26</v>
      </c>
      <c r="X79" s="0" t="n">
        <v>21</v>
      </c>
      <c r="Y79" s="0" t="n">
        <v>20</v>
      </c>
      <c r="Z79" s="0" t="n">
        <v>6</v>
      </c>
    </row>
    <row r="80" customFormat="false" ht="14.25" hidden="false" customHeight="false" outlineLevel="0" collapsed="false">
      <c r="A80" s="113" t="n">
        <v>75</v>
      </c>
      <c r="B80" s="0" t="s">
        <v>623</v>
      </c>
      <c r="C80" s="0" t="s">
        <v>261</v>
      </c>
      <c r="D80" s="0" t="str">
        <f aca="false">_xlfn.CONCAT(UPPER(TRIM(B80))," ",TRIM(C80))</f>
        <v>GUSTIN Danielle</v>
      </c>
      <c r="E80" s="114" t="n">
        <f aca="false">SUM(F80:AA80)</f>
        <v>680</v>
      </c>
      <c r="F80" s="0" t="n">
        <v>22</v>
      </c>
      <c r="G80" s="0" t="n">
        <v>20</v>
      </c>
      <c r="H80" s="0" t="n">
        <v>12</v>
      </c>
      <c r="I80" s="0" t="n">
        <v>27</v>
      </c>
      <c r="J80" s="0" t="n">
        <v>68</v>
      </c>
      <c r="K80" s="0" t="n">
        <v>22</v>
      </c>
      <c r="L80" s="0" t="n">
        <v>41</v>
      </c>
      <c r="M80" s="0" t="n">
        <v>51</v>
      </c>
      <c r="N80" s="0" t="n">
        <v>15</v>
      </c>
      <c r="O80" s="0" t="n">
        <v>21</v>
      </c>
      <c r="P80" s="0" t="n">
        <v>83</v>
      </c>
      <c r="Q80" s="0" t="n">
        <v>50</v>
      </c>
      <c r="R80" s="0" t="n">
        <v>16</v>
      </c>
      <c r="S80" s="0" t="n">
        <v>32</v>
      </c>
      <c r="T80" s="0" t="n">
        <v>35</v>
      </c>
      <c r="U80" s="0" t="n">
        <v>34</v>
      </c>
      <c r="V80" s="0" t="n">
        <v>80</v>
      </c>
      <c r="W80" s="0" t="n">
        <v>17</v>
      </c>
      <c r="X80" s="0" t="n">
        <v>21</v>
      </c>
      <c r="Y80" s="0" t="n">
        <v>10</v>
      </c>
      <c r="Z80" s="0" t="n">
        <v>3</v>
      </c>
    </row>
    <row r="81" customFormat="false" ht="14.25" hidden="false" customHeight="false" outlineLevel="0" collapsed="false">
      <c r="A81" s="113" t="n">
        <v>76</v>
      </c>
      <c r="B81" s="113" t="s">
        <v>742</v>
      </c>
      <c r="C81" s="113" t="s">
        <v>743</v>
      </c>
      <c r="D81" s="0" t="str">
        <f aca="false">_xlfn.CONCAT(UPPER(TRIM(B81))," ",TRIM(C81))</f>
        <v>GREGOIRE Nathalie</v>
      </c>
      <c r="E81" s="114" t="n">
        <f aca="false">SUM(F81:AA81)</f>
        <v>680</v>
      </c>
      <c r="F81" s="0" t="n">
        <v>22</v>
      </c>
      <c r="G81" s="0" t="n">
        <v>74</v>
      </c>
      <c r="H81" s="0" t="n">
        <v>16</v>
      </c>
      <c r="I81" s="0" t="n">
        <v>34</v>
      </c>
      <c r="J81" s="0" t="n">
        <v>21</v>
      </c>
      <c r="K81" s="0" t="n">
        <v>25</v>
      </c>
      <c r="L81" s="0" t="n">
        <v>41</v>
      </c>
      <c r="M81" s="0" t="n">
        <v>51</v>
      </c>
      <c r="N81" s="0" t="n">
        <v>25</v>
      </c>
      <c r="O81" s="0" t="n">
        <v>20</v>
      </c>
      <c r="P81" s="0" t="n">
        <v>19</v>
      </c>
      <c r="Q81" s="0" t="n">
        <v>50</v>
      </c>
      <c r="R81" s="0" t="n">
        <v>43</v>
      </c>
      <c r="S81" s="0" t="n">
        <v>24</v>
      </c>
      <c r="T81" s="0" t="n">
        <v>34</v>
      </c>
      <c r="U81" s="0" t="n">
        <v>34</v>
      </c>
      <c r="V81" s="0" t="n">
        <v>80</v>
      </c>
      <c r="W81" s="0" t="n">
        <v>26</v>
      </c>
      <c r="X81" s="0" t="n">
        <v>21</v>
      </c>
      <c r="Y81" s="0" t="n">
        <v>12</v>
      </c>
      <c r="Z81" s="0" t="n">
        <v>8</v>
      </c>
    </row>
    <row r="82" customFormat="false" ht="14.25" hidden="false" customHeight="false" outlineLevel="0" collapsed="false">
      <c r="A82" s="113" t="n">
        <v>77</v>
      </c>
      <c r="B82" s="113" t="s">
        <v>619</v>
      </c>
      <c r="C82" s="113" t="s">
        <v>198</v>
      </c>
      <c r="D82" s="0" t="str">
        <f aca="false">_xlfn.CONCAT(UPPER(TRIM(B82))," ",TRIM(C82))</f>
        <v>SAINT-GUILLAIN Annie</v>
      </c>
      <c r="E82" s="114" t="n">
        <f aca="false">SUM(F82:AA82)</f>
        <v>677</v>
      </c>
      <c r="F82" s="0" t="n">
        <v>22</v>
      </c>
      <c r="G82" s="0" t="n">
        <v>74</v>
      </c>
      <c r="H82" s="0" t="n">
        <v>19</v>
      </c>
      <c r="I82" s="0" t="n">
        <v>34</v>
      </c>
      <c r="J82" s="0" t="n">
        <v>0</v>
      </c>
      <c r="K82" s="0" t="n">
        <v>34</v>
      </c>
      <c r="L82" s="0" t="n">
        <v>41</v>
      </c>
      <c r="M82" s="0" t="n">
        <v>51</v>
      </c>
      <c r="N82" s="0" t="n">
        <v>25</v>
      </c>
      <c r="O82" s="0" t="n">
        <v>15</v>
      </c>
      <c r="P82" s="0" t="n">
        <v>33</v>
      </c>
      <c r="Q82" s="0" t="n">
        <v>50</v>
      </c>
      <c r="R82" s="0" t="n">
        <v>43</v>
      </c>
      <c r="S82" s="0" t="n">
        <v>46</v>
      </c>
      <c r="T82" s="0" t="n">
        <v>42</v>
      </c>
      <c r="U82" s="0" t="n">
        <v>40</v>
      </c>
      <c r="V82" s="0" t="n">
        <v>28</v>
      </c>
      <c r="W82" s="0" t="n">
        <v>30</v>
      </c>
      <c r="X82" s="0" t="n">
        <v>21</v>
      </c>
      <c r="Y82" s="0" t="n">
        <v>20</v>
      </c>
      <c r="Z82" s="0" t="n">
        <v>9</v>
      </c>
    </row>
    <row r="83" customFormat="false" ht="14.25" hidden="false" customHeight="false" outlineLevel="0" collapsed="false">
      <c r="A83" s="113" t="n">
        <v>78</v>
      </c>
      <c r="B83" s="0" t="s">
        <v>331</v>
      </c>
      <c r="C83" s="0" t="s">
        <v>487</v>
      </c>
      <c r="D83" s="0" t="str">
        <f aca="false">_xlfn.CONCAT(UPPER(TRIM(B83))," ",TRIM(C83))</f>
        <v>GILLET Sophie</v>
      </c>
      <c r="E83" s="114" t="n">
        <f aca="false">SUM(F83:AA83)</f>
        <v>675</v>
      </c>
      <c r="F83" s="0" t="n">
        <v>22</v>
      </c>
      <c r="G83" s="0" t="n">
        <v>74</v>
      </c>
      <c r="H83" s="0" t="n">
        <v>9</v>
      </c>
      <c r="I83" s="0" t="n">
        <v>34</v>
      </c>
      <c r="J83" s="0" t="n">
        <v>76</v>
      </c>
      <c r="K83" s="0" t="n">
        <v>24</v>
      </c>
      <c r="L83" s="0" t="n">
        <v>20</v>
      </c>
      <c r="M83" s="0" t="n">
        <v>51</v>
      </c>
      <c r="N83" s="0" t="n">
        <v>20</v>
      </c>
      <c r="O83" s="0" t="n">
        <v>19</v>
      </c>
      <c r="P83" s="0" t="n">
        <v>70</v>
      </c>
      <c r="Q83" s="0" t="n">
        <v>31</v>
      </c>
      <c r="R83" s="0" t="n">
        <v>43</v>
      </c>
      <c r="S83" s="0" t="n">
        <v>22</v>
      </c>
      <c r="T83" s="0" t="n">
        <v>34</v>
      </c>
      <c r="U83" s="0" t="n">
        <v>34</v>
      </c>
      <c r="V83" s="0" t="n">
        <v>28</v>
      </c>
      <c r="W83" s="0" t="n">
        <v>24</v>
      </c>
      <c r="X83" s="0" t="n">
        <v>21</v>
      </c>
      <c r="Y83" s="0" t="n">
        <v>13</v>
      </c>
      <c r="Z83" s="0" t="n">
        <v>6</v>
      </c>
    </row>
    <row r="84" customFormat="false" ht="14.25" hidden="false" customHeight="false" outlineLevel="0" collapsed="false">
      <c r="A84" s="113" t="n">
        <v>79</v>
      </c>
      <c r="B84" s="0" t="s">
        <v>503</v>
      </c>
      <c r="C84" s="0" t="s">
        <v>504</v>
      </c>
      <c r="D84" s="0" t="str">
        <f aca="false">_xlfn.CONCAT(UPPER(TRIM(B84))," ",TRIM(C84))</f>
        <v>HEYDE Marie-Aimée</v>
      </c>
      <c r="E84" s="114" t="n">
        <f aca="false">SUM(F84:AA84)</f>
        <v>671</v>
      </c>
      <c r="F84" s="0" t="n">
        <v>12</v>
      </c>
      <c r="G84" s="0" t="n">
        <v>74</v>
      </c>
      <c r="H84" s="0" t="n">
        <v>0</v>
      </c>
      <c r="I84" s="0" t="n">
        <v>27</v>
      </c>
      <c r="J84" s="0" t="n">
        <v>21</v>
      </c>
      <c r="K84" s="0" t="n">
        <v>27</v>
      </c>
      <c r="L84" s="0" t="n">
        <v>39</v>
      </c>
      <c r="M84" s="0" t="n">
        <v>51</v>
      </c>
      <c r="N84" s="0" t="n">
        <v>33</v>
      </c>
      <c r="O84" s="0" t="n">
        <v>110</v>
      </c>
      <c r="P84" s="0" t="n">
        <v>70</v>
      </c>
      <c r="Q84" s="0" t="n">
        <v>21</v>
      </c>
      <c r="R84" s="0" t="n">
        <v>43</v>
      </c>
      <c r="S84" s="0" t="n">
        <v>19</v>
      </c>
      <c r="T84" s="0" t="n">
        <v>34</v>
      </c>
      <c r="U84" s="0" t="n">
        <v>34</v>
      </c>
      <c r="V84" s="0" t="n">
        <v>0</v>
      </c>
      <c r="W84" s="0" t="n">
        <v>24</v>
      </c>
      <c r="X84" s="0" t="n">
        <v>17</v>
      </c>
      <c r="Y84" s="0" t="n">
        <v>9</v>
      </c>
      <c r="Z84" s="0" t="n">
        <v>6</v>
      </c>
    </row>
    <row r="85" customFormat="false" ht="14.25" hidden="false" customHeight="false" outlineLevel="0" collapsed="false">
      <c r="A85" s="113" t="n">
        <v>80</v>
      </c>
      <c r="B85" s="0" t="s">
        <v>502</v>
      </c>
      <c r="C85" s="0" t="s">
        <v>333</v>
      </c>
      <c r="D85" s="0" t="str">
        <f aca="false">_xlfn.CONCAT(UPPER(TRIM(B85))," ",TRIM(C85))</f>
        <v>ROBERT Rita</v>
      </c>
      <c r="E85" s="114" t="n">
        <f aca="false">SUM(F85:AA85)</f>
        <v>658</v>
      </c>
      <c r="F85" s="0" t="n">
        <v>22</v>
      </c>
      <c r="G85" s="0" t="n">
        <v>74</v>
      </c>
      <c r="H85" s="0" t="n">
        <v>18</v>
      </c>
      <c r="I85" s="0" t="n">
        <v>21</v>
      </c>
      <c r="J85" s="0" t="n">
        <v>76</v>
      </c>
      <c r="K85" s="0" t="n">
        <v>24</v>
      </c>
      <c r="L85" s="0" t="n">
        <v>33</v>
      </c>
      <c r="M85" s="0" t="n">
        <v>51</v>
      </c>
      <c r="N85" s="0" t="n">
        <v>33</v>
      </c>
      <c r="O85" s="0" t="n">
        <v>19</v>
      </c>
      <c r="P85" s="0" t="n">
        <v>0</v>
      </c>
      <c r="Q85" s="0" t="n">
        <v>50</v>
      </c>
      <c r="R85" s="0" t="n">
        <v>43</v>
      </c>
      <c r="S85" s="0" t="n">
        <v>32</v>
      </c>
      <c r="T85" s="0" t="n">
        <v>34</v>
      </c>
      <c r="U85" s="0" t="n">
        <v>37</v>
      </c>
      <c r="V85" s="0" t="n">
        <v>28</v>
      </c>
      <c r="W85" s="0" t="n">
        <v>26</v>
      </c>
      <c r="X85" s="0" t="n">
        <v>21</v>
      </c>
      <c r="Y85" s="0" t="n">
        <v>8</v>
      </c>
      <c r="Z85" s="0" t="n">
        <v>8</v>
      </c>
    </row>
    <row r="86" customFormat="false" ht="14.25" hidden="false" customHeight="false" outlineLevel="0" collapsed="false">
      <c r="A86" s="113" t="n">
        <v>81</v>
      </c>
      <c r="B86" s="113" t="s">
        <v>249</v>
      </c>
      <c r="C86" s="113" t="s">
        <v>250</v>
      </c>
      <c r="D86" s="0" t="str">
        <f aca="false">_xlfn.CONCAT(UPPER(TRIM(B86))," ",TRIM(C86))</f>
        <v>ANDRE Liliane</v>
      </c>
      <c r="E86" s="114" t="n">
        <f aca="false">SUM(F86:AA86)</f>
        <v>653</v>
      </c>
      <c r="F86" s="0" t="n">
        <v>22</v>
      </c>
      <c r="G86" s="0" t="n">
        <v>74</v>
      </c>
      <c r="H86" s="0" t="n">
        <v>19</v>
      </c>
      <c r="I86" s="0" t="n">
        <v>0</v>
      </c>
      <c r="J86" s="0" t="n">
        <v>22</v>
      </c>
      <c r="K86" s="0" t="n">
        <v>26</v>
      </c>
      <c r="L86" s="0" t="n">
        <v>41</v>
      </c>
      <c r="M86" s="0" t="n">
        <v>51</v>
      </c>
      <c r="N86" s="0" t="n">
        <v>20</v>
      </c>
      <c r="O86" s="0" t="n">
        <v>19</v>
      </c>
      <c r="P86" s="0" t="n">
        <v>70</v>
      </c>
      <c r="Q86" s="0" t="n">
        <v>50</v>
      </c>
      <c r="R86" s="0" t="n">
        <v>30</v>
      </c>
      <c r="S86" s="0" t="n">
        <v>33</v>
      </c>
      <c r="T86" s="0" t="n">
        <v>39</v>
      </c>
      <c r="U86" s="0" t="n">
        <v>32</v>
      </c>
      <c r="V86" s="0" t="n">
        <v>28</v>
      </c>
      <c r="W86" s="0" t="n">
        <v>24</v>
      </c>
      <c r="X86" s="0" t="n">
        <v>21</v>
      </c>
      <c r="Y86" s="0" t="n">
        <v>20</v>
      </c>
      <c r="Z86" s="0" t="n">
        <v>12</v>
      </c>
    </row>
    <row r="87" customFormat="false" ht="14.25" hidden="false" customHeight="false" outlineLevel="0" collapsed="false">
      <c r="A87" s="113" t="n">
        <v>82</v>
      </c>
      <c r="B87" s="113" t="s">
        <v>266</v>
      </c>
      <c r="C87" s="113" t="s">
        <v>267</v>
      </c>
      <c r="D87" s="0" t="str">
        <f aca="false">_xlfn.CONCAT(UPPER(TRIM(B87))," ",TRIM(C87))</f>
        <v>FONTAINE Martine</v>
      </c>
      <c r="E87" s="114" t="n">
        <f aca="false">SUM(F87:AA87)</f>
        <v>652</v>
      </c>
      <c r="F87" s="0" t="n">
        <v>22</v>
      </c>
      <c r="G87" s="0" t="n">
        <v>74</v>
      </c>
      <c r="H87" s="0" t="n">
        <v>14</v>
      </c>
      <c r="I87" s="0" t="n">
        <v>34</v>
      </c>
      <c r="J87" s="0" t="n">
        <v>59</v>
      </c>
      <c r="K87" s="0" t="n">
        <v>26</v>
      </c>
      <c r="L87" s="0" t="n">
        <v>41</v>
      </c>
      <c r="M87" s="0" t="n">
        <v>51</v>
      </c>
      <c r="N87" s="0" t="n">
        <v>15</v>
      </c>
      <c r="O87" s="0" t="n">
        <v>20</v>
      </c>
      <c r="P87" s="0" t="n">
        <v>26</v>
      </c>
      <c r="Q87" s="0" t="n">
        <v>31</v>
      </c>
      <c r="R87" s="0" t="n">
        <v>43</v>
      </c>
      <c r="S87" s="0" t="n">
        <v>21</v>
      </c>
      <c r="T87" s="0" t="n">
        <v>42</v>
      </c>
      <c r="U87" s="0" t="n">
        <v>34</v>
      </c>
      <c r="V87" s="0" t="n">
        <v>28</v>
      </c>
      <c r="W87" s="0" t="n">
        <v>24</v>
      </c>
      <c r="X87" s="0" t="n">
        <v>21</v>
      </c>
      <c r="Y87" s="0" t="n">
        <v>19</v>
      </c>
      <c r="Z87" s="0" t="n">
        <v>7</v>
      </c>
    </row>
    <row r="88" customFormat="false" ht="14.25" hidden="false" customHeight="false" outlineLevel="0" collapsed="false">
      <c r="A88" s="113" t="n">
        <v>83</v>
      </c>
      <c r="B88" s="113" t="s">
        <v>514</v>
      </c>
      <c r="C88" s="113" t="s">
        <v>261</v>
      </c>
      <c r="D88" s="0" t="str">
        <f aca="false">_xlfn.CONCAT(UPPER(TRIM(B88))," ",TRIM(C88))</f>
        <v>PIRENNE Danielle</v>
      </c>
      <c r="E88" s="114" t="n">
        <f aca="false">SUM(F88:AA88)</f>
        <v>648</v>
      </c>
      <c r="F88" s="0" t="n">
        <v>22</v>
      </c>
      <c r="G88" s="0" t="n">
        <v>74</v>
      </c>
      <c r="H88" s="0" t="n">
        <v>19</v>
      </c>
      <c r="I88" s="0" t="n">
        <v>27</v>
      </c>
      <c r="J88" s="0" t="n">
        <v>76</v>
      </c>
      <c r="K88" s="0" t="n">
        <v>0</v>
      </c>
      <c r="L88" s="0" t="n">
        <v>41</v>
      </c>
      <c r="M88" s="0" t="n">
        <v>51</v>
      </c>
      <c r="N88" s="0" t="n">
        <v>24</v>
      </c>
      <c r="O88" s="0" t="n">
        <v>20</v>
      </c>
      <c r="P88" s="0" t="n">
        <v>20</v>
      </c>
      <c r="Q88" s="0" t="n">
        <v>50</v>
      </c>
      <c r="R88" s="0" t="n">
        <v>21</v>
      </c>
      <c r="S88" s="0" t="n">
        <v>32</v>
      </c>
      <c r="T88" s="0" t="n">
        <v>39</v>
      </c>
      <c r="U88" s="0" t="n">
        <v>37</v>
      </c>
      <c r="V88" s="0" t="n">
        <v>28</v>
      </c>
      <c r="W88" s="0" t="n">
        <v>32</v>
      </c>
      <c r="X88" s="0" t="n">
        <v>21</v>
      </c>
      <c r="Y88" s="0" t="n">
        <v>10</v>
      </c>
      <c r="Z88" s="0" t="n">
        <v>4</v>
      </c>
    </row>
    <row r="89" customFormat="false" ht="14.25" hidden="false" customHeight="false" outlineLevel="0" collapsed="false">
      <c r="A89" s="113" t="n">
        <v>84</v>
      </c>
      <c r="B89" s="0" t="s">
        <v>281</v>
      </c>
      <c r="C89" s="0" t="s">
        <v>282</v>
      </c>
      <c r="D89" s="0" t="str">
        <f aca="false">_xlfn.CONCAT(UPPER(TRIM(B89))," ",TRIM(C89))</f>
        <v>GIGI Jeanne-Marie</v>
      </c>
      <c r="E89" s="114" t="n">
        <f aca="false">SUM(F89:AA89)</f>
        <v>644</v>
      </c>
      <c r="F89" s="0" t="n">
        <v>22</v>
      </c>
      <c r="G89" s="0" t="n">
        <v>74</v>
      </c>
      <c r="H89" s="0" t="n">
        <v>11</v>
      </c>
      <c r="I89" s="0" t="n">
        <v>34</v>
      </c>
      <c r="J89" s="0" t="n">
        <v>16</v>
      </c>
      <c r="K89" s="0" t="n">
        <v>26</v>
      </c>
      <c r="L89" s="0" t="n">
        <v>39</v>
      </c>
      <c r="M89" s="0" t="n">
        <v>51</v>
      </c>
      <c r="N89" s="0" t="n">
        <v>13</v>
      </c>
      <c r="O89" s="0" t="n">
        <v>20</v>
      </c>
      <c r="P89" s="0" t="n">
        <v>70</v>
      </c>
      <c r="Q89" s="0" t="n">
        <v>50</v>
      </c>
      <c r="R89" s="0" t="n">
        <v>30</v>
      </c>
      <c r="S89" s="0" t="n">
        <v>34</v>
      </c>
      <c r="T89" s="0" t="n">
        <v>32</v>
      </c>
      <c r="U89" s="0" t="n">
        <v>23</v>
      </c>
      <c r="V89" s="0" t="n">
        <v>26</v>
      </c>
      <c r="W89" s="0" t="n">
        <v>26</v>
      </c>
      <c r="X89" s="0" t="n">
        <v>19</v>
      </c>
      <c r="Y89" s="0" t="n">
        <v>19</v>
      </c>
      <c r="Z89" s="0" t="n">
        <v>9</v>
      </c>
    </row>
    <row r="90" customFormat="false" ht="14.25" hidden="false" customHeight="false" outlineLevel="0" collapsed="false">
      <c r="A90" s="113" t="n">
        <v>85</v>
      </c>
      <c r="B90" s="113" t="s">
        <v>613</v>
      </c>
      <c r="C90" s="113" t="s">
        <v>614</v>
      </c>
      <c r="D90" s="0" t="str">
        <f aca="false">_xlfn.CONCAT(UPPER(TRIM(B90))," ",TRIM(C90))</f>
        <v>DE RIDDER Pascale</v>
      </c>
      <c r="E90" s="114" t="n">
        <f aca="false">SUM(F90:AA90)</f>
        <v>644</v>
      </c>
      <c r="F90" s="0" t="n">
        <v>22</v>
      </c>
      <c r="G90" s="0" t="n">
        <v>16</v>
      </c>
      <c r="H90" s="0" t="n">
        <v>17</v>
      </c>
      <c r="I90" s="0" t="n">
        <v>35</v>
      </c>
      <c r="J90" s="0" t="n">
        <v>68</v>
      </c>
      <c r="K90" s="0" t="n">
        <v>34</v>
      </c>
      <c r="L90" s="0" t="n">
        <v>41</v>
      </c>
      <c r="M90" s="0" t="n">
        <v>51</v>
      </c>
      <c r="N90" s="0" t="n">
        <v>23</v>
      </c>
      <c r="O90" s="0" t="n">
        <v>22</v>
      </c>
      <c r="P90" s="0" t="n">
        <v>20</v>
      </c>
      <c r="Q90" s="0" t="n">
        <v>50</v>
      </c>
      <c r="R90" s="0" t="n">
        <v>43</v>
      </c>
      <c r="S90" s="0" t="n">
        <v>34</v>
      </c>
      <c r="T90" s="0" t="n">
        <v>32</v>
      </c>
      <c r="U90" s="0" t="n">
        <v>34</v>
      </c>
      <c r="V90" s="0" t="n">
        <v>28</v>
      </c>
      <c r="W90" s="0" t="n">
        <v>30</v>
      </c>
      <c r="X90" s="0" t="n">
        <v>21</v>
      </c>
      <c r="Y90" s="0" t="n">
        <v>15</v>
      </c>
      <c r="Z90" s="0" t="n">
        <v>8</v>
      </c>
    </row>
    <row r="91" customFormat="false" ht="14.25" hidden="false" customHeight="false" outlineLevel="0" collapsed="false">
      <c r="A91" s="113" t="n">
        <v>86</v>
      </c>
      <c r="B91" s="0" t="s">
        <v>329</v>
      </c>
      <c r="C91" s="0" t="s">
        <v>330</v>
      </c>
      <c r="D91" s="0" t="str">
        <f aca="false">_xlfn.CONCAT(UPPER(TRIM(B91))," ",TRIM(C91))</f>
        <v>VANHACK Marguerite</v>
      </c>
      <c r="E91" s="114" t="n">
        <f aca="false">SUM(F91:AA91)</f>
        <v>643</v>
      </c>
      <c r="F91" s="0" t="n">
        <v>22</v>
      </c>
      <c r="G91" s="0" t="n">
        <v>74</v>
      </c>
      <c r="H91" s="0" t="n">
        <v>19</v>
      </c>
      <c r="I91" s="0" t="n">
        <v>34</v>
      </c>
      <c r="J91" s="0" t="n">
        <v>21</v>
      </c>
      <c r="K91" s="0" t="n">
        <v>25</v>
      </c>
      <c r="L91" s="0" t="n">
        <v>0</v>
      </c>
      <c r="M91" s="0" t="n">
        <v>51</v>
      </c>
      <c r="N91" s="0" t="n">
        <v>25</v>
      </c>
      <c r="O91" s="0" t="n">
        <v>21</v>
      </c>
      <c r="P91" s="0" t="n">
        <v>70</v>
      </c>
      <c r="Q91" s="0" t="n">
        <v>31</v>
      </c>
      <c r="R91" s="0" t="n">
        <v>43</v>
      </c>
      <c r="S91" s="0" t="n">
        <v>37</v>
      </c>
      <c r="T91" s="0" t="n">
        <v>37</v>
      </c>
      <c r="U91" s="0" t="n">
        <v>37</v>
      </c>
      <c r="V91" s="0" t="n">
        <v>28</v>
      </c>
      <c r="W91" s="0" t="n">
        <v>32</v>
      </c>
      <c r="X91" s="0" t="n">
        <v>21</v>
      </c>
      <c r="Y91" s="0" t="n">
        <v>15</v>
      </c>
      <c r="Z91" s="0" t="n">
        <v>0</v>
      </c>
    </row>
    <row r="92" customFormat="false" ht="14.25" hidden="false" customHeight="false" outlineLevel="0" collapsed="false">
      <c r="A92" s="113" t="n">
        <v>87</v>
      </c>
      <c r="B92" s="0" t="s">
        <v>497</v>
      </c>
      <c r="C92" s="0" t="s">
        <v>498</v>
      </c>
      <c r="D92" s="0" t="str">
        <f aca="false">_xlfn.CONCAT(UPPER(TRIM(B92))," ",TRIM(C92))</f>
        <v>LUNDY Claudette</v>
      </c>
      <c r="E92" s="114" t="n">
        <f aca="false">SUM(F92:AA92)</f>
        <v>641</v>
      </c>
      <c r="F92" s="0" t="n">
        <v>20</v>
      </c>
      <c r="G92" s="0" t="n">
        <v>74</v>
      </c>
      <c r="H92" s="0" t="n">
        <v>14</v>
      </c>
      <c r="I92" s="0" t="n">
        <v>34</v>
      </c>
      <c r="J92" s="0" t="n">
        <v>22</v>
      </c>
      <c r="K92" s="0" t="n">
        <v>24</v>
      </c>
      <c r="L92" s="0" t="n">
        <v>24</v>
      </c>
      <c r="M92" s="0" t="n">
        <v>51</v>
      </c>
      <c r="N92" s="0" t="n">
        <v>0</v>
      </c>
      <c r="O92" s="0" t="n">
        <v>110</v>
      </c>
      <c r="P92" s="0" t="n">
        <v>0</v>
      </c>
      <c r="Q92" s="0" t="n">
        <v>50</v>
      </c>
      <c r="R92" s="0" t="n">
        <v>43</v>
      </c>
      <c r="S92" s="0" t="n">
        <v>24</v>
      </c>
      <c r="T92" s="0" t="n">
        <v>34</v>
      </c>
      <c r="U92" s="0" t="n">
        <v>34</v>
      </c>
      <c r="V92" s="0" t="n">
        <v>26</v>
      </c>
      <c r="W92" s="0" t="n">
        <v>24</v>
      </c>
      <c r="X92" s="0" t="n">
        <v>14</v>
      </c>
      <c r="Y92" s="0" t="n">
        <v>10</v>
      </c>
      <c r="Z92" s="0" t="n">
        <v>9</v>
      </c>
    </row>
    <row r="93" customFormat="false" ht="14.25" hidden="false" customHeight="false" outlineLevel="0" collapsed="false">
      <c r="A93" s="113" t="n">
        <v>88</v>
      </c>
      <c r="B93" s="0" t="s">
        <v>628</v>
      </c>
      <c r="C93" s="0" t="s">
        <v>273</v>
      </c>
      <c r="D93" s="0" t="str">
        <f aca="false">_xlfn.CONCAT(UPPER(TRIM(B93))," ",TRIM(C93))</f>
        <v>COLINET Mady</v>
      </c>
      <c r="E93" s="114" t="n">
        <f aca="false">SUM(F93:AA93)</f>
        <v>639</v>
      </c>
      <c r="F93" s="0" t="n">
        <v>22</v>
      </c>
      <c r="G93" s="0" t="n">
        <v>74</v>
      </c>
      <c r="H93" s="0" t="n">
        <v>14</v>
      </c>
      <c r="I93" s="0" t="n">
        <v>20</v>
      </c>
      <c r="J93" s="0" t="n">
        <v>22</v>
      </c>
      <c r="K93" s="0" t="n">
        <v>24</v>
      </c>
      <c r="L93" s="0" t="n">
        <v>39</v>
      </c>
      <c r="M93" s="0" t="n">
        <v>51</v>
      </c>
      <c r="N93" s="0" t="n">
        <v>33</v>
      </c>
      <c r="O93" s="0" t="n">
        <v>19</v>
      </c>
      <c r="P93" s="0" t="n">
        <v>28</v>
      </c>
      <c r="Q93" s="0" t="n">
        <v>50</v>
      </c>
      <c r="R93" s="0" t="n">
        <v>43</v>
      </c>
      <c r="S93" s="0" t="n">
        <v>29</v>
      </c>
      <c r="T93" s="0" t="n">
        <v>33</v>
      </c>
      <c r="U93" s="0" t="n">
        <v>34</v>
      </c>
      <c r="V93" s="0" t="n">
        <v>26</v>
      </c>
      <c r="W93" s="0" t="n">
        <v>32</v>
      </c>
      <c r="X93" s="0" t="n">
        <v>19</v>
      </c>
      <c r="Y93" s="0" t="n">
        <v>19</v>
      </c>
      <c r="Z93" s="0" t="n">
        <v>8</v>
      </c>
    </row>
    <row r="94" customFormat="false" ht="14.25" hidden="false" customHeight="false" outlineLevel="0" collapsed="false">
      <c r="A94" s="113" t="n">
        <v>89</v>
      </c>
      <c r="B94" s="0" t="s">
        <v>625</v>
      </c>
      <c r="C94" s="0" t="s">
        <v>242</v>
      </c>
      <c r="D94" s="0" t="str">
        <f aca="false">_xlfn.CONCAT(UPPER(TRIM(B94))," ",TRIM(C94))</f>
        <v>FONCK Agnès</v>
      </c>
      <c r="E94" s="114" t="n">
        <f aca="false">SUM(F94:AA94)</f>
        <v>628</v>
      </c>
      <c r="F94" s="0" t="n">
        <v>20</v>
      </c>
      <c r="G94" s="0" t="n">
        <v>74</v>
      </c>
      <c r="H94" s="0" t="n">
        <v>18</v>
      </c>
      <c r="I94" s="0" t="n">
        <v>27</v>
      </c>
      <c r="J94" s="0" t="n">
        <v>59</v>
      </c>
      <c r="K94" s="0" t="n">
        <v>23</v>
      </c>
      <c r="L94" s="0" t="n">
        <v>74</v>
      </c>
      <c r="M94" s="0" t="n">
        <v>51</v>
      </c>
      <c r="N94" s="0" t="n">
        <v>13</v>
      </c>
      <c r="O94" s="0" t="n">
        <v>20</v>
      </c>
      <c r="P94" s="0" t="n">
        <v>0</v>
      </c>
      <c r="Q94" s="0" t="n">
        <v>50</v>
      </c>
      <c r="R94" s="0" t="n">
        <v>30</v>
      </c>
      <c r="S94" s="0" t="n">
        <v>33</v>
      </c>
      <c r="T94" s="0" t="n">
        <v>28</v>
      </c>
      <c r="U94" s="0" t="n">
        <v>31</v>
      </c>
      <c r="V94" s="0" t="n">
        <v>26</v>
      </c>
      <c r="W94" s="0" t="n">
        <v>28</v>
      </c>
      <c r="X94" s="0" t="n">
        <v>10</v>
      </c>
      <c r="Y94" s="0" t="n">
        <v>10</v>
      </c>
      <c r="Z94" s="0" t="n">
        <v>3</v>
      </c>
    </row>
    <row r="95" customFormat="false" ht="14.25" hidden="false" customHeight="false" outlineLevel="0" collapsed="false">
      <c r="A95" s="113" t="n">
        <v>90</v>
      </c>
      <c r="B95" s="0" t="s">
        <v>341</v>
      </c>
      <c r="C95" s="0" t="s">
        <v>297</v>
      </c>
      <c r="D95" s="0" t="str">
        <f aca="false">_xlfn.CONCAT(UPPER(TRIM(B95))," ",TRIM(C95))</f>
        <v>GUILLAUME Nadine</v>
      </c>
      <c r="E95" s="114" t="n">
        <f aca="false">SUM(F95:AA95)</f>
        <v>624</v>
      </c>
      <c r="F95" s="0" t="n">
        <v>22</v>
      </c>
      <c r="G95" s="0" t="n">
        <v>74</v>
      </c>
      <c r="H95" s="0" t="n">
        <v>19</v>
      </c>
      <c r="I95" s="0" t="n">
        <v>35</v>
      </c>
      <c r="J95" s="0" t="n">
        <v>22</v>
      </c>
      <c r="K95" s="0" t="n">
        <v>34</v>
      </c>
      <c r="L95" s="0" t="n">
        <v>24</v>
      </c>
      <c r="M95" s="0" t="n">
        <v>51</v>
      </c>
      <c r="N95" s="0" t="n">
        <v>18</v>
      </c>
      <c r="O95" s="0" t="n">
        <v>20</v>
      </c>
      <c r="P95" s="0" t="n">
        <v>16</v>
      </c>
      <c r="Q95" s="0" t="n">
        <v>50</v>
      </c>
      <c r="R95" s="0" t="n">
        <v>43</v>
      </c>
      <c r="S95" s="0" t="n">
        <v>32</v>
      </c>
      <c r="T95" s="0" t="n">
        <v>34</v>
      </c>
      <c r="U95" s="0" t="n">
        <v>34</v>
      </c>
      <c r="V95" s="0" t="n">
        <v>28</v>
      </c>
      <c r="W95" s="0" t="n">
        <v>24</v>
      </c>
      <c r="X95" s="0" t="n">
        <v>17</v>
      </c>
      <c r="Y95" s="0" t="n">
        <v>20</v>
      </c>
      <c r="Z95" s="0" t="n">
        <v>7</v>
      </c>
    </row>
    <row r="96" customFormat="false" ht="14.25" hidden="false" customHeight="false" outlineLevel="0" collapsed="false">
      <c r="A96" s="113" t="n">
        <v>91</v>
      </c>
      <c r="B96" s="0" t="s">
        <v>620</v>
      </c>
      <c r="C96" s="0" t="s">
        <v>269</v>
      </c>
      <c r="D96" s="0" t="str">
        <f aca="false">_xlfn.CONCAT(UPPER(TRIM(B96))," ",TRIM(C96))</f>
        <v>BERLIER Jacqueline</v>
      </c>
      <c r="E96" s="114" t="n">
        <f aca="false">SUM(F96:AA96)</f>
        <v>623</v>
      </c>
      <c r="F96" s="0" t="n">
        <v>22</v>
      </c>
      <c r="G96" s="0" t="n">
        <v>74</v>
      </c>
      <c r="H96" s="0" t="n">
        <v>14</v>
      </c>
      <c r="I96" s="0" t="n">
        <v>34</v>
      </c>
      <c r="J96" s="0" t="n">
        <v>59</v>
      </c>
      <c r="K96" s="0" t="n">
        <v>24</v>
      </c>
      <c r="L96" s="0" t="n">
        <v>0</v>
      </c>
      <c r="M96" s="0" t="n">
        <v>31</v>
      </c>
      <c r="N96" s="0" t="n">
        <v>33</v>
      </c>
      <c r="O96" s="0" t="n">
        <v>30</v>
      </c>
      <c r="P96" s="0" t="n">
        <v>70</v>
      </c>
      <c r="Q96" s="0" t="n">
        <v>21</v>
      </c>
      <c r="R96" s="0" t="n">
        <v>43</v>
      </c>
      <c r="S96" s="0" t="n">
        <v>22</v>
      </c>
      <c r="T96" s="0" t="n">
        <v>30</v>
      </c>
      <c r="U96" s="0" t="n">
        <v>37</v>
      </c>
      <c r="V96" s="0" t="n">
        <v>28</v>
      </c>
      <c r="W96" s="0" t="n">
        <v>24</v>
      </c>
      <c r="X96" s="0" t="n">
        <v>21</v>
      </c>
      <c r="Y96" s="0" t="n">
        <v>0</v>
      </c>
      <c r="Z96" s="0" t="n">
        <v>6</v>
      </c>
    </row>
    <row r="97" customFormat="false" ht="14.25" hidden="false" customHeight="false" outlineLevel="0" collapsed="false">
      <c r="A97" s="113" t="n">
        <v>92</v>
      </c>
      <c r="B97" s="113" t="s">
        <v>262</v>
      </c>
      <c r="C97" s="113" t="s">
        <v>263</v>
      </c>
      <c r="D97" s="0" t="str">
        <f aca="false">_xlfn.CONCAT(UPPER(TRIM(B97))," ",TRIM(C97))</f>
        <v>WOUTERS Viviane</v>
      </c>
      <c r="E97" s="114" t="n">
        <f aca="false">SUM(F97:AA97)</f>
        <v>622</v>
      </c>
      <c r="F97" s="0" t="n">
        <v>22</v>
      </c>
      <c r="G97" s="0" t="n">
        <v>74</v>
      </c>
      <c r="H97" s="0" t="n">
        <v>0</v>
      </c>
      <c r="I97" s="0" t="n">
        <v>34</v>
      </c>
      <c r="J97" s="0" t="n">
        <v>16</v>
      </c>
      <c r="K97" s="0" t="n">
        <v>28</v>
      </c>
      <c r="L97" s="0" t="n">
        <v>41</v>
      </c>
      <c r="M97" s="0" t="n">
        <v>51</v>
      </c>
      <c r="N97" s="0" t="n">
        <v>33</v>
      </c>
      <c r="O97" s="0" t="n">
        <v>20</v>
      </c>
      <c r="P97" s="0" t="n">
        <v>32</v>
      </c>
      <c r="Q97" s="0" t="n">
        <v>50</v>
      </c>
      <c r="R97" s="0" t="n">
        <v>43</v>
      </c>
      <c r="S97" s="0" t="n">
        <v>40</v>
      </c>
      <c r="T97" s="0" t="n">
        <v>34</v>
      </c>
      <c r="U97" s="0" t="n">
        <v>34</v>
      </c>
      <c r="V97" s="0" t="n">
        <v>28</v>
      </c>
      <c r="W97" s="0" t="n">
        <v>21</v>
      </c>
      <c r="X97" s="0" t="n">
        <v>0</v>
      </c>
      <c r="Y97" s="0" t="n">
        <v>17</v>
      </c>
      <c r="Z97" s="0" t="n">
        <v>4</v>
      </c>
    </row>
    <row r="98" customFormat="false" ht="14.25" hidden="false" customHeight="false" outlineLevel="0" collapsed="false">
      <c r="A98" s="113" t="n">
        <v>93</v>
      </c>
      <c r="B98" s="0" t="s">
        <v>496</v>
      </c>
      <c r="C98" s="0" t="s">
        <v>267</v>
      </c>
      <c r="D98" s="0" t="str">
        <f aca="false">_xlfn.CONCAT(UPPER(TRIM(B98))," ",TRIM(C98))</f>
        <v>ABDELFEDIL Martine</v>
      </c>
      <c r="E98" s="114" t="n">
        <f aca="false">SUM(F98:AA98)</f>
        <v>611</v>
      </c>
      <c r="F98" s="0" t="n">
        <v>20</v>
      </c>
      <c r="G98" s="0" t="n">
        <v>74</v>
      </c>
      <c r="H98" s="0" t="n">
        <v>17</v>
      </c>
      <c r="I98" s="0" t="n">
        <v>34</v>
      </c>
      <c r="J98" s="0" t="n">
        <v>22</v>
      </c>
      <c r="K98" s="0" t="n">
        <v>34</v>
      </c>
      <c r="L98" s="0" t="n">
        <v>24</v>
      </c>
      <c r="M98" s="0" t="n">
        <v>51</v>
      </c>
      <c r="N98" s="0" t="n">
        <v>0</v>
      </c>
      <c r="O98" s="0" t="n">
        <v>30</v>
      </c>
      <c r="P98" s="0" t="n">
        <v>18</v>
      </c>
      <c r="Q98" s="0" t="n">
        <v>50</v>
      </c>
      <c r="R98" s="0" t="n">
        <v>43</v>
      </c>
      <c r="S98" s="0" t="n">
        <v>32</v>
      </c>
      <c r="T98" s="0" t="n">
        <v>34</v>
      </c>
      <c r="U98" s="0" t="n">
        <v>34</v>
      </c>
      <c r="V98" s="0" t="n">
        <v>26</v>
      </c>
      <c r="W98" s="0" t="n">
        <v>22</v>
      </c>
      <c r="X98" s="0" t="n">
        <v>15</v>
      </c>
      <c r="Y98" s="0" t="n">
        <v>19</v>
      </c>
      <c r="Z98" s="0" t="n">
        <v>12</v>
      </c>
    </row>
    <row r="99" customFormat="false" ht="14.25" hidden="false" customHeight="false" outlineLevel="0" collapsed="false">
      <c r="A99" s="113" t="n">
        <v>94</v>
      </c>
      <c r="B99" s="113" t="s">
        <v>508</v>
      </c>
      <c r="C99" s="113" t="s">
        <v>318</v>
      </c>
      <c r="D99" s="0" t="str">
        <f aca="false">_xlfn.CONCAT(UPPER(TRIM(B99))," ",TRIM(C99))</f>
        <v>DEVOS Cathy</v>
      </c>
      <c r="E99" s="114" t="n">
        <f aca="false">SUM(F99:AA99)</f>
        <v>607</v>
      </c>
      <c r="F99" s="0" t="n">
        <v>22</v>
      </c>
      <c r="G99" s="0" t="n">
        <v>74</v>
      </c>
      <c r="H99" s="0" t="n">
        <v>0</v>
      </c>
      <c r="I99" s="0" t="n">
        <v>34</v>
      </c>
      <c r="J99" s="0" t="n">
        <v>59</v>
      </c>
      <c r="K99" s="0" t="n">
        <v>28</v>
      </c>
      <c r="L99" s="0" t="n">
        <v>32</v>
      </c>
      <c r="M99" s="0" t="n">
        <v>51</v>
      </c>
      <c r="N99" s="0" t="n">
        <v>19</v>
      </c>
      <c r="O99" s="0" t="n">
        <v>16</v>
      </c>
      <c r="P99" s="0" t="n">
        <v>0</v>
      </c>
      <c r="Q99" s="0" t="n">
        <v>50</v>
      </c>
      <c r="R99" s="0" t="n">
        <v>43</v>
      </c>
      <c r="S99" s="0" t="n">
        <v>33</v>
      </c>
      <c r="T99" s="0" t="n">
        <v>34</v>
      </c>
      <c r="U99" s="0" t="n">
        <v>34</v>
      </c>
      <c r="V99" s="0" t="n">
        <v>28</v>
      </c>
      <c r="W99" s="0" t="n">
        <v>26</v>
      </c>
      <c r="X99" s="0" t="n">
        <v>0</v>
      </c>
      <c r="Y99" s="0" t="n">
        <v>17</v>
      </c>
      <c r="Z99" s="0" t="n">
        <v>7</v>
      </c>
    </row>
    <row r="100" customFormat="false" ht="14.25" hidden="false" customHeight="false" outlineLevel="0" collapsed="false">
      <c r="A100" s="113" t="n">
        <v>95</v>
      </c>
      <c r="B100" s="113" t="s">
        <v>744</v>
      </c>
      <c r="C100" s="113" t="s">
        <v>745</v>
      </c>
      <c r="D100" s="0" t="str">
        <f aca="false">_xlfn.CONCAT(UPPER(TRIM(B100))," ",TRIM(C100))</f>
        <v>MASSART Marie Catherine</v>
      </c>
      <c r="E100" s="114" t="n">
        <f aca="false">SUM(F100:AA100)</f>
        <v>604</v>
      </c>
      <c r="F100" s="0" t="n">
        <v>22</v>
      </c>
      <c r="G100" s="0" t="n">
        <v>74</v>
      </c>
      <c r="H100" s="0" t="n">
        <v>19</v>
      </c>
      <c r="I100" s="0" t="n">
        <v>35</v>
      </c>
      <c r="J100" s="0" t="n">
        <v>18</v>
      </c>
      <c r="K100" s="0" t="n">
        <v>27</v>
      </c>
      <c r="L100" s="0" t="n">
        <v>41</v>
      </c>
      <c r="M100" s="0" t="n">
        <v>51</v>
      </c>
      <c r="N100" s="0" t="n">
        <v>33</v>
      </c>
      <c r="O100" s="0" t="n">
        <v>15</v>
      </c>
      <c r="P100" s="0" t="n">
        <v>12</v>
      </c>
      <c r="Q100" s="0" t="n">
        <v>32</v>
      </c>
      <c r="R100" s="0" t="n">
        <v>29</v>
      </c>
      <c r="S100" s="0" t="n">
        <v>34</v>
      </c>
      <c r="T100" s="0" t="n">
        <v>33</v>
      </c>
      <c r="U100" s="0" t="n">
        <v>32</v>
      </c>
      <c r="V100" s="0" t="n">
        <v>26</v>
      </c>
      <c r="W100" s="0" t="n">
        <v>24</v>
      </c>
      <c r="X100" s="0" t="n">
        <v>21</v>
      </c>
      <c r="Y100" s="0" t="n">
        <v>20</v>
      </c>
      <c r="Z100" s="0" t="n">
        <v>6</v>
      </c>
    </row>
    <row r="101" customFormat="false" ht="14.25" hidden="false" customHeight="false" outlineLevel="0" collapsed="false">
      <c r="A101" s="113" t="n">
        <v>96</v>
      </c>
      <c r="B101" s="0" t="s">
        <v>341</v>
      </c>
      <c r="C101" s="0" t="s">
        <v>338</v>
      </c>
      <c r="D101" s="0" t="str">
        <f aca="false">_xlfn.CONCAT(UPPER(TRIM(B101))," ",TRIM(C101))</f>
        <v>GUILLAUME Hélène</v>
      </c>
      <c r="E101" s="114" t="n">
        <f aca="false">SUM(F101:AA101)</f>
        <v>595</v>
      </c>
      <c r="F101" s="0" t="n">
        <v>20</v>
      </c>
      <c r="G101" s="0" t="n">
        <v>74</v>
      </c>
      <c r="H101" s="0" t="n">
        <v>12</v>
      </c>
      <c r="I101" s="0" t="n">
        <v>34</v>
      </c>
      <c r="J101" s="0" t="n">
        <v>22</v>
      </c>
      <c r="K101" s="0" t="n">
        <v>23</v>
      </c>
      <c r="L101" s="0" t="n">
        <v>41</v>
      </c>
      <c r="M101" s="0" t="n">
        <v>42</v>
      </c>
      <c r="N101" s="0" t="n">
        <v>25</v>
      </c>
      <c r="O101" s="0" t="n">
        <v>26</v>
      </c>
      <c r="P101" s="0" t="n">
        <v>28</v>
      </c>
      <c r="Q101" s="0" t="n">
        <v>50</v>
      </c>
      <c r="R101" s="0" t="n">
        <v>43</v>
      </c>
      <c r="S101" s="0" t="n">
        <v>24</v>
      </c>
      <c r="T101" s="0" t="n">
        <v>42</v>
      </c>
      <c r="U101" s="0" t="n">
        <v>34</v>
      </c>
      <c r="V101" s="0" t="n">
        <v>0</v>
      </c>
      <c r="W101" s="0" t="n">
        <v>26</v>
      </c>
      <c r="X101" s="0" t="n">
        <v>9</v>
      </c>
      <c r="Y101" s="0" t="n">
        <v>8</v>
      </c>
      <c r="Z101" s="0" t="n">
        <v>12</v>
      </c>
    </row>
    <row r="102" customFormat="false" ht="14.25" hidden="false" customHeight="false" outlineLevel="0" collapsed="false">
      <c r="A102" s="113" t="n">
        <v>97</v>
      </c>
      <c r="B102" s="113" t="s">
        <v>288</v>
      </c>
      <c r="C102" s="113" t="s">
        <v>289</v>
      </c>
      <c r="D102" s="0" t="str">
        <f aca="false">_xlfn.CONCAT(UPPER(TRIM(B102))," ",TRIM(C102))</f>
        <v>PEPIN Annick</v>
      </c>
      <c r="E102" s="114" t="n">
        <f aca="false">SUM(F102:AA102)</f>
        <v>587</v>
      </c>
      <c r="F102" s="0" t="n">
        <v>20</v>
      </c>
      <c r="G102" s="0" t="n">
        <v>74</v>
      </c>
      <c r="H102" s="0" t="n">
        <v>14</v>
      </c>
      <c r="I102" s="0" t="n">
        <v>27</v>
      </c>
      <c r="J102" s="0" t="n">
        <v>68</v>
      </c>
      <c r="K102" s="0" t="n">
        <v>28</v>
      </c>
      <c r="L102" s="0" t="n">
        <v>0</v>
      </c>
      <c r="M102" s="0" t="n">
        <v>34</v>
      </c>
      <c r="N102" s="0" t="n">
        <v>33</v>
      </c>
      <c r="O102" s="0" t="n">
        <v>20</v>
      </c>
      <c r="P102" s="0" t="n">
        <v>15</v>
      </c>
      <c r="Q102" s="0" t="n">
        <v>50</v>
      </c>
      <c r="R102" s="0" t="n">
        <v>16</v>
      </c>
      <c r="S102" s="0" t="n">
        <v>34</v>
      </c>
      <c r="T102" s="0" t="n">
        <v>30</v>
      </c>
      <c r="U102" s="0" t="n">
        <v>40</v>
      </c>
      <c r="V102" s="0" t="n">
        <v>28</v>
      </c>
      <c r="W102" s="0" t="n">
        <v>24</v>
      </c>
      <c r="X102" s="0" t="n">
        <v>19</v>
      </c>
      <c r="Y102" s="0" t="n">
        <v>9</v>
      </c>
      <c r="Z102" s="0" t="n">
        <v>4</v>
      </c>
    </row>
    <row r="103" customFormat="false" ht="14.25" hidden="false" customHeight="false" outlineLevel="0" collapsed="false">
      <c r="A103" s="113" t="n">
        <v>98</v>
      </c>
      <c r="B103" s="113" t="s">
        <v>253</v>
      </c>
      <c r="C103" s="113" t="s">
        <v>254</v>
      </c>
      <c r="D103" s="0" t="str">
        <f aca="false">_xlfn.CONCAT(UPPER(TRIM(B103))," ",TRIM(C103))</f>
        <v>BAIWIR Léon</v>
      </c>
      <c r="E103" s="114" t="n">
        <f aca="false">SUM(F103:AA103)</f>
        <v>586</v>
      </c>
      <c r="F103" s="0" t="n">
        <v>20</v>
      </c>
      <c r="G103" s="0" t="n">
        <v>0</v>
      </c>
      <c r="H103" s="0" t="n">
        <v>19</v>
      </c>
      <c r="I103" s="0" t="n">
        <v>35</v>
      </c>
      <c r="J103" s="0" t="n">
        <v>22</v>
      </c>
      <c r="K103" s="0" t="n">
        <v>27</v>
      </c>
      <c r="L103" s="0" t="n">
        <v>94</v>
      </c>
      <c r="M103" s="0" t="n">
        <v>51</v>
      </c>
      <c r="N103" s="0" t="n">
        <v>25</v>
      </c>
      <c r="O103" s="0" t="n">
        <v>30</v>
      </c>
      <c r="P103" s="0" t="n">
        <v>0</v>
      </c>
      <c r="Q103" s="0" t="n">
        <v>31</v>
      </c>
      <c r="R103" s="0" t="n">
        <v>43</v>
      </c>
      <c r="S103" s="0" t="n">
        <v>16</v>
      </c>
      <c r="T103" s="0" t="n">
        <v>42</v>
      </c>
      <c r="U103" s="0" t="n">
        <v>37</v>
      </c>
      <c r="V103" s="0" t="n">
        <v>28</v>
      </c>
      <c r="W103" s="0" t="n">
        <v>28</v>
      </c>
      <c r="X103" s="0" t="n">
        <v>21</v>
      </c>
      <c r="Y103" s="0" t="n">
        <v>11</v>
      </c>
      <c r="Z103" s="0" t="n">
        <v>6</v>
      </c>
    </row>
    <row r="104" customFormat="false" ht="14.25" hidden="false" customHeight="false" outlineLevel="0" collapsed="false">
      <c r="A104" s="113" t="n">
        <v>99</v>
      </c>
      <c r="B104" s="113" t="s">
        <v>495</v>
      </c>
      <c r="C104" s="113" t="s">
        <v>204</v>
      </c>
      <c r="D104" s="0" t="str">
        <f aca="false">_xlfn.CONCAT(UPPER(TRIM(B104))," ",TRIM(C104))</f>
        <v>JONET Françoise</v>
      </c>
      <c r="E104" s="114" t="n">
        <f aca="false">SUM(F104:AA104)</f>
        <v>585</v>
      </c>
      <c r="F104" s="0" t="n">
        <v>22</v>
      </c>
      <c r="G104" s="0" t="n">
        <v>18</v>
      </c>
      <c r="H104" s="0" t="n">
        <v>16</v>
      </c>
      <c r="I104" s="0" t="n">
        <v>35</v>
      </c>
      <c r="J104" s="0" t="n">
        <v>20</v>
      </c>
      <c r="K104" s="0" t="n">
        <v>34</v>
      </c>
      <c r="L104" s="0" t="n">
        <v>41</v>
      </c>
      <c r="M104" s="0" t="n">
        <v>51</v>
      </c>
      <c r="N104" s="0" t="n">
        <v>33</v>
      </c>
      <c r="O104" s="0" t="n">
        <v>17</v>
      </c>
      <c r="P104" s="0" t="n">
        <v>20</v>
      </c>
      <c r="Q104" s="0" t="n">
        <v>50</v>
      </c>
      <c r="R104" s="0" t="n">
        <v>30</v>
      </c>
      <c r="S104" s="0" t="n">
        <v>22</v>
      </c>
      <c r="T104" s="0" t="n">
        <v>39</v>
      </c>
      <c r="U104" s="0" t="n">
        <v>37</v>
      </c>
      <c r="V104" s="0" t="n">
        <v>28</v>
      </c>
      <c r="W104" s="0" t="n">
        <v>30</v>
      </c>
      <c r="X104" s="0" t="n">
        <v>21</v>
      </c>
      <c r="Y104" s="0" t="n">
        <v>17</v>
      </c>
      <c r="Z104" s="0" t="n">
        <v>4</v>
      </c>
    </row>
    <row r="105" customFormat="false" ht="14.25" hidden="false" customHeight="false" outlineLevel="0" collapsed="false">
      <c r="A105" s="113" t="n">
        <v>100</v>
      </c>
      <c r="B105" s="113" t="s">
        <v>301</v>
      </c>
      <c r="C105" s="113" t="s">
        <v>319</v>
      </c>
      <c r="D105" s="0" t="str">
        <f aca="false">_xlfn.CONCAT(UPPER(TRIM(B105))," ",TRIM(C105))</f>
        <v>PEETERS Simonne</v>
      </c>
      <c r="E105" s="114" t="n">
        <f aca="false">SUM(F105:AA105)</f>
        <v>584</v>
      </c>
      <c r="F105" s="0" t="n">
        <v>20</v>
      </c>
      <c r="G105" s="0" t="n">
        <v>74</v>
      </c>
      <c r="H105" s="0" t="n">
        <v>19</v>
      </c>
      <c r="I105" s="0" t="n">
        <v>34</v>
      </c>
      <c r="J105" s="0" t="n">
        <v>22</v>
      </c>
      <c r="K105" s="0" t="n">
        <v>28</v>
      </c>
      <c r="L105" s="0" t="n">
        <v>41</v>
      </c>
      <c r="M105" s="0" t="n">
        <v>0</v>
      </c>
      <c r="N105" s="0" t="n">
        <v>0</v>
      </c>
      <c r="O105" s="0" t="n">
        <v>110</v>
      </c>
      <c r="P105" s="0" t="n">
        <v>18</v>
      </c>
      <c r="Q105" s="0" t="n">
        <v>32</v>
      </c>
      <c r="R105" s="0" t="n">
        <v>23</v>
      </c>
      <c r="S105" s="0" t="n">
        <v>0</v>
      </c>
      <c r="T105" s="0" t="n">
        <v>32</v>
      </c>
      <c r="U105" s="0" t="n">
        <v>34</v>
      </c>
      <c r="V105" s="0" t="n">
        <v>29</v>
      </c>
      <c r="W105" s="0" t="n">
        <v>24</v>
      </c>
      <c r="X105" s="0" t="n">
        <v>21</v>
      </c>
      <c r="Y105" s="0" t="n">
        <v>20</v>
      </c>
      <c r="Z105" s="0" t="n">
        <v>3</v>
      </c>
    </row>
    <row r="106" customFormat="false" ht="14.25" hidden="false" customHeight="false" outlineLevel="0" collapsed="false">
      <c r="A106" s="113" t="n">
        <v>101</v>
      </c>
      <c r="B106" s="113" t="s">
        <v>348</v>
      </c>
      <c r="C106" s="113" t="s">
        <v>349</v>
      </c>
      <c r="D106" s="0" t="str">
        <f aca="false">_xlfn.CONCAT(UPPER(TRIM(B106))," ",TRIM(C106))</f>
        <v>MIELE Maria</v>
      </c>
      <c r="E106" s="114" t="n">
        <f aca="false">SUM(F106:AA106)</f>
        <v>574</v>
      </c>
      <c r="F106" s="0" t="n">
        <v>22</v>
      </c>
      <c r="G106" s="0" t="n">
        <v>74</v>
      </c>
      <c r="H106" s="0" t="n">
        <v>19</v>
      </c>
      <c r="I106" s="0" t="n">
        <v>0</v>
      </c>
      <c r="J106" s="0" t="n">
        <v>0</v>
      </c>
      <c r="K106" s="0" t="n">
        <v>24</v>
      </c>
      <c r="L106" s="0" t="n">
        <v>41</v>
      </c>
      <c r="M106" s="0" t="n">
        <v>51</v>
      </c>
      <c r="N106" s="0" t="n">
        <v>18</v>
      </c>
      <c r="O106" s="0" t="n">
        <v>22</v>
      </c>
      <c r="P106" s="0" t="n">
        <v>18</v>
      </c>
      <c r="Q106" s="0" t="n">
        <v>50</v>
      </c>
      <c r="R106" s="0" t="n">
        <v>43</v>
      </c>
      <c r="S106" s="0" t="n">
        <v>26</v>
      </c>
      <c r="T106" s="0" t="n">
        <v>30</v>
      </c>
      <c r="U106" s="0" t="n">
        <v>32</v>
      </c>
      <c r="V106" s="0" t="n">
        <v>26</v>
      </c>
      <c r="W106" s="0" t="n">
        <v>32</v>
      </c>
      <c r="X106" s="0" t="n">
        <v>17</v>
      </c>
      <c r="Y106" s="0" t="n">
        <v>20</v>
      </c>
      <c r="Z106" s="0" t="n">
        <v>9</v>
      </c>
    </row>
    <row r="107" customFormat="false" ht="14.25" hidden="false" customHeight="false" outlineLevel="0" collapsed="false">
      <c r="A107" s="113" t="n">
        <v>102</v>
      </c>
      <c r="B107" s="0" t="s">
        <v>746</v>
      </c>
      <c r="C107" s="0" t="s">
        <v>382</v>
      </c>
      <c r="D107" s="0" t="str">
        <f aca="false">_xlfn.CONCAT(UPPER(TRIM(B107))," ",TRIM(C107))</f>
        <v>MUKANTAGARA Mimona</v>
      </c>
      <c r="E107" s="114" t="n">
        <f aca="false">SUM(F107:AA107)</f>
        <v>568</v>
      </c>
      <c r="F107" s="0" t="n">
        <v>22</v>
      </c>
      <c r="G107" s="0" t="n">
        <v>18</v>
      </c>
      <c r="H107" s="0" t="n">
        <v>15</v>
      </c>
      <c r="I107" s="0" t="n">
        <v>34</v>
      </c>
      <c r="J107" s="0" t="n">
        <v>22</v>
      </c>
      <c r="K107" s="0" t="n">
        <v>34</v>
      </c>
      <c r="L107" s="0" t="n">
        <v>32</v>
      </c>
      <c r="M107" s="0" t="n">
        <v>51</v>
      </c>
      <c r="N107" s="0" t="n">
        <v>25</v>
      </c>
      <c r="O107" s="0" t="n">
        <v>22</v>
      </c>
      <c r="P107" s="0" t="n">
        <v>0</v>
      </c>
      <c r="Q107" s="0" t="n">
        <v>50</v>
      </c>
      <c r="R107" s="0" t="n">
        <v>43</v>
      </c>
      <c r="S107" s="0" t="n">
        <v>33</v>
      </c>
      <c r="T107" s="0" t="n">
        <v>39</v>
      </c>
      <c r="U107" s="0" t="n">
        <v>34</v>
      </c>
      <c r="V107" s="0" t="n">
        <v>28</v>
      </c>
      <c r="W107" s="0" t="n">
        <v>26</v>
      </c>
      <c r="X107" s="0" t="n">
        <v>17</v>
      </c>
      <c r="Y107" s="0" t="n">
        <v>17</v>
      </c>
      <c r="Z107" s="0" t="n">
        <v>6</v>
      </c>
    </row>
    <row r="108" customFormat="false" ht="14.25" hidden="false" customHeight="false" outlineLevel="0" collapsed="false">
      <c r="A108" s="113" t="n">
        <v>103</v>
      </c>
      <c r="B108" s="113" t="s">
        <v>747</v>
      </c>
      <c r="C108" s="113" t="s">
        <v>748</v>
      </c>
      <c r="D108" s="0" t="str">
        <f aca="false">_xlfn.CONCAT(UPPER(TRIM(B108))," ",TRIM(C108))</f>
        <v>LUSSON Eddy</v>
      </c>
      <c r="E108" s="114" t="n">
        <f aca="false">SUM(F108:AA108)</f>
        <v>561</v>
      </c>
      <c r="F108" s="0" t="n">
        <v>20</v>
      </c>
      <c r="G108" s="0" t="n">
        <v>16</v>
      </c>
      <c r="H108" s="0" t="n">
        <v>16</v>
      </c>
      <c r="I108" s="0" t="n">
        <v>34</v>
      </c>
      <c r="J108" s="0" t="n">
        <v>68</v>
      </c>
      <c r="K108" s="0" t="n">
        <v>42</v>
      </c>
      <c r="L108" s="0" t="n">
        <v>41</v>
      </c>
      <c r="M108" s="0" t="n">
        <v>51</v>
      </c>
      <c r="N108" s="0" t="n">
        <v>11</v>
      </c>
      <c r="O108" s="0" t="n">
        <v>20</v>
      </c>
      <c r="P108" s="0" t="n">
        <v>20</v>
      </c>
      <c r="Q108" s="0" t="n">
        <v>21</v>
      </c>
      <c r="R108" s="0" t="n">
        <v>43</v>
      </c>
      <c r="S108" s="0" t="n">
        <v>24</v>
      </c>
      <c r="T108" s="0" t="n">
        <v>38</v>
      </c>
      <c r="U108" s="0" t="n">
        <v>34</v>
      </c>
      <c r="V108" s="0" t="n">
        <v>26</v>
      </c>
      <c r="W108" s="0" t="n">
        <v>11</v>
      </c>
      <c r="X108" s="0" t="n">
        <v>13</v>
      </c>
      <c r="Y108" s="0" t="n">
        <v>9</v>
      </c>
      <c r="Z108" s="0" t="n">
        <v>3</v>
      </c>
    </row>
    <row r="109" customFormat="false" ht="14.25" hidden="false" customHeight="false" outlineLevel="0" collapsed="false">
      <c r="A109" s="113" t="n">
        <v>104</v>
      </c>
      <c r="B109" s="0" t="s">
        <v>749</v>
      </c>
      <c r="C109" s="0" t="s">
        <v>226</v>
      </c>
      <c r="D109" s="0" t="str">
        <f aca="false">_xlfn.CONCAT(UPPER(TRIM(B109))," ",TRIM(C109))</f>
        <v>TERWAGNE Gisèle</v>
      </c>
      <c r="E109" s="114" t="n">
        <f aca="false">SUM(F109:AA109)</f>
        <v>557</v>
      </c>
      <c r="F109" s="0" t="n">
        <v>22</v>
      </c>
      <c r="G109" s="0" t="n">
        <v>18</v>
      </c>
      <c r="H109" s="0" t="n">
        <v>19</v>
      </c>
      <c r="I109" s="0" t="n">
        <v>21</v>
      </c>
      <c r="J109" s="0" t="n">
        <v>68</v>
      </c>
      <c r="K109" s="0" t="n">
        <v>0</v>
      </c>
      <c r="L109" s="0" t="n">
        <v>41</v>
      </c>
      <c r="M109" s="0" t="n">
        <v>51</v>
      </c>
      <c r="N109" s="0" t="n">
        <v>16</v>
      </c>
      <c r="O109" s="0" t="n">
        <v>0</v>
      </c>
      <c r="P109" s="0" t="n">
        <v>20</v>
      </c>
      <c r="Q109" s="0" t="n">
        <v>50</v>
      </c>
      <c r="R109" s="0" t="n">
        <v>43</v>
      </c>
      <c r="S109" s="0" t="n">
        <v>29</v>
      </c>
      <c r="T109" s="0" t="n">
        <v>33</v>
      </c>
      <c r="U109" s="0" t="n">
        <v>37</v>
      </c>
      <c r="V109" s="0" t="n">
        <v>26</v>
      </c>
      <c r="W109" s="0" t="n">
        <v>26</v>
      </c>
      <c r="X109" s="0" t="n">
        <v>21</v>
      </c>
      <c r="Y109" s="0" t="n">
        <v>8</v>
      </c>
      <c r="Z109" s="0" t="n">
        <v>8</v>
      </c>
    </row>
    <row r="110" customFormat="false" ht="14.25" hidden="false" customHeight="false" outlineLevel="0" collapsed="false">
      <c r="A110" s="113" t="n">
        <v>105</v>
      </c>
      <c r="B110" s="113" t="s">
        <v>513</v>
      </c>
      <c r="C110" s="113" t="s">
        <v>750</v>
      </c>
      <c r="D110" s="0" t="str">
        <f aca="false">_xlfn.CONCAT(UPPER(TRIM(B110))," ",TRIM(C110))</f>
        <v>LEROY JEANNINE</v>
      </c>
      <c r="E110" s="114" t="n">
        <f aca="false">SUM(F110:AA110)</f>
        <v>556</v>
      </c>
      <c r="F110" s="0" t="n">
        <v>22</v>
      </c>
      <c r="G110" s="0" t="n">
        <v>19</v>
      </c>
      <c r="H110" s="0" t="n">
        <v>16</v>
      </c>
      <c r="I110" s="0" t="n">
        <v>27</v>
      </c>
      <c r="J110" s="0" t="n">
        <v>19</v>
      </c>
      <c r="K110" s="0" t="n">
        <v>26</v>
      </c>
      <c r="L110" s="0" t="n">
        <v>41</v>
      </c>
      <c r="M110" s="0" t="n">
        <v>51</v>
      </c>
      <c r="N110" s="0" t="n">
        <v>29</v>
      </c>
      <c r="O110" s="0" t="n">
        <v>20</v>
      </c>
      <c r="P110" s="0" t="n">
        <v>12</v>
      </c>
      <c r="Q110" s="0" t="n">
        <v>50</v>
      </c>
      <c r="R110" s="0" t="n">
        <v>43</v>
      </c>
      <c r="S110" s="0" t="n">
        <v>25</v>
      </c>
      <c r="T110" s="0" t="n">
        <v>32</v>
      </c>
      <c r="U110" s="0" t="n">
        <v>32</v>
      </c>
      <c r="V110" s="0" t="n">
        <v>26</v>
      </c>
      <c r="W110" s="0" t="n">
        <v>26</v>
      </c>
      <c r="X110" s="0" t="n">
        <v>21</v>
      </c>
      <c r="Y110" s="0" t="n">
        <v>12</v>
      </c>
      <c r="Z110" s="0" t="n">
        <v>7</v>
      </c>
    </row>
    <row r="111" customFormat="false" ht="14.25" hidden="false" customHeight="false" outlineLevel="0" collapsed="false">
      <c r="A111" s="113" t="n">
        <v>106</v>
      </c>
      <c r="B111" s="0" t="s">
        <v>298</v>
      </c>
      <c r="C111" s="0" t="s">
        <v>242</v>
      </c>
      <c r="D111" s="0" t="str">
        <f aca="false">_xlfn.CONCAT(UPPER(TRIM(B111))," ",TRIM(C111))</f>
        <v>RICHARD Agnès</v>
      </c>
      <c r="E111" s="114" t="n">
        <f aca="false">SUM(F111:AA111)</f>
        <v>553</v>
      </c>
      <c r="F111" s="0" t="n">
        <v>22</v>
      </c>
      <c r="G111" s="0" t="n">
        <v>15</v>
      </c>
      <c r="H111" s="0" t="n">
        <v>16</v>
      </c>
      <c r="I111" s="0" t="n">
        <v>34</v>
      </c>
      <c r="J111" s="0" t="n">
        <v>76</v>
      </c>
      <c r="K111" s="0" t="n">
        <v>20</v>
      </c>
      <c r="L111" s="0" t="n">
        <v>24</v>
      </c>
      <c r="M111" s="0" t="n">
        <v>51</v>
      </c>
      <c r="N111" s="0" t="n">
        <v>33</v>
      </c>
      <c r="O111" s="0" t="n">
        <v>18</v>
      </c>
      <c r="P111" s="0" t="n">
        <v>17</v>
      </c>
      <c r="Q111" s="0" t="n">
        <v>50</v>
      </c>
      <c r="R111" s="0" t="n">
        <v>0</v>
      </c>
      <c r="S111" s="0" t="n">
        <v>32</v>
      </c>
      <c r="T111" s="0" t="n">
        <v>28</v>
      </c>
      <c r="U111" s="0" t="n">
        <v>34</v>
      </c>
      <c r="V111" s="0" t="n">
        <v>26</v>
      </c>
      <c r="W111" s="0" t="n">
        <v>24</v>
      </c>
      <c r="X111" s="0" t="n">
        <v>21</v>
      </c>
      <c r="Y111" s="0" t="n">
        <v>8</v>
      </c>
      <c r="Z111" s="0" t="n">
        <v>4</v>
      </c>
    </row>
    <row r="112" customFormat="false" ht="14.25" hidden="false" customHeight="false" outlineLevel="0" collapsed="false">
      <c r="A112" s="113" t="n">
        <v>107</v>
      </c>
      <c r="B112" s="113" t="s">
        <v>516</v>
      </c>
      <c r="C112" s="113" t="s">
        <v>640</v>
      </c>
      <c r="D112" s="0" t="str">
        <f aca="false">_xlfn.CONCAT(UPPER(TRIM(B112))," ",TRIM(C112))</f>
        <v>FREITAG Henriette</v>
      </c>
      <c r="E112" s="114" t="n">
        <f aca="false">SUM(F112:AA112)</f>
        <v>545</v>
      </c>
      <c r="F112" s="0" t="n">
        <v>22</v>
      </c>
      <c r="G112" s="0" t="n">
        <v>0</v>
      </c>
      <c r="H112" s="0" t="n">
        <v>14</v>
      </c>
      <c r="I112" s="0" t="n">
        <v>34</v>
      </c>
      <c r="J112" s="0" t="n">
        <v>59</v>
      </c>
      <c r="K112" s="0" t="n">
        <v>24</v>
      </c>
      <c r="L112" s="0" t="n">
        <v>25</v>
      </c>
      <c r="M112" s="0" t="n">
        <v>51</v>
      </c>
      <c r="N112" s="0" t="n">
        <v>24</v>
      </c>
      <c r="O112" s="0" t="n">
        <v>20</v>
      </c>
      <c r="P112" s="0" t="n">
        <v>20</v>
      </c>
      <c r="Q112" s="0" t="n">
        <v>31</v>
      </c>
      <c r="R112" s="0" t="n">
        <v>43</v>
      </c>
      <c r="S112" s="0" t="n">
        <v>33</v>
      </c>
      <c r="T112" s="0" t="n">
        <v>34</v>
      </c>
      <c r="U112" s="0" t="n">
        <v>34</v>
      </c>
      <c r="V112" s="0" t="n">
        <v>24</v>
      </c>
      <c r="W112" s="0" t="n">
        <v>24</v>
      </c>
      <c r="X112" s="0" t="n">
        <v>15</v>
      </c>
      <c r="Y112" s="0" t="n">
        <v>14</v>
      </c>
      <c r="Z112" s="0" t="n">
        <v>0</v>
      </c>
    </row>
    <row r="113" customFormat="false" ht="14.25" hidden="false" customHeight="false" outlineLevel="0" collapsed="false">
      <c r="A113" s="113" t="n">
        <v>108</v>
      </c>
      <c r="B113" s="0" t="s">
        <v>211</v>
      </c>
      <c r="C113" s="0" t="s">
        <v>212</v>
      </c>
      <c r="D113" s="0" t="str">
        <f aca="false">_xlfn.CONCAT(UPPER(TRIM(B113))," ",TRIM(C113))</f>
        <v>BARTOLI Christian</v>
      </c>
      <c r="E113" s="114" t="n">
        <f aca="false">SUM(F113:AA113)</f>
        <v>540</v>
      </c>
      <c r="F113" s="0" t="n">
        <v>20</v>
      </c>
      <c r="G113" s="0" t="n">
        <v>18</v>
      </c>
      <c r="H113" s="0" t="n">
        <v>16</v>
      </c>
      <c r="I113" s="0" t="n">
        <v>34</v>
      </c>
      <c r="J113" s="0" t="n">
        <v>19</v>
      </c>
      <c r="K113" s="0" t="n">
        <v>28</v>
      </c>
      <c r="L113" s="0" t="n">
        <v>41</v>
      </c>
      <c r="M113" s="0" t="n">
        <v>51</v>
      </c>
      <c r="N113" s="0" t="n">
        <v>33</v>
      </c>
      <c r="O113" s="0" t="n">
        <v>20</v>
      </c>
      <c r="P113" s="0" t="n">
        <v>30</v>
      </c>
      <c r="Q113" s="0" t="n">
        <v>50</v>
      </c>
      <c r="R113" s="0" t="n">
        <v>30</v>
      </c>
      <c r="S113" s="0" t="n">
        <v>0</v>
      </c>
      <c r="T113" s="0" t="n">
        <v>39</v>
      </c>
      <c r="U113" s="0" t="n">
        <v>40</v>
      </c>
      <c r="V113" s="0" t="n">
        <v>26</v>
      </c>
      <c r="W113" s="0" t="n">
        <v>0</v>
      </c>
      <c r="X113" s="0" t="n">
        <v>19</v>
      </c>
      <c r="Y113" s="0" t="n">
        <v>20</v>
      </c>
      <c r="Z113" s="0" t="n">
        <v>6</v>
      </c>
    </row>
    <row r="114" customFormat="false" ht="14.25" hidden="false" customHeight="false" outlineLevel="0" collapsed="false">
      <c r="A114" s="113" t="n">
        <v>109</v>
      </c>
      <c r="B114" s="0" t="s">
        <v>284</v>
      </c>
      <c r="C114" s="0" t="s">
        <v>285</v>
      </c>
      <c r="D114" s="0" t="str">
        <f aca="false">_xlfn.CONCAT(UPPER(TRIM(B114))," ",TRIM(C114))</f>
        <v>CAMUS Marie-Thérèse</v>
      </c>
      <c r="E114" s="114" t="n">
        <f aca="false">SUM(F114:AA114)</f>
        <v>538</v>
      </c>
      <c r="F114" s="0" t="n">
        <v>22</v>
      </c>
      <c r="G114" s="0" t="n">
        <v>61</v>
      </c>
      <c r="H114" s="0" t="n">
        <v>13</v>
      </c>
      <c r="I114" s="0" t="n">
        <v>22</v>
      </c>
      <c r="J114" s="0" t="n">
        <v>22</v>
      </c>
      <c r="K114" s="0" t="n">
        <v>22</v>
      </c>
      <c r="L114" s="0" t="n">
        <v>39</v>
      </c>
      <c r="M114" s="0" t="n">
        <v>51</v>
      </c>
      <c r="N114" s="0" t="n">
        <v>33</v>
      </c>
      <c r="O114" s="0" t="n">
        <v>17</v>
      </c>
      <c r="P114" s="0" t="n">
        <v>0</v>
      </c>
      <c r="Q114" s="0" t="n">
        <v>50</v>
      </c>
      <c r="R114" s="0" t="n">
        <v>43</v>
      </c>
      <c r="S114" s="0" t="n">
        <v>34</v>
      </c>
      <c r="T114" s="0" t="n">
        <v>23</v>
      </c>
      <c r="U114" s="0" t="n">
        <v>37</v>
      </c>
      <c r="V114" s="0" t="n">
        <v>28</v>
      </c>
      <c r="W114" s="0" t="n">
        <v>0</v>
      </c>
      <c r="X114" s="0" t="n">
        <v>21</v>
      </c>
      <c r="Y114" s="0" t="n">
        <v>0</v>
      </c>
      <c r="Z114" s="0" t="n">
        <v>0</v>
      </c>
    </row>
    <row r="115" customFormat="false" ht="14.25" hidden="false" customHeight="false" outlineLevel="0" collapsed="false">
      <c r="A115" s="113" t="n">
        <v>110</v>
      </c>
      <c r="B115" s="113" t="s">
        <v>751</v>
      </c>
      <c r="C115" s="113" t="s">
        <v>486</v>
      </c>
      <c r="D115" s="0" t="str">
        <f aca="false">_xlfn.CONCAT(UPPER(TRIM(B115))," ",TRIM(C115))</f>
        <v>WOILLART Marcelle</v>
      </c>
      <c r="E115" s="114" t="n">
        <f aca="false">SUM(F115:AA115)</f>
        <v>530</v>
      </c>
      <c r="F115" s="0" t="n">
        <v>22</v>
      </c>
      <c r="G115" s="0" t="n">
        <v>74</v>
      </c>
      <c r="H115" s="0" t="n">
        <v>0</v>
      </c>
      <c r="I115" s="0" t="n">
        <v>21</v>
      </c>
      <c r="J115" s="0" t="n">
        <v>20</v>
      </c>
      <c r="K115" s="0" t="n">
        <v>28</v>
      </c>
      <c r="L115" s="0" t="n">
        <v>24</v>
      </c>
      <c r="M115" s="0" t="n">
        <v>51</v>
      </c>
      <c r="N115" s="0" t="n">
        <v>33</v>
      </c>
      <c r="O115" s="0" t="n">
        <v>15</v>
      </c>
      <c r="P115" s="0" t="n">
        <v>10</v>
      </c>
      <c r="Q115" s="0" t="n">
        <v>50</v>
      </c>
      <c r="R115" s="0" t="n">
        <v>28</v>
      </c>
      <c r="S115" s="0" t="n">
        <v>33</v>
      </c>
      <c r="T115" s="0" t="n">
        <v>0</v>
      </c>
      <c r="U115" s="0" t="n">
        <v>34</v>
      </c>
      <c r="V115" s="0" t="n">
        <v>28</v>
      </c>
      <c r="W115" s="0" t="n">
        <v>17</v>
      </c>
      <c r="X115" s="0" t="n">
        <v>19</v>
      </c>
      <c r="Y115" s="0" t="n">
        <v>15</v>
      </c>
      <c r="Z115" s="0" t="n">
        <v>8</v>
      </c>
    </row>
    <row r="116" customFormat="false" ht="14.25" hidden="false" customHeight="false" outlineLevel="0" collapsed="false">
      <c r="A116" s="113" t="n">
        <v>111</v>
      </c>
      <c r="B116" s="0" t="s">
        <v>296</v>
      </c>
      <c r="C116" s="0" t="s">
        <v>234</v>
      </c>
      <c r="D116" s="0" t="str">
        <f aca="false">_xlfn.CONCAT(UPPER(TRIM(B116))," ",TRIM(C116))</f>
        <v>TOUSSAINT Michel</v>
      </c>
      <c r="E116" s="114" t="n">
        <f aca="false">SUM(F116:AA116)</f>
        <v>529</v>
      </c>
      <c r="F116" s="0" t="n">
        <v>22</v>
      </c>
      <c r="G116" s="0" t="n">
        <v>16</v>
      </c>
      <c r="H116" s="0" t="n">
        <v>16</v>
      </c>
      <c r="I116" s="0" t="n">
        <v>21</v>
      </c>
      <c r="J116" s="0" t="n">
        <v>22</v>
      </c>
      <c r="K116" s="0" t="n">
        <v>34</v>
      </c>
      <c r="L116" s="0" t="n">
        <v>33</v>
      </c>
      <c r="M116" s="0" t="n">
        <v>51</v>
      </c>
      <c r="N116" s="0" t="n">
        <v>33</v>
      </c>
      <c r="O116" s="0" t="n">
        <v>20</v>
      </c>
      <c r="P116" s="0" t="n">
        <v>31</v>
      </c>
      <c r="Q116" s="0" t="n">
        <v>50</v>
      </c>
      <c r="R116" s="0" t="n">
        <v>12</v>
      </c>
      <c r="S116" s="0" t="n">
        <v>16</v>
      </c>
      <c r="T116" s="0" t="n">
        <v>34</v>
      </c>
      <c r="U116" s="0" t="n">
        <v>34</v>
      </c>
      <c r="V116" s="0" t="n">
        <v>28</v>
      </c>
      <c r="W116" s="0" t="n">
        <v>24</v>
      </c>
      <c r="X116" s="0" t="n">
        <v>19</v>
      </c>
      <c r="Y116" s="0" t="n">
        <v>9</v>
      </c>
      <c r="Z116" s="0" t="n">
        <v>4</v>
      </c>
    </row>
    <row r="117" customFormat="false" ht="14.25" hidden="false" customHeight="false" outlineLevel="0" collapsed="false">
      <c r="A117" s="113" t="n">
        <v>112</v>
      </c>
      <c r="B117" s="0" t="s">
        <v>752</v>
      </c>
      <c r="C117" s="0" t="s">
        <v>376</v>
      </c>
      <c r="D117" s="0" t="str">
        <f aca="false">_xlfn.CONCAT(UPPER(TRIM(B117))," ",TRIM(C117))</f>
        <v>FONTAINE Claudine</v>
      </c>
      <c r="E117" s="114" t="n">
        <f aca="false">SUM(F117:AA117)</f>
        <v>529</v>
      </c>
      <c r="F117" s="0" t="n">
        <v>22</v>
      </c>
      <c r="G117" s="0" t="n">
        <v>18</v>
      </c>
      <c r="H117" s="0" t="n">
        <v>12</v>
      </c>
      <c r="I117" s="0" t="n">
        <v>35</v>
      </c>
      <c r="J117" s="0" t="n">
        <v>21</v>
      </c>
      <c r="K117" s="0" t="n">
        <v>24</v>
      </c>
      <c r="L117" s="0" t="n">
        <v>22</v>
      </c>
      <c r="M117" s="0" t="n">
        <v>51</v>
      </c>
      <c r="N117" s="0" t="n">
        <v>33</v>
      </c>
      <c r="O117" s="0" t="n">
        <v>20</v>
      </c>
      <c r="P117" s="0" t="n">
        <v>16</v>
      </c>
      <c r="Q117" s="0" t="n">
        <v>31</v>
      </c>
      <c r="R117" s="0" t="n">
        <v>43</v>
      </c>
      <c r="S117" s="0" t="n">
        <v>24</v>
      </c>
      <c r="T117" s="0" t="n">
        <v>34</v>
      </c>
      <c r="U117" s="0" t="n">
        <v>34</v>
      </c>
      <c r="V117" s="0" t="n">
        <v>26</v>
      </c>
      <c r="W117" s="0" t="n">
        <v>26</v>
      </c>
      <c r="X117" s="0" t="n">
        <v>14</v>
      </c>
      <c r="Y117" s="0" t="n">
        <v>15</v>
      </c>
      <c r="Z117" s="0" t="n">
        <v>8</v>
      </c>
    </row>
    <row r="118" customFormat="false" ht="14.25" hidden="false" customHeight="false" outlineLevel="0" collapsed="false">
      <c r="A118" s="113" t="n">
        <v>113</v>
      </c>
      <c r="B118" s="0" t="s">
        <v>374</v>
      </c>
      <c r="C118" s="0" t="s">
        <v>375</v>
      </c>
      <c r="D118" s="0" t="str">
        <f aca="false">_xlfn.CONCAT(UPPER(TRIM(B118))," ",TRIM(C118))</f>
        <v>THIRIFAYS Marthe</v>
      </c>
      <c r="E118" s="114" t="n">
        <f aca="false">SUM(F118:AA118)</f>
        <v>527</v>
      </c>
      <c r="F118" s="0" t="n">
        <v>16</v>
      </c>
      <c r="G118" s="0" t="n">
        <v>18</v>
      </c>
      <c r="H118" s="0" t="n">
        <v>14</v>
      </c>
      <c r="I118" s="0" t="n">
        <v>27</v>
      </c>
      <c r="J118" s="0" t="n">
        <v>22</v>
      </c>
      <c r="K118" s="0" t="n">
        <v>24</v>
      </c>
      <c r="L118" s="0" t="n">
        <v>21</v>
      </c>
      <c r="M118" s="0" t="n">
        <v>51</v>
      </c>
      <c r="N118" s="0" t="n">
        <v>15</v>
      </c>
      <c r="O118" s="0" t="n">
        <v>110</v>
      </c>
      <c r="P118" s="0" t="n">
        <v>21</v>
      </c>
      <c r="Q118" s="0" t="n">
        <v>31</v>
      </c>
      <c r="R118" s="0" t="n">
        <v>24</v>
      </c>
      <c r="S118" s="0" t="n">
        <v>29</v>
      </c>
      <c r="T118" s="0" t="n">
        <v>34</v>
      </c>
      <c r="U118" s="0" t="n">
        <v>0</v>
      </c>
      <c r="V118" s="0" t="n">
        <v>28</v>
      </c>
      <c r="W118" s="0" t="n">
        <v>26</v>
      </c>
      <c r="X118" s="0" t="n">
        <v>0</v>
      </c>
      <c r="Y118" s="0" t="n">
        <v>10</v>
      </c>
      <c r="Z118" s="0" t="n">
        <v>6</v>
      </c>
    </row>
    <row r="119" customFormat="false" ht="14.25" hidden="false" customHeight="false" outlineLevel="0" collapsed="false">
      <c r="A119" s="113" t="n">
        <v>114</v>
      </c>
      <c r="B119" s="113" t="s">
        <v>251</v>
      </c>
      <c r="C119" s="113" t="s">
        <v>252</v>
      </c>
      <c r="D119" s="0" t="str">
        <f aca="false">_xlfn.CONCAT(UPPER(TRIM(B119))," ",TRIM(C119))</f>
        <v>KAISER Jany</v>
      </c>
      <c r="E119" s="114" t="n">
        <f aca="false">SUM(F119:AA119)</f>
        <v>523</v>
      </c>
      <c r="F119" s="0" t="n">
        <v>20</v>
      </c>
      <c r="G119" s="0" t="n">
        <v>0</v>
      </c>
      <c r="H119" s="0" t="n">
        <v>19</v>
      </c>
      <c r="I119" s="0" t="n">
        <v>35</v>
      </c>
      <c r="J119" s="0" t="n">
        <v>22</v>
      </c>
      <c r="K119" s="0" t="n">
        <v>27</v>
      </c>
      <c r="L119" s="0" t="n">
        <v>41</v>
      </c>
      <c r="M119" s="0" t="n">
        <v>51</v>
      </c>
      <c r="N119" s="0" t="n">
        <v>25</v>
      </c>
      <c r="O119" s="0" t="n">
        <v>30</v>
      </c>
      <c r="P119" s="0" t="n">
        <v>0</v>
      </c>
      <c r="Q119" s="0" t="n">
        <v>31</v>
      </c>
      <c r="R119" s="0" t="n">
        <v>43</v>
      </c>
      <c r="S119" s="0" t="n">
        <v>0</v>
      </c>
      <c r="T119" s="0" t="n">
        <v>42</v>
      </c>
      <c r="U119" s="0" t="n">
        <v>37</v>
      </c>
      <c r="V119" s="0" t="n">
        <v>28</v>
      </c>
      <c r="W119" s="0" t="n">
        <v>28</v>
      </c>
      <c r="X119" s="0" t="n">
        <v>21</v>
      </c>
      <c r="Y119" s="0" t="n">
        <v>17</v>
      </c>
      <c r="Z119" s="0" t="n">
        <v>6</v>
      </c>
    </row>
    <row r="120" customFormat="false" ht="14.25" hidden="false" customHeight="false" outlineLevel="0" collapsed="false">
      <c r="A120" s="113" t="n">
        <v>115</v>
      </c>
      <c r="B120" s="0" t="s">
        <v>500</v>
      </c>
      <c r="C120" s="0" t="s">
        <v>753</v>
      </c>
      <c r="D120" s="0" t="str">
        <f aca="false">_xlfn.CONCAT(UPPER(TRIM(B120))," ",TRIM(C120))</f>
        <v>LAPLANCHE THéo</v>
      </c>
      <c r="E120" s="114" t="n">
        <f aca="false">SUM(F120:AA120)</f>
        <v>511</v>
      </c>
      <c r="F120" s="0" t="n">
        <v>12</v>
      </c>
      <c r="G120" s="0" t="n">
        <v>12</v>
      </c>
      <c r="H120" s="0" t="n">
        <v>16</v>
      </c>
      <c r="I120" s="0" t="n">
        <v>34</v>
      </c>
      <c r="J120" s="0" t="n">
        <v>18</v>
      </c>
      <c r="K120" s="0" t="n">
        <v>24</v>
      </c>
      <c r="L120" s="0" t="n">
        <v>41</v>
      </c>
      <c r="M120" s="0" t="n">
        <v>42</v>
      </c>
      <c r="N120" s="0" t="n">
        <v>33</v>
      </c>
      <c r="O120" s="0" t="n">
        <v>14</v>
      </c>
      <c r="P120" s="0" t="n">
        <v>10</v>
      </c>
      <c r="Q120" s="0" t="n">
        <v>50</v>
      </c>
      <c r="R120" s="0" t="n">
        <v>43</v>
      </c>
      <c r="S120" s="0" t="n">
        <v>40</v>
      </c>
      <c r="T120" s="0" t="n">
        <v>22</v>
      </c>
      <c r="U120" s="0" t="n">
        <v>22</v>
      </c>
      <c r="V120" s="0" t="n">
        <v>9</v>
      </c>
      <c r="W120" s="0" t="n">
        <v>32</v>
      </c>
      <c r="X120" s="0" t="n">
        <v>17</v>
      </c>
      <c r="Y120" s="0" t="n">
        <v>17</v>
      </c>
      <c r="Z120" s="0" t="n">
        <v>3</v>
      </c>
    </row>
    <row r="121" customFormat="false" ht="14.25" hidden="false" customHeight="false" outlineLevel="0" collapsed="false">
      <c r="A121" s="113" t="n">
        <v>116</v>
      </c>
      <c r="B121" s="0" t="s">
        <v>277</v>
      </c>
      <c r="C121" s="0" t="s">
        <v>267</v>
      </c>
      <c r="D121" s="0" t="str">
        <f aca="false">_xlfn.CONCAT(UPPER(TRIM(B121))," ",TRIM(C121))</f>
        <v>SACHS Martine</v>
      </c>
      <c r="E121" s="114" t="n">
        <f aca="false">SUM(F121:AA121)</f>
        <v>494</v>
      </c>
      <c r="F121" s="0" t="n">
        <v>22</v>
      </c>
      <c r="G121" s="0" t="n">
        <v>74</v>
      </c>
      <c r="H121" s="0" t="n">
        <v>16</v>
      </c>
      <c r="I121" s="0" t="n">
        <v>21</v>
      </c>
      <c r="J121" s="0" t="n">
        <v>21</v>
      </c>
      <c r="K121" s="0" t="n">
        <v>15</v>
      </c>
      <c r="L121" s="0" t="n">
        <v>25</v>
      </c>
      <c r="M121" s="0" t="n">
        <v>32</v>
      </c>
      <c r="N121" s="0" t="n">
        <v>11</v>
      </c>
      <c r="O121" s="0" t="n">
        <v>20</v>
      </c>
      <c r="P121" s="0" t="n">
        <v>0</v>
      </c>
      <c r="Q121" s="0" t="n">
        <v>50</v>
      </c>
      <c r="R121" s="0" t="n">
        <v>19</v>
      </c>
      <c r="S121" s="0" t="n">
        <v>32</v>
      </c>
      <c r="T121" s="0" t="n">
        <v>26</v>
      </c>
      <c r="U121" s="0" t="n">
        <v>34</v>
      </c>
      <c r="V121" s="0" t="n">
        <v>26</v>
      </c>
      <c r="W121" s="0" t="n">
        <v>21</v>
      </c>
      <c r="X121" s="0" t="n">
        <v>17</v>
      </c>
      <c r="Y121" s="0" t="n">
        <v>9</v>
      </c>
      <c r="Z121" s="0" t="n">
        <v>3</v>
      </c>
    </row>
    <row r="122" customFormat="false" ht="14.25" hidden="false" customHeight="false" outlineLevel="0" collapsed="false">
      <c r="A122" s="113" t="n">
        <v>117</v>
      </c>
      <c r="B122" s="0" t="s">
        <v>635</v>
      </c>
      <c r="C122" s="0" t="s">
        <v>636</v>
      </c>
      <c r="D122" s="0" t="str">
        <f aca="false">_xlfn.CONCAT(UPPER(TRIM(B122))," ",TRIM(C122))</f>
        <v>DUPUIT Marie-Louise</v>
      </c>
      <c r="E122" s="114" t="n">
        <f aca="false">SUM(F122:AA122)</f>
        <v>493</v>
      </c>
      <c r="F122" s="0" t="n">
        <v>22</v>
      </c>
      <c r="G122" s="0" t="n">
        <v>18</v>
      </c>
      <c r="H122" s="0" t="n">
        <v>0</v>
      </c>
      <c r="I122" s="0" t="n">
        <v>20</v>
      </c>
      <c r="J122" s="0" t="n">
        <v>21</v>
      </c>
      <c r="K122" s="0" t="n">
        <v>12</v>
      </c>
      <c r="L122" s="0" t="n">
        <v>24</v>
      </c>
      <c r="M122" s="0" t="n">
        <v>37</v>
      </c>
      <c r="N122" s="0" t="n">
        <v>23</v>
      </c>
      <c r="O122" s="0" t="n">
        <v>20</v>
      </c>
      <c r="P122" s="0" t="n">
        <v>22</v>
      </c>
      <c r="Q122" s="0" t="n">
        <v>50</v>
      </c>
      <c r="R122" s="0" t="n">
        <v>43</v>
      </c>
      <c r="S122" s="0" t="n">
        <v>26</v>
      </c>
      <c r="T122" s="0" t="n">
        <v>34</v>
      </c>
      <c r="U122" s="0" t="n">
        <v>26</v>
      </c>
      <c r="V122" s="0" t="n">
        <v>26</v>
      </c>
      <c r="W122" s="0" t="n">
        <v>26</v>
      </c>
      <c r="X122" s="0" t="n">
        <v>21</v>
      </c>
      <c r="Y122" s="0" t="n">
        <v>10</v>
      </c>
      <c r="Z122" s="0" t="n">
        <v>12</v>
      </c>
    </row>
    <row r="123" customFormat="false" ht="14.25" hidden="false" customHeight="false" outlineLevel="0" collapsed="false">
      <c r="A123" s="113" t="n">
        <v>118</v>
      </c>
      <c r="B123" s="113" t="s">
        <v>292</v>
      </c>
      <c r="C123" s="113" t="s">
        <v>293</v>
      </c>
      <c r="D123" s="0" t="str">
        <f aca="false">_xlfn.CONCAT(UPPER(TRIM(B123))," ",TRIM(C123))</f>
        <v>ROSSION Francis</v>
      </c>
      <c r="E123" s="114" t="n">
        <f aca="false">SUM(F123:AA123)</f>
        <v>485</v>
      </c>
      <c r="F123" s="0" t="n">
        <v>22</v>
      </c>
      <c r="G123" s="0" t="n">
        <v>14</v>
      </c>
      <c r="H123" s="0" t="n">
        <v>14</v>
      </c>
      <c r="I123" s="0" t="n">
        <v>34</v>
      </c>
      <c r="J123" s="0" t="n">
        <v>4</v>
      </c>
      <c r="K123" s="0" t="n">
        <v>27</v>
      </c>
      <c r="L123" s="0" t="n">
        <v>25</v>
      </c>
      <c r="M123" s="0" t="n">
        <v>51</v>
      </c>
      <c r="N123" s="0" t="n">
        <v>13</v>
      </c>
      <c r="O123" s="0" t="n">
        <v>20</v>
      </c>
      <c r="P123" s="0" t="n">
        <v>0</v>
      </c>
      <c r="Q123" s="0" t="n">
        <v>50</v>
      </c>
      <c r="R123" s="0" t="n">
        <v>26</v>
      </c>
      <c r="S123" s="0" t="n">
        <v>21</v>
      </c>
      <c r="T123" s="0" t="n">
        <v>38</v>
      </c>
      <c r="U123" s="0" t="n">
        <v>31</v>
      </c>
      <c r="V123" s="0" t="n">
        <v>28</v>
      </c>
      <c r="W123" s="0" t="n">
        <v>21</v>
      </c>
      <c r="X123" s="0" t="n">
        <v>21</v>
      </c>
      <c r="Y123" s="0" t="n">
        <v>17</v>
      </c>
      <c r="Z123" s="0" t="n">
        <v>8</v>
      </c>
    </row>
    <row r="124" customFormat="false" ht="14.25" hidden="false" customHeight="false" outlineLevel="0" collapsed="false">
      <c r="A124" s="113" t="n">
        <v>119</v>
      </c>
      <c r="B124" s="0" t="s">
        <v>294</v>
      </c>
      <c r="C124" s="0" t="s">
        <v>295</v>
      </c>
      <c r="D124" s="0" t="str">
        <f aca="false">_xlfn.CONCAT(UPPER(TRIM(B124))," ",TRIM(C124))</f>
        <v>PELTIER Renelde</v>
      </c>
      <c r="E124" s="114" t="n">
        <f aca="false">SUM(F124:AA124)</f>
        <v>483</v>
      </c>
      <c r="F124" s="0" t="n">
        <v>16</v>
      </c>
      <c r="G124" s="0" t="n">
        <v>65</v>
      </c>
      <c r="H124" s="0" t="n">
        <v>19</v>
      </c>
      <c r="I124" s="0" t="n">
        <v>9</v>
      </c>
      <c r="J124" s="0" t="n">
        <v>21</v>
      </c>
      <c r="K124" s="0" t="n">
        <v>24</v>
      </c>
      <c r="L124" s="0" t="n">
        <v>41</v>
      </c>
      <c r="M124" s="0" t="n">
        <v>51</v>
      </c>
      <c r="N124" s="0" t="n">
        <v>33</v>
      </c>
      <c r="O124" s="0" t="n">
        <v>15</v>
      </c>
      <c r="P124" s="0" t="n">
        <v>8</v>
      </c>
      <c r="Q124" s="0" t="n">
        <v>31</v>
      </c>
      <c r="R124" s="0" t="n">
        <v>0</v>
      </c>
      <c r="S124" s="0" t="n">
        <v>22</v>
      </c>
      <c r="T124" s="0" t="n">
        <v>26</v>
      </c>
      <c r="U124" s="0" t="n">
        <v>24</v>
      </c>
      <c r="V124" s="0" t="n">
        <v>28</v>
      </c>
      <c r="W124" s="0" t="n">
        <v>24</v>
      </c>
      <c r="X124" s="0" t="n">
        <v>17</v>
      </c>
      <c r="Y124" s="0" t="n">
        <v>9</v>
      </c>
      <c r="Z124" s="0" t="n">
        <v>0</v>
      </c>
    </row>
    <row r="125" customFormat="false" ht="14.25" hidden="false" customHeight="false" outlineLevel="0" collapsed="false">
      <c r="A125" s="113" t="n">
        <v>120</v>
      </c>
      <c r="B125" s="113" t="s">
        <v>274</v>
      </c>
      <c r="C125" s="113" t="s">
        <v>273</v>
      </c>
      <c r="D125" s="0" t="str">
        <f aca="false">_xlfn.CONCAT(UPPER(TRIM(B125))," ",TRIM(C125))</f>
        <v>D'ORCHYMONT Mady</v>
      </c>
      <c r="E125" s="114" t="n">
        <f aca="false">SUM(F125:AA125)</f>
        <v>452</v>
      </c>
      <c r="F125" s="0" t="n">
        <v>22</v>
      </c>
      <c r="G125" s="0" t="n">
        <v>0</v>
      </c>
      <c r="H125" s="0" t="n">
        <v>0</v>
      </c>
      <c r="I125" s="0" t="n">
        <v>35</v>
      </c>
      <c r="J125" s="0" t="n">
        <v>0</v>
      </c>
      <c r="K125" s="0" t="n">
        <v>22</v>
      </c>
      <c r="L125" s="0" t="n">
        <v>41</v>
      </c>
      <c r="M125" s="0" t="n">
        <v>51</v>
      </c>
      <c r="N125" s="0" t="n">
        <v>10</v>
      </c>
      <c r="O125" s="0" t="n">
        <v>21</v>
      </c>
      <c r="P125" s="0" t="n">
        <v>0</v>
      </c>
      <c r="Q125" s="0" t="n">
        <v>50</v>
      </c>
      <c r="R125" s="0" t="n">
        <v>43</v>
      </c>
      <c r="S125" s="0" t="n">
        <v>33</v>
      </c>
      <c r="T125" s="0" t="n">
        <v>34</v>
      </c>
      <c r="U125" s="0" t="n">
        <v>31</v>
      </c>
      <c r="V125" s="0" t="n">
        <v>20</v>
      </c>
      <c r="W125" s="0" t="n">
        <v>11</v>
      </c>
      <c r="X125" s="0" t="n">
        <v>14</v>
      </c>
      <c r="Y125" s="0" t="n">
        <v>14</v>
      </c>
      <c r="Z125" s="0" t="n">
        <v>0</v>
      </c>
    </row>
    <row r="126" customFormat="false" ht="14.25" hidden="false" customHeight="false" outlineLevel="0" collapsed="false">
      <c r="A126" s="113" t="n">
        <v>121</v>
      </c>
      <c r="B126" s="0" t="s">
        <v>488</v>
      </c>
      <c r="C126" s="0" t="s">
        <v>276</v>
      </c>
      <c r="D126" s="0" t="str">
        <f aca="false">_xlfn.CONCAT(UPPER(TRIM(B126))," ",TRIM(C126))</f>
        <v>DRIES Elise</v>
      </c>
      <c r="E126" s="114" t="n">
        <f aca="false">SUM(F126:AA126)</f>
        <v>449</v>
      </c>
      <c r="F126" s="0" t="n">
        <v>12</v>
      </c>
      <c r="G126" s="0" t="n">
        <v>18</v>
      </c>
      <c r="H126" s="0" t="n">
        <v>10</v>
      </c>
      <c r="I126" s="0" t="n">
        <v>31</v>
      </c>
      <c r="J126" s="0" t="n">
        <v>18</v>
      </c>
      <c r="K126" s="0" t="n">
        <v>23</v>
      </c>
      <c r="L126" s="0" t="n">
        <v>41</v>
      </c>
      <c r="M126" s="0" t="n">
        <v>0</v>
      </c>
      <c r="N126" s="0" t="n">
        <v>20</v>
      </c>
      <c r="O126" s="0" t="n">
        <v>20</v>
      </c>
      <c r="P126" s="0" t="n">
        <v>20</v>
      </c>
      <c r="Q126" s="0" t="n">
        <v>50</v>
      </c>
      <c r="R126" s="0" t="n">
        <v>43</v>
      </c>
      <c r="S126" s="0" t="n">
        <v>17</v>
      </c>
      <c r="T126" s="0" t="n">
        <v>22</v>
      </c>
      <c r="U126" s="0" t="n">
        <v>31</v>
      </c>
      <c r="V126" s="0" t="n">
        <v>26</v>
      </c>
      <c r="W126" s="0" t="n">
        <v>11</v>
      </c>
      <c r="X126" s="0" t="n">
        <v>13</v>
      </c>
      <c r="Y126" s="0" t="n">
        <v>19</v>
      </c>
      <c r="Z126" s="0" t="n">
        <v>4</v>
      </c>
    </row>
    <row r="127" customFormat="false" ht="14.25" hidden="false" customHeight="false" outlineLevel="0" collapsed="false">
      <c r="A127" s="113" t="n">
        <v>122</v>
      </c>
      <c r="B127" s="0" t="s">
        <v>296</v>
      </c>
      <c r="C127" s="0" t="s">
        <v>367</v>
      </c>
      <c r="D127" s="0" t="str">
        <f aca="false">_xlfn.CONCAT(UPPER(TRIM(B127))," ",TRIM(C127))</f>
        <v>TOUSSAINT Sylvie</v>
      </c>
      <c r="E127" s="114" t="n">
        <f aca="false">SUM(F127:AA127)</f>
        <v>448</v>
      </c>
      <c r="F127" s="0" t="n">
        <v>22</v>
      </c>
      <c r="G127" s="0" t="n">
        <v>16</v>
      </c>
      <c r="H127" s="0" t="n">
        <v>15</v>
      </c>
      <c r="I127" s="0" t="n">
        <v>34</v>
      </c>
      <c r="J127" s="0" t="n">
        <v>21</v>
      </c>
      <c r="K127" s="0" t="n">
        <v>24</v>
      </c>
      <c r="L127" s="0" t="n">
        <v>39</v>
      </c>
      <c r="M127" s="0" t="n">
        <v>51</v>
      </c>
      <c r="N127" s="0" t="n">
        <v>33</v>
      </c>
      <c r="O127" s="0" t="n">
        <v>17</v>
      </c>
      <c r="P127" s="0" t="n">
        <v>15</v>
      </c>
      <c r="Q127" s="0" t="n">
        <v>22</v>
      </c>
      <c r="R127" s="0" t="n">
        <v>14</v>
      </c>
      <c r="S127" s="0" t="n">
        <v>27</v>
      </c>
      <c r="T127" s="0" t="n">
        <v>28</v>
      </c>
      <c r="U127" s="0" t="n">
        <v>32</v>
      </c>
      <c r="V127" s="0" t="n">
        <v>0</v>
      </c>
      <c r="W127" s="0" t="n">
        <v>10</v>
      </c>
      <c r="X127" s="0" t="n">
        <v>15</v>
      </c>
      <c r="Y127" s="0" t="n">
        <v>9</v>
      </c>
      <c r="Z127" s="0" t="n">
        <v>4</v>
      </c>
    </row>
    <row r="128" customFormat="false" ht="14.25" hidden="false" customHeight="false" outlineLevel="0" collapsed="false">
      <c r="A128" s="113" t="n">
        <v>123</v>
      </c>
      <c r="B128" s="0" t="s">
        <v>754</v>
      </c>
      <c r="C128" s="0" t="s">
        <v>297</v>
      </c>
      <c r="D128" s="0" t="str">
        <f aca="false">_xlfn.CONCAT(UPPER(TRIM(B128))," ",TRIM(C128))</f>
        <v>MACORS Nadine</v>
      </c>
      <c r="E128" s="114" t="n">
        <f aca="false">SUM(F128:AA128)</f>
        <v>398</v>
      </c>
      <c r="F128" s="0" t="n">
        <v>22</v>
      </c>
      <c r="G128" s="0" t="n">
        <v>74</v>
      </c>
      <c r="H128" s="0" t="n">
        <v>12</v>
      </c>
      <c r="I128" s="0" t="n">
        <v>0</v>
      </c>
      <c r="J128" s="0" t="n">
        <v>16</v>
      </c>
      <c r="K128" s="0" t="n">
        <v>28</v>
      </c>
      <c r="L128" s="0" t="n">
        <v>41</v>
      </c>
      <c r="M128" s="0" t="n">
        <v>0</v>
      </c>
      <c r="N128" s="0" t="n">
        <v>14</v>
      </c>
      <c r="O128" s="0" t="n">
        <v>22</v>
      </c>
      <c r="P128" s="0" t="n">
        <v>0</v>
      </c>
      <c r="Q128" s="0" t="n">
        <v>50</v>
      </c>
      <c r="R128" s="0" t="n">
        <v>0</v>
      </c>
      <c r="S128" s="0" t="n">
        <v>25</v>
      </c>
      <c r="T128" s="0" t="n">
        <v>34</v>
      </c>
      <c r="U128" s="0" t="n">
        <v>34</v>
      </c>
      <c r="V128" s="0" t="n">
        <v>0</v>
      </c>
      <c r="W128" s="0" t="n">
        <v>0</v>
      </c>
      <c r="X128" s="0" t="n">
        <v>14</v>
      </c>
      <c r="Y128" s="0" t="n">
        <v>12</v>
      </c>
      <c r="Z128" s="0" t="n">
        <v>0</v>
      </c>
    </row>
    <row r="129" customFormat="false" ht="14.25" hidden="false" customHeight="false" outlineLevel="0" collapsed="false">
      <c r="A129" s="113" t="n">
        <v>124</v>
      </c>
      <c r="B129" s="0" t="s">
        <v>629</v>
      </c>
      <c r="C129" s="0" t="s">
        <v>755</v>
      </c>
      <c r="D129" s="0" t="str">
        <f aca="false">_xlfn.CONCAT(UPPER(TRIM(B129))," ",TRIM(C129))</f>
        <v>LAMBERT Murielle</v>
      </c>
      <c r="E129" s="114" t="n">
        <f aca="false">SUM(F129:AA129)</f>
        <v>381</v>
      </c>
      <c r="F129" s="0" t="n">
        <v>20</v>
      </c>
      <c r="G129" s="0" t="n">
        <v>9</v>
      </c>
      <c r="H129" s="0" t="n">
        <v>16</v>
      </c>
      <c r="I129" s="0" t="n">
        <v>18</v>
      </c>
      <c r="J129" s="0" t="n">
        <v>22</v>
      </c>
      <c r="K129" s="0" t="n">
        <v>0</v>
      </c>
      <c r="L129" s="0" t="n">
        <v>10</v>
      </c>
      <c r="M129" s="0" t="n">
        <v>23</v>
      </c>
      <c r="N129" s="0" t="n">
        <v>33</v>
      </c>
      <c r="O129" s="0" t="n">
        <v>17</v>
      </c>
      <c r="P129" s="0" t="n">
        <v>20</v>
      </c>
      <c r="Q129" s="0" t="n">
        <v>28</v>
      </c>
      <c r="R129" s="0" t="n">
        <v>15</v>
      </c>
      <c r="S129" s="0" t="n">
        <v>32</v>
      </c>
      <c r="T129" s="0" t="n">
        <v>26</v>
      </c>
      <c r="U129" s="0" t="n">
        <v>34</v>
      </c>
      <c r="V129" s="0" t="n">
        <v>28</v>
      </c>
      <c r="W129" s="0" t="n">
        <v>26</v>
      </c>
      <c r="X129" s="0" t="n">
        <v>0</v>
      </c>
      <c r="Y129" s="0" t="n">
        <v>0</v>
      </c>
      <c r="Z129" s="0" t="n">
        <v>4</v>
      </c>
    </row>
    <row r="130" customFormat="false" ht="14.25" hidden="false" customHeight="false" outlineLevel="0" collapsed="false">
      <c r="A130" s="113" t="n">
        <v>125</v>
      </c>
      <c r="B130" s="113" t="s">
        <v>509</v>
      </c>
      <c r="C130" s="113" t="s">
        <v>510</v>
      </c>
      <c r="D130" s="0" t="str">
        <f aca="false">_xlfn.CONCAT(UPPER(TRIM(B130))," ",TRIM(C130))</f>
        <v>BOURCY Beatrice</v>
      </c>
      <c r="E130" s="114" t="n">
        <f aca="false">SUM(F130:AA130)</f>
        <v>377</v>
      </c>
      <c r="F130" s="0" t="n">
        <v>20</v>
      </c>
      <c r="G130" s="0" t="n">
        <v>10</v>
      </c>
      <c r="H130" s="0" t="n">
        <v>0</v>
      </c>
      <c r="I130" s="0" t="n">
        <v>12</v>
      </c>
      <c r="J130" s="0" t="n">
        <v>21</v>
      </c>
      <c r="K130" s="0" t="n">
        <v>26</v>
      </c>
      <c r="L130" s="0" t="n">
        <v>23</v>
      </c>
      <c r="M130" s="0" t="n">
        <v>51</v>
      </c>
      <c r="N130" s="0" t="n">
        <v>24</v>
      </c>
      <c r="O130" s="0" t="n">
        <v>9</v>
      </c>
      <c r="P130" s="0" t="n">
        <v>13</v>
      </c>
      <c r="Q130" s="0" t="n">
        <v>0</v>
      </c>
      <c r="R130" s="0" t="n">
        <v>15</v>
      </c>
      <c r="S130" s="0" t="n">
        <v>34</v>
      </c>
      <c r="T130" s="0" t="n">
        <v>34</v>
      </c>
      <c r="U130" s="0" t="n">
        <v>32</v>
      </c>
      <c r="V130" s="0" t="n">
        <v>24</v>
      </c>
      <c r="W130" s="0" t="n">
        <v>7</v>
      </c>
      <c r="X130" s="0" t="n">
        <v>6</v>
      </c>
      <c r="Y130" s="0" t="n">
        <v>8</v>
      </c>
      <c r="Z130" s="0" t="n">
        <v>8</v>
      </c>
    </row>
    <row r="131" customFormat="false" ht="14.25" hidden="false" customHeight="false" outlineLevel="0" collapsed="false">
      <c r="A131" s="113" t="n">
        <v>126</v>
      </c>
      <c r="B131" s="0" t="s">
        <v>379</v>
      </c>
      <c r="C131" s="0" t="s">
        <v>756</v>
      </c>
      <c r="D131" s="0" t="str">
        <f aca="false">_xlfn.CONCAT(UPPER(TRIM(B131))," ",TRIM(C131))</f>
        <v>ROSSIGNON Rene</v>
      </c>
      <c r="E131" s="114" t="n">
        <f aca="false">SUM(F131:AA131)</f>
        <v>319</v>
      </c>
      <c r="F131" s="0" t="n">
        <v>12</v>
      </c>
      <c r="G131" s="0" t="n">
        <v>12</v>
      </c>
      <c r="H131" s="0" t="n">
        <v>16</v>
      </c>
      <c r="I131" s="0" t="n">
        <v>7</v>
      </c>
      <c r="J131" s="0" t="n">
        <v>9</v>
      </c>
      <c r="K131" s="0" t="n">
        <v>24</v>
      </c>
      <c r="L131" s="0" t="n">
        <v>27</v>
      </c>
      <c r="M131" s="0" t="n">
        <v>51</v>
      </c>
      <c r="N131" s="0" t="n">
        <v>9</v>
      </c>
      <c r="O131" s="0" t="n">
        <v>12</v>
      </c>
      <c r="P131" s="0" t="n">
        <v>11</v>
      </c>
      <c r="Q131" s="0" t="n">
        <v>21</v>
      </c>
      <c r="R131" s="0" t="n">
        <v>12</v>
      </c>
      <c r="S131" s="0" t="n">
        <v>27</v>
      </c>
      <c r="T131" s="0" t="n">
        <v>18</v>
      </c>
      <c r="U131" s="0" t="n">
        <v>22</v>
      </c>
      <c r="V131" s="0" t="n">
        <v>10</v>
      </c>
      <c r="W131" s="0" t="n">
        <v>11</v>
      </c>
      <c r="X131" s="0" t="n">
        <v>8</v>
      </c>
      <c r="Y131" s="0" t="n">
        <v>0</v>
      </c>
      <c r="Z131" s="0" t="n">
        <v>0</v>
      </c>
    </row>
    <row r="132" customFormat="false" ht="14.25" hidden="false" customHeight="false" outlineLevel="0" collapsed="false">
      <c r="A132" s="113" t="n">
        <v>127</v>
      </c>
      <c r="B132" s="113"/>
      <c r="C132" s="113"/>
      <c r="D132" s="0" t="str">
        <f aca="false">_xlfn.CONCAT(UPPER(TRIM(B132))," ",TRIM(C132))</f>
        <v> </v>
      </c>
      <c r="E132" s="114" t="n">
        <f aca="false">SUM(F132:AA132)</f>
        <v>0</v>
      </c>
    </row>
    <row r="133" customFormat="false" ht="14.25" hidden="false" customHeight="false" outlineLevel="0" collapsed="false">
      <c r="A133" s="113" t="n">
        <v>128</v>
      </c>
      <c r="B133" s="113"/>
      <c r="C133" s="113"/>
      <c r="D133" s="0" t="str">
        <f aca="false">_xlfn.CONCAT(UPPER(TRIM(B133))," ",TRIM(C133))</f>
        <v> </v>
      </c>
      <c r="E133" s="114" t="n">
        <f aca="false">SUM(F133:AA133)</f>
        <v>0</v>
      </c>
    </row>
    <row r="134" customFormat="false" ht="14.25" hidden="false" customHeight="false" outlineLevel="0" collapsed="false">
      <c r="A134" s="113" t="n">
        <v>129</v>
      </c>
      <c r="B134" s="113"/>
      <c r="C134" s="113"/>
      <c r="D134" s="0" t="str">
        <f aca="false">_xlfn.CONCAT(UPPER(TRIM(B134))," ",TRIM(C134))</f>
        <v> </v>
      </c>
      <c r="E134" s="114" t="n">
        <f aca="false">SUM(F134:AA134)</f>
        <v>0</v>
      </c>
    </row>
    <row r="135" customFormat="false" ht="14.25" hidden="false" customHeight="false" outlineLevel="0" collapsed="false">
      <c r="A135" s="113" t="n">
        <v>130</v>
      </c>
      <c r="B135" s="113"/>
      <c r="C135" s="113"/>
      <c r="D135" s="0" t="str">
        <f aca="false">_xlfn.CONCAT(UPPER(TRIM(B135))," ",TRIM(C135))</f>
        <v> </v>
      </c>
      <c r="E135" s="114" t="n">
        <f aca="false">SUM(F135:AA135)</f>
        <v>0</v>
      </c>
    </row>
    <row r="149" customFormat="false" ht="14.25" hidden="false" customHeight="false" outlineLevel="0" collapsed="false">
      <c r="A149" s="115" t="s">
        <v>392</v>
      </c>
      <c r="B149" s="115"/>
    </row>
    <row r="150" customFormat="false" ht="14.25" hidden="false" customHeight="false" outlineLevel="0" collapsed="false">
      <c r="A150" s="0" t="n">
        <v>1</v>
      </c>
      <c r="B150" s="0" t="s">
        <v>757</v>
      </c>
      <c r="C150" s="0" t="s">
        <v>758</v>
      </c>
      <c r="D150" s="0" t="s">
        <v>395</v>
      </c>
    </row>
    <row r="151" customFormat="false" ht="14.25" hidden="false" customHeight="false" outlineLevel="0" collapsed="false">
      <c r="A151" s="0" t="n">
        <v>2</v>
      </c>
      <c r="B151" s="0" t="s">
        <v>759</v>
      </c>
      <c r="C151" s="0" t="s">
        <v>760</v>
      </c>
      <c r="D151" s="0" t="s">
        <v>761</v>
      </c>
    </row>
    <row r="152" customFormat="false" ht="14.25" hidden="false" customHeight="false" outlineLevel="0" collapsed="false">
      <c r="A152" s="0" t="n">
        <v>3</v>
      </c>
      <c r="B152" s="0" t="s">
        <v>762</v>
      </c>
      <c r="C152" s="0" t="s">
        <v>763</v>
      </c>
      <c r="D152" s="0" t="s">
        <v>425</v>
      </c>
    </row>
    <row r="153" customFormat="false" ht="14.25" hidden="false" customHeight="false" outlineLevel="0" collapsed="false">
      <c r="A153" s="0" t="n">
        <v>4</v>
      </c>
      <c r="B153" s="0" t="s">
        <v>764</v>
      </c>
      <c r="C153" s="0" t="s">
        <v>765</v>
      </c>
      <c r="D153" s="0" t="s">
        <v>766</v>
      </c>
    </row>
    <row r="154" customFormat="false" ht="14.25" hidden="false" customHeight="false" outlineLevel="0" collapsed="false">
      <c r="A154" s="0" t="n">
        <v>5</v>
      </c>
      <c r="B154" s="0" t="s">
        <v>767</v>
      </c>
      <c r="C154" s="0" t="s">
        <v>768</v>
      </c>
      <c r="D154" s="0" t="s">
        <v>769</v>
      </c>
    </row>
    <row r="155" customFormat="false" ht="14.25" hidden="false" customHeight="false" outlineLevel="0" collapsed="false">
      <c r="A155" s="0" t="n">
        <v>6</v>
      </c>
      <c r="B155" s="0" t="s">
        <v>770</v>
      </c>
      <c r="C155" s="0" t="s">
        <v>771</v>
      </c>
      <c r="D155" s="0" t="s">
        <v>772</v>
      </c>
    </row>
    <row r="156" customFormat="false" ht="14.25" hidden="false" customHeight="false" outlineLevel="0" collapsed="false">
      <c r="A156" s="0" t="n">
        <v>7</v>
      </c>
      <c r="B156" s="0" t="s">
        <v>773</v>
      </c>
      <c r="C156" s="0" t="s">
        <v>774</v>
      </c>
      <c r="D156" s="0" t="s">
        <v>446</v>
      </c>
    </row>
    <row r="157" customFormat="false" ht="14.25" hidden="false" customHeight="false" outlineLevel="0" collapsed="false">
      <c r="A157" s="0" t="n">
        <v>8</v>
      </c>
      <c r="B157" s="0" t="s">
        <v>775</v>
      </c>
      <c r="C157" s="0" t="s">
        <v>776</v>
      </c>
      <c r="D157" s="0" t="s">
        <v>777</v>
      </c>
    </row>
    <row r="158" customFormat="false" ht="14.25" hidden="false" customHeight="false" outlineLevel="0" collapsed="false">
      <c r="A158" s="0" t="n">
        <v>9</v>
      </c>
      <c r="B158" s="0" t="s">
        <v>778</v>
      </c>
      <c r="C158" s="0" t="s">
        <v>779</v>
      </c>
      <c r="D158" s="0" t="s">
        <v>562</v>
      </c>
    </row>
    <row r="159" customFormat="false" ht="14.25" hidden="false" customHeight="false" outlineLevel="0" collapsed="false">
      <c r="A159" s="0" t="n">
        <v>10</v>
      </c>
      <c r="B159" s="0" t="s">
        <v>780</v>
      </c>
      <c r="C159" s="0" t="s">
        <v>781</v>
      </c>
      <c r="D159" s="0" t="s">
        <v>407</v>
      </c>
    </row>
    <row r="160" customFormat="false" ht="14.25" hidden="false" customHeight="false" outlineLevel="0" collapsed="false">
      <c r="A160" s="0" t="n">
        <v>11</v>
      </c>
      <c r="B160" s="0" t="s">
        <v>782</v>
      </c>
      <c r="C160" s="0" t="s">
        <v>783</v>
      </c>
      <c r="D160" s="0" t="s">
        <v>784</v>
      </c>
    </row>
    <row r="161" customFormat="false" ht="14.25" hidden="false" customHeight="false" outlineLevel="0" collapsed="false">
      <c r="A161" s="0" t="n">
        <v>12</v>
      </c>
      <c r="B161" s="0" t="s">
        <v>785</v>
      </c>
      <c r="C161" s="0" t="s">
        <v>786</v>
      </c>
      <c r="D161" s="0" t="s">
        <v>787</v>
      </c>
    </row>
    <row r="162" customFormat="false" ht="14.25" hidden="false" customHeight="false" outlineLevel="0" collapsed="false">
      <c r="A162" s="0" t="n">
        <v>13</v>
      </c>
      <c r="B162" s="0" t="s">
        <v>788</v>
      </c>
      <c r="C162" s="0" t="s">
        <v>789</v>
      </c>
      <c r="D162" s="0" t="s">
        <v>790</v>
      </c>
    </row>
    <row r="163" customFormat="false" ht="14.25" hidden="false" customHeight="false" outlineLevel="0" collapsed="false">
      <c r="A163" s="0" t="n">
        <v>14</v>
      </c>
      <c r="B163" s="0" t="s">
        <v>791</v>
      </c>
      <c r="C163" s="0" t="s">
        <v>792</v>
      </c>
      <c r="D163" s="0" t="s">
        <v>669</v>
      </c>
    </row>
    <row r="164" customFormat="false" ht="14.25" hidden="false" customHeight="false" outlineLevel="0" collapsed="false">
      <c r="A164" s="0" t="n">
        <v>15</v>
      </c>
      <c r="B164" s="0" t="s">
        <v>793</v>
      </c>
      <c r="C164" s="0" t="s">
        <v>794</v>
      </c>
      <c r="D164" s="0" t="s">
        <v>795</v>
      </c>
    </row>
    <row r="165" customFormat="false" ht="14.25" hidden="false" customHeight="false" outlineLevel="0" collapsed="false">
      <c r="A165" s="0" t="n">
        <v>16</v>
      </c>
      <c r="B165" s="0" t="s">
        <v>796</v>
      </c>
      <c r="C165" s="0" t="s">
        <v>797</v>
      </c>
      <c r="D165" s="0" t="s">
        <v>798</v>
      </c>
    </row>
    <row r="166" customFormat="false" ht="14.25" hidden="false" customHeight="false" outlineLevel="0" collapsed="false">
      <c r="A166" s="0" t="n">
        <v>17</v>
      </c>
      <c r="B166" s="0" t="s">
        <v>799</v>
      </c>
      <c r="C166" s="0" t="s">
        <v>800</v>
      </c>
      <c r="D166" s="0" t="s">
        <v>801</v>
      </c>
    </row>
    <row r="167" customFormat="false" ht="14.25" hidden="false" customHeight="false" outlineLevel="0" collapsed="false">
      <c r="A167" s="0" t="n">
        <v>18</v>
      </c>
      <c r="B167" s="0" t="s">
        <v>802</v>
      </c>
      <c r="C167" s="0" t="s">
        <v>803</v>
      </c>
      <c r="D167" s="0" t="s">
        <v>804</v>
      </c>
    </row>
    <row r="168" customFormat="false" ht="14.25" hidden="false" customHeight="false" outlineLevel="0" collapsed="false">
      <c r="A168" s="0" t="n">
        <v>19</v>
      </c>
      <c r="B168" s="0" t="s">
        <v>805</v>
      </c>
      <c r="C168" s="0" t="s">
        <v>806</v>
      </c>
      <c r="D168" s="0" t="s">
        <v>807</v>
      </c>
    </row>
    <row r="169" customFormat="false" ht="14.25" hidden="false" customHeight="false" outlineLevel="0" collapsed="false">
      <c r="A169" s="0" t="n">
        <v>20</v>
      </c>
      <c r="B169" s="0" t="s">
        <v>808</v>
      </c>
      <c r="C169" s="0" t="s">
        <v>809</v>
      </c>
      <c r="D169" s="0" t="s">
        <v>703</v>
      </c>
    </row>
    <row r="170" customFormat="false" ht="14.25" hidden="false" customHeight="false" outlineLevel="0" collapsed="false">
      <c r="A170" s="0" t="n">
        <v>21</v>
      </c>
      <c r="B170" s="0" t="s">
        <v>810</v>
      </c>
      <c r="C170" s="0" t="s">
        <v>811</v>
      </c>
      <c r="D170" s="0" t="s">
        <v>812</v>
      </c>
    </row>
    <row r="171" customFormat="false" ht="14.25" hidden="false" customHeight="false" outlineLevel="0" collapsed="false">
      <c r="A171" s="0" t="n">
        <v>22</v>
      </c>
    </row>
  </sheetData>
  <mergeCells count="2">
    <mergeCell ref="A1:C1"/>
    <mergeCell ref="A149:B149"/>
  </mergeCells>
  <conditionalFormatting sqref="F6:AA135">
    <cfRule type="expression" priority="2" aboveAverage="0" equalAverage="0" bottom="0" percent="0" rank="0" text="" dxfId="22">
      <formula>IF(F6=F$2,COUNTIF(F$6:F$135,F6)=1)</formula>
    </cfRule>
    <cfRule type="expression" priority="3" aboveAverage="0" equalAverage="0" bottom="0" percent="0" rank="0" text="" dxfId="23">
      <formula>IF(F6&gt;0,F6=F$2)</formula>
    </cfRule>
  </conditionalFormatting>
  <conditionalFormatting sqref="F4:AA4">
    <cfRule type="cellIs" priority="4" operator="equal" aboveAverage="0" equalAverage="0" bottom="0" percent="0" rank="0" text="" dxfId="24">
      <formula>1</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200"/>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E6" activeCellId="0" sqref="E6"/>
    </sheetView>
  </sheetViews>
  <sheetFormatPr defaultColWidth="9.1171875" defaultRowHeight="14.25" zeroHeight="false" outlineLevelRow="0" outlineLevelCol="0"/>
  <cols>
    <col collapsed="false" customWidth="true" hidden="false" outlineLevel="0" max="1" min="1" style="4" width="5.88"/>
    <col collapsed="false" customWidth="true" hidden="false" outlineLevel="0" max="2" min="2" style="4" width="25.89"/>
    <col collapsed="false" customWidth="true" hidden="false" outlineLevel="0" max="3" min="3" style="78" width="7.88"/>
    <col collapsed="false" customWidth="true" hidden="false" outlineLevel="0" max="4" min="4" style="78" width="5.88"/>
    <col collapsed="false" customWidth="true" hidden="false" outlineLevel="0" max="5" min="5" style="78" width="7.88"/>
    <col collapsed="false" customWidth="true" hidden="false" outlineLevel="0" max="6" min="6" style="78" width="8.22"/>
    <col collapsed="false" customWidth="true" hidden="false" outlineLevel="0" max="7" min="7" style="4" width="6.22"/>
    <col collapsed="false" customWidth="true" hidden="true" outlineLevel="0" max="8" min="8" style="78" width="7.88"/>
    <col collapsed="false" customWidth="true" hidden="true" outlineLevel="0" max="9" min="9" style="78" width="6.88"/>
    <col collapsed="false" customWidth="true" hidden="true" outlineLevel="0" max="10" min="10" style="78" width="6.11"/>
    <col collapsed="false" customWidth="true" hidden="false" outlineLevel="0" max="11" min="11" style="78" width="6.55"/>
    <col collapsed="false" customWidth="true" hidden="false" outlineLevel="0" max="12" min="12" style="4" width="8.88"/>
    <col collapsed="false" customWidth="true" hidden="true" outlineLevel="0" max="13" min="13" style="4" width="7.66"/>
    <col collapsed="false" customWidth="true" hidden="false" outlineLevel="0" max="15" min="14" style="4" width="7.66"/>
    <col collapsed="false" customWidth="true" hidden="true" outlineLevel="0" max="16" min="16" style="4" width="7.66"/>
    <col collapsed="false" customWidth="true" hidden="false" outlineLevel="0" max="27" min="17" style="4" width="7.66"/>
    <col collapsed="false" customWidth="true" hidden="true" outlineLevel="0" max="28" min="28" style="4" width="7.66"/>
    <col collapsed="false" customWidth="true" hidden="false" outlineLevel="0" max="29" min="29" style="4" width="33.11"/>
    <col collapsed="false" customWidth="true" hidden="false" outlineLevel="0" max="30" min="30" style="4" width="28.11"/>
    <col collapsed="false" customWidth="false" hidden="false" outlineLevel="0" max="1023" min="31" style="4" width="9.11"/>
  </cols>
  <sheetData>
    <row r="1" customFormat="false" ht="59.25" hidden="false" customHeight="true" outlineLevel="0" collapsed="false">
      <c r="A1" s="79" t="str">
        <f aca="true">_xlfn.CONCAT(Contacts!H1,"  - ",RIGHT(CELL("filename"),SUM(LEN(CELL("filename")),-FIND("'#",CELL("filename")),-2)))</f>
        <v>CHALLENGE SUD 10  - Tour 5</v>
      </c>
      <c r="B1" s="79" t="s">
        <v>813</v>
      </c>
      <c r="C1" s="79" t="n">
        <f aca="false">Cumul!O1</f>
        <v>65</v>
      </c>
      <c r="E1" s="4"/>
      <c r="F1" s="80" t="s">
        <v>44</v>
      </c>
      <c r="G1" s="81" t="n">
        <v>928</v>
      </c>
      <c r="H1" s="82"/>
      <c r="I1" s="82"/>
      <c r="J1" s="82"/>
      <c r="K1" s="82"/>
      <c r="L1" s="83" t="s">
        <v>10</v>
      </c>
      <c r="M1" s="84" t="s">
        <v>23</v>
      </c>
      <c r="N1" s="84" t="s">
        <v>14</v>
      </c>
      <c r="O1" s="84" t="s">
        <v>16</v>
      </c>
      <c r="P1" s="84" t="s">
        <v>24</v>
      </c>
      <c r="Q1" s="84" t="s">
        <v>18</v>
      </c>
      <c r="R1" s="84" t="s">
        <v>12</v>
      </c>
      <c r="S1" s="84" t="s">
        <v>22</v>
      </c>
      <c r="T1" s="84" t="s">
        <v>19</v>
      </c>
      <c r="U1" s="84" t="s">
        <v>45</v>
      </c>
      <c r="V1" s="84" t="s">
        <v>20</v>
      </c>
      <c r="W1" s="84" t="s">
        <v>21</v>
      </c>
      <c r="X1" s="84" t="s">
        <v>15</v>
      </c>
      <c r="Y1" s="84" t="s">
        <v>11</v>
      </c>
      <c r="Z1" s="84" t="s">
        <v>17</v>
      </c>
      <c r="AA1" s="84" t="s">
        <v>13</v>
      </c>
      <c r="AB1" s="84" t="s">
        <v>46</v>
      </c>
    </row>
    <row r="2" customFormat="false" ht="18" hidden="true" customHeight="true" outlineLevel="0" collapsed="false">
      <c r="B2" s="85"/>
      <c r="C2" s="86"/>
      <c r="D2" s="86"/>
      <c r="E2" s="86"/>
      <c r="F2" s="86"/>
      <c r="H2" s="87" t="s">
        <v>47</v>
      </c>
      <c r="I2" s="88" t="s">
        <v>48</v>
      </c>
      <c r="J2" s="88" t="s">
        <v>49</v>
      </c>
      <c r="K2" s="88" t="s">
        <v>50</v>
      </c>
      <c r="L2" s="83"/>
      <c r="M2" s="86" t="s">
        <v>29</v>
      </c>
      <c r="N2" s="86" t="s">
        <v>30</v>
      </c>
      <c r="O2" s="86" t="s">
        <v>31</v>
      </c>
      <c r="P2" s="82" t="s">
        <v>51</v>
      </c>
      <c r="Q2" s="82" t="s">
        <v>32</v>
      </c>
      <c r="R2" s="82" t="s">
        <v>33</v>
      </c>
      <c r="S2" s="82" t="s">
        <v>34</v>
      </c>
      <c r="T2" s="82" t="s">
        <v>35</v>
      </c>
      <c r="U2" s="82" t="s">
        <v>36</v>
      </c>
      <c r="V2" s="82" t="s">
        <v>37</v>
      </c>
      <c r="W2" s="82" t="s">
        <v>38</v>
      </c>
      <c r="X2" s="82" t="s">
        <v>39</v>
      </c>
      <c r="Y2" s="78" t="s">
        <v>40</v>
      </c>
      <c r="Z2" s="78" t="s">
        <v>41</v>
      </c>
      <c r="AA2" s="82" t="s">
        <v>42</v>
      </c>
      <c r="AB2" s="82" t="s">
        <v>52</v>
      </c>
    </row>
    <row r="3" customFormat="false" ht="14.25" hidden="false" customHeight="false" outlineLevel="0" collapsed="false">
      <c r="A3" s="89" t="s">
        <v>53</v>
      </c>
      <c r="B3" s="90" t="s">
        <v>447</v>
      </c>
      <c r="C3" s="91" t="s">
        <v>55</v>
      </c>
      <c r="D3" s="91" t="s">
        <v>56</v>
      </c>
      <c r="E3" s="91" t="s">
        <v>1</v>
      </c>
      <c r="F3" s="91" t="s">
        <v>57</v>
      </c>
      <c r="G3" s="92" t="s">
        <v>58</v>
      </c>
      <c r="H3" s="92"/>
      <c r="I3" s="92"/>
      <c r="J3" s="92"/>
      <c r="K3" s="93" t="s">
        <v>59</v>
      </c>
      <c r="L3" s="94" t="s">
        <v>60</v>
      </c>
      <c r="M3" s="95" t="n">
        <f aca="false">SUM(M4:M153)</f>
        <v>0</v>
      </c>
      <c r="N3" s="95" t="n">
        <f aca="false">SUM(N4:N153)</f>
        <v>169</v>
      </c>
      <c r="O3" s="95" t="n">
        <f aca="false">SUM(O4:O153)</f>
        <v>249.5</v>
      </c>
      <c r="P3" s="95" t="n">
        <f aca="false">SUM(P4:P153)</f>
        <v>0</v>
      </c>
      <c r="Q3" s="95" t="n">
        <f aca="false">SUM(Q4:Q153)</f>
        <v>149</v>
      </c>
      <c r="R3" s="95" t="n">
        <f aca="false">SUM(R4:R153)</f>
        <v>189.5</v>
      </c>
      <c r="S3" s="95" t="n">
        <f aca="false">SUM(S4:S153)</f>
        <v>17</v>
      </c>
      <c r="T3" s="95" t="n">
        <f aca="false">SUM(T4:T153)</f>
        <v>103</v>
      </c>
      <c r="U3" s="95" t="n">
        <f aca="false">SUM(U4:U153)</f>
        <v>247</v>
      </c>
      <c r="V3" s="95" t="n">
        <f aca="false">SUM(V4:V153)</f>
        <v>178.5</v>
      </c>
      <c r="W3" s="95" t="n">
        <f aca="false">SUM(W4:W153)</f>
        <v>61</v>
      </c>
      <c r="X3" s="95" t="n">
        <f aca="false">SUM(X4:X153)</f>
        <v>245.5</v>
      </c>
      <c r="Y3" s="95" t="n">
        <f aca="false">SUM(Y4:Y153)</f>
        <v>249.5</v>
      </c>
      <c r="Z3" s="95" t="n">
        <f aca="false">SUM(Z4:Z153)</f>
        <v>121.5</v>
      </c>
      <c r="AA3" s="95" t="n">
        <f aca="false">SUM(AA4:AA153)</f>
        <v>165</v>
      </c>
      <c r="AB3" s="95" t="n">
        <f aca="false">SUM(AB4:AB153)</f>
        <v>0</v>
      </c>
    </row>
    <row r="4" customFormat="false" ht="14.25" hidden="false" customHeight="false" outlineLevel="0" collapsed="false">
      <c r="A4" s="82" t="n">
        <f aca="false">IF(G4&lt;&gt;0,IF(COUNTIF(G$4:G$200,G4)&lt;&gt;1,RANK(G4,G$4:G$200)&amp;"°",RANK(G4,G$4:G$200)),"")</f>
        <v>1</v>
      </c>
      <c r="B4" s="100" t="s">
        <v>63</v>
      </c>
      <c r="C4" s="86" t="str">
        <f aca="false">IFERROR(VLOOKUP($B4,TabJoueurs,2,0),"")</f>
        <v>4C</v>
      </c>
      <c r="D4" s="86" t="str">
        <f aca="false">IFERROR(VLOOKUP($B4,TabJoueurs,3,0),"")</f>
        <v>S</v>
      </c>
      <c r="E4" s="86" t="str">
        <f aca="false">IFERROR(VLOOKUP($B4,TabJoueurs,4,0),"")</f>
        <v>LUX</v>
      </c>
      <c r="F4" s="86" t="n">
        <f aca="false">IFERROR(VLOOKUP($B4,TabJoueurs,7,0),"")</f>
        <v>0</v>
      </c>
      <c r="G4" s="82" t="n">
        <v>874</v>
      </c>
      <c r="H4" s="82" t="n">
        <f aca="false">COUNTIF(E$4:E4,E4)</f>
        <v>1</v>
      </c>
      <c r="I4" s="82" t="n">
        <f aca="false">IFERROR(IF(H4&lt;6,I3+1,I3),0)</f>
        <v>1</v>
      </c>
      <c r="J4" s="82" t="n">
        <f aca="false">IF(G4&gt;0,IF(H4&lt;6,PtsMax5-I4+1,""),"")</f>
        <v>65</v>
      </c>
      <c r="K4" s="97" t="n">
        <f aca="false">MAX(M4:AB4)</f>
        <v>65</v>
      </c>
      <c r="L4" s="98" t="n">
        <f aca="false">IFERROR(G4/G$1,"")</f>
        <v>0.941810344827586</v>
      </c>
      <c r="M4" s="99" t="str">
        <f aca="false">IF(M$2=$E4,$J4,"")</f>
        <v/>
      </c>
      <c r="N4" s="86" t="str">
        <f aca="false">IF(N$2=$E4,$J4,"")</f>
        <v/>
      </c>
      <c r="O4" s="99" t="str">
        <f aca="false">IF(O$2=$E4,$J4,"")</f>
        <v/>
      </c>
      <c r="P4" s="86" t="str">
        <f aca="false">IF(P$2=$E4,$J4,"")</f>
        <v/>
      </c>
      <c r="Q4" s="86" t="str">
        <f aca="false">IF(Q$2=$E4,$J4,"")</f>
        <v/>
      </c>
      <c r="R4" s="99" t="str">
        <f aca="false">IF(R$2=$E4,$J4,"")</f>
        <v/>
      </c>
      <c r="S4" s="86" t="str">
        <f aca="false">IF(S$2=$E4,$J4,"")</f>
        <v/>
      </c>
      <c r="T4" s="99" t="str">
        <f aca="false">IF(T$2=$E4,$J4,"")</f>
        <v/>
      </c>
      <c r="U4" s="86" t="str">
        <f aca="false">IF(U$2=$E4,$J4,"")</f>
        <v/>
      </c>
      <c r="V4" s="99" t="str">
        <f aca="false">IF(V$2=$E4,$J4,"")</f>
        <v/>
      </c>
      <c r="W4" s="86" t="str">
        <f aca="false">IF(W$2=$E4,$J4,"")</f>
        <v/>
      </c>
      <c r="X4" s="99" t="str">
        <f aca="false">IF(X$2=$E4,$J4,"")</f>
        <v/>
      </c>
      <c r="Y4" s="86" t="n">
        <f aca="false">IF(Y$2=$E4,$J4,"")</f>
        <v>65</v>
      </c>
      <c r="Z4" s="99" t="str">
        <f aca="false">IF(Z$2=$E4,$J4,"")</f>
        <v/>
      </c>
      <c r="AA4" s="86" t="str">
        <f aca="false">IF(AA$2=$E4,$J4,"")</f>
        <v/>
      </c>
      <c r="AB4" s="99" t="str">
        <f aca="false">IF(AB$2=$E4,$J4,"")</f>
        <v/>
      </c>
      <c r="AC4" s="101" t="s">
        <v>10</v>
      </c>
      <c r="AD4" s="83"/>
      <c r="AE4" s="83"/>
      <c r="AF4" s="83"/>
    </row>
    <row r="5" customFormat="false" ht="14.25" hidden="false" customHeight="false" outlineLevel="0" collapsed="false">
      <c r="A5" s="82" t="n">
        <f aca="false">IF(G5&lt;&gt;0,IF(COUNTIF(G$4:G$200,G5)&lt;&gt;1,RANK(G5,G$4:G$200)&amp;"°",RANK(G5,G$4:G$200)),"")</f>
        <v>2</v>
      </c>
      <c r="B5" s="4" t="s">
        <v>448</v>
      </c>
      <c r="C5" s="86" t="str">
        <f aca="false">IFERROR(VLOOKUP($B5,TabJoueurs,2,0),"")</f>
        <v>3A</v>
      </c>
      <c r="D5" s="86" t="str">
        <f aca="false">IFERROR(VLOOKUP($B5,TabJoueurs,3,0),"")</f>
        <v>V</v>
      </c>
      <c r="E5" s="86" t="str">
        <f aca="false">IFERROR(VLOOKUP($B5,TabJoueurs,4,0),"")</f>
        <v>FLO</v>
      </c>
      <c r="F5" s="86" t="n">
        <f aca="false">IFERROR(VLOOKUP($B5,TabJoueurs,7,0),"")</f>
        <v>0</v>
      </c>
      <c r="G5" s="82" t="n">
        <v>867</v>
      </c>
      <c r="H5" s="82" t="n">
        <f aca="false">COUNTIF(E$4:E5,E5)</f>
        <v>1</v>
      </c>
      <c r="I5" s="82" t="n">
        <f aca="false">IFERROR(IF(H5&lt;6,I4+1,I4),0)</f>
        <v>2</v>
      </c>
      <c r="J5" s="82" t="n">
        <f aca="false">IF(G5&gt;0,IF(H5&lt;6,PtsMax5-I5+1,""),"")</f>
        <v>64</v>
      </c>
      <c r="K5" s="97" t="n">
        <f aca="false">MAX(M5:AB5)</f>
        <v>64</v>
      </c>
      <c r="L5" s="98" t="n">
        <f aca="false">IFERROR(G5/G$1,"")</f>
        <v>0.93426724137931</v>
      </c>
      <c r="M5" s="99" t="str">
        <f aca="false">IF(M$2=$E5,$J5,"")</f>
        <v/>
      </c>
      <c r="N5" s="86" t="str">
        <f aca="false">IF(N$2=$E5,$J5,"")</f>
        <v/>
      </c>
      <c r="O5" s="99" t="str">
        <f aca="false">IF(O$2=$E5,$J5,"")</f>
        <v/>
      </c>
      <c r="P5" s="86" t="str">
        <f aca="false">IF(P$2=$E5,$J5,"")</f>
        <v/>
      </c>
      <c r="Q5" s="86" t="str">
        <f aca="false">IF(Q$2=$E5,$J5,"")</f>
        <v/>
      </c>
      <c r="R5" s="99" t="str">
        <f aca="false">IF(R$2=$E5,$J5,"")</f>
        <v/>
      </c>
      <c r="S5" s="86" t="str">
        <f aca="false">IF(S$2=$E5,$J5,"")</f>
        <v/>
      </c>
      <c r="T5" s="99" t="str">
        <f aca="false">IF(T$2=$E5,$J5,"")</f>
        <v/>
      </c>
      <c r="U5" s="86" t="n">
        <f aca="false">IF(U$2=$E5,$J5,"")</f>
        <v>64</v>
      </c>
      <c r="V5" s="99" t="str">
        <f aca="false">IF(V$2=$E5,$J5,"")</f>
        <v/>
      </c>
      <c r="W5" s="86" t="str">
        <f aca="false">IF(W$2=$E5,$J5,"")</f>
        <v/>
      </c>
      <c r="X5" s="99" t="str">
        <f aca="false">IF(X$2=$E5,$J5,"")</f>
        <v/>
      </c>
      <c r="Y5" s="86" t="str">
        <f aca="false">IF(Y$2=$E5,$J5,"")</f>
        <v/>
      </c>
      <c r="Z5" s="99" t="str">
        <f aca="false">IF(Z$2=$E5,$J5,"")</f>
        <v/>
      </c>
      <c r="AA5" s="86" t="str">
        <f aca="false">IF(AA$2=$E5,$J5,"")</f>
        <v/>
      </c>
      <c r="AB5" s="99" t="str">
        <f aca="false">IF(AB$2=$E5,$J5,"")</f>
        <v/>
      </c>
      <c r="AC5" s="101" t="s">
        <v>10</v>
      </c>
      <c r="AD5" s="83"/>
      <c r="AE5" s="83"/>
      <c r="AF5" s="83"/>
    </row>
    <row r="6" customFormat="false" ht="14.25" hidden="false" customHeight="false" outlineLevel="0" collapsed="false">
      <c r="A6" s="82" t="n">
        <f aca="false">IF(G6&lt;&gt;0,IF(COUNTIF(G$4:G$200,G6)&lt;&gt;1,RANK(G6,G$4:G$200)&amp;"°",RANK(G6,G$4:G$200)),"")</f>
        <v>3</v>
      </c>
      <c r="B6" s="100" t="s">
        <v>65</v>
      </c>
      <c r="C6" s="86" t="str">
        <f aca="false">IFERROR(VLOOKUP($B6,TabJoueurs,2,0),"")</f>
        <v>4C</v>
      </c>
      <c r="D6" s="86" t="str">
        <f aca="false">IFERROR(VLOOKUP($B6,TabJoueurs,3,0),"")</f>
        <v>S</v>
      </c>
      <c r="E6" s="86" t="str">
        <f aca="false">IFERROR(VLOOKUP($B6,TabJoueurs,4,0),"")</f>
        <v>LUX</v>
      </c>
      <c r="F6" s="86" t="n">
        <f aca="false">IFERROR(VLOOKUP($B6,TabJoueurs,7,0),"")</f>
        <v>0</v>
      </c>
      <c r="G6" s="82" t="n">
        <v>862</v>
      </c>
      <c r="H6" s="82" t="n">
        <f aca="false">COUNTIF(E$4:E6,E6)</f>
        <v>2</v>
      </c>
      <c r="I6" s="82" t="n">
        <f aca="false">IFERROR(IF(H6&lt;6,I5+1,I5),0)</f>
        <v>3</v>
      </c>
      <c r="J6" s="82" t="n">
        <f aca="false">IF(G6&gt;0,IF(H6&lt;6,PtsMax5-I6+1,""),"")</f>
        <v>63</v>
      </c>
      <c r="K6" s="97" t="n">
        <f aca="false">MAX(M6:AB6)</f>
        <v>63</v>
      </c>
      <c r="L6" s="98" t="n">
        <f aca="false">IFERROR(G6/G$1,"")</f>
        <v>0.928879310344828</v>
      </c>
      <c r="M6" s="99" t="str">
        <f aca="false">IF(M$2=$E6,$J6,"")</f>
        <v/>
      </c>
      <c r="N6" s="86" t="str">
        <f aca="false">IF(N$2=$E6,$J6,"")</f>
        <v/>
      </c>
      <c r="O6" s="99" t="str">
        <f aca="false">IF(O$2=$E6,$J6,"")</f>
        <v/>
      </c>
      <c r="P6" s="86" t="str">
        <f aca="false">IF(P$2=$E6,$J6,"")</f>
        <v/>
      </c>
      <c r="Q6" s="86" t="str">
        <f aca="false">IF(Q$2=$E6,$J6,"")</f>
        <v/>
      </c>
      <c r="R6" s="99" t="str">
        <f aca="false">IF(R$2=$E6,$J6,"")</f>
        <v/>
      </c>
      <c r="S6" s="86" t="str">
        <f aca="false">IF(S$2=$E6,$J6,"")</f>
        <v/>
      </c>
      <c r="T6" s="99" t="str">
        <f aca="false">IF(T$2=$E6,$J6,"")</f>
        <v/>
      </c>
      <c r="U6" s="86" t="str">
        <f aca="false">IF(U$2=$E6,$J6,"")</f>
        <v/>
      </c>
      <c r="V6" s="99" t="str">
        <f aca="false">IF(V$2=$E6,$J6,"")</f>
        <v/>
      </c>
      <c r="W6" s="86" t="str">
        <f aca="false">IF(W$2=$E6,$J6,"")</f>
        <v/>
      </c>
      <c r="X6" s="99" t="str">
        <f aca="false">IF(X$2=$E6,$J6,"")</f>
        <v/>
      </c>
      <c r="Y6" s="86" t="n">
        <f aca="false">IF(Y$2=$E6,$J6,"")</f>
        <v>63</v>
      </c>
      <c r="Z6" s="99" t="str">
        <f aca="false">IF(Z$2=$E6,$J6,"")</f>
        <v/>
      </c>
      <c r="AA6" s="86" t="str">
        <f aca="false">IF(AA$2=$E6,$J6,"")</f>
        <v/>
      </c>
      <c r="AB6" s="99" t="str">
        <f aca="false">IF(AB$2=$E6,$J6,"")</f>
        <v/>
      </c>
      <c r="AC6" s="101" t="s">
        <v>10</v>
      </c>
      <c r="AD6" s="83"/>
      <c r="AE6" s="83"/>
      <c r="AF6" s="83"/>
    </row>
    <row r="7" customFormat="false" ht="14.25" hidden="false" customHeight="false" outlineLevel="0" collapsed="false">
      <c r="A7" s="82" t="n">
        <f aca="false">IF(G7&lt;&gt;0,IF(COUNTIF(G$4:G$200,G7)&lt;&gt;1,RANK(G7,G$4:G$200)&amp;"°",RANK(G7,G$4:G$200)),"")</f>
        <v>4</v>
      </c>
      <c r="B7" s="100" t="s">
        <v>580</v>
      </c>
      <c r="C7" s="86" t="str">
        <f aca="false">IFERROR(VLOOKUP($B7,TabJoueurs,2,0),"")</f>
        <v>5C</v>
      </c>
      <c r="D7" s="86" t="str">
        <f aca="false">IFERROR(VLOOKUP($B7,TabJoueurs,3,0),"")</f>
        <v>S</v>
      </c>
      <c r="E7" s="86" t="str">
        <f aca="false">IFERROR(VLOOKUP($B7,TabJoueurs,4,0),"")</f>
        <v>GED</v>
      </c>
      <c r="F7" s="86" t="n">
        <f aca="false">IFERROR(VLOOKUP($B7,TabJoueurs,7,0),"")</f>
        <v>0</v>
      </c>
      <c r="G7" s="82" t="n">
        <v>850</v>
      </c>
      <c r="H7" s="82" t="n">
        <f aca="false">COUNTIF(E$4:E7,E7)</f>
        <v>1</v>
      </c>
      <c r="I7" s="82" t="n">
        <f aca="false">IFERROR(IF(H7&lt;6,I6+1,I6),0)</f>
        <v>4</v>
      </c>
      <c r="J7" s="82" t="n">
        <f aca="false">IF(G7&gt;0,IF(H7&lt;6,PtsMax5-I7+1,""),"")</f>
        <v>62</v>
      </c>
      <c r="K7" s="97" t="n">
        <f aca="false">MAX(M7:AB7)</f>
        <v>62</v>
      </c>
      <c r="L7" s="98" t="n">
        <f aca="false">IFERROR(G7/G$1,"")</f>
        <v>0.915948275862069</v>
      </c>
      <c r="M7" s="99" t="str">
        <f aca="false">IF(M$2=$E7,$J7,"")</f>
        <v/>
      </c>
      <c r="N7" s="86" t="str">
        <f aca="false">IF(N$2=$E7,$J7,"")</f>
        <v/>
      </c>
      <c r="O7" s="99" t="str">
        <f aca="false">IF(O$2=$E7,$J7,"")</f>
        <v/>
      </c>
      <c r="P7" s="86" t="str">
        <f aca="false">IF(P$2=$E7,$J7,"")</f>
        <v/>
      </c>
      <c r="Q7" s="86" t="str">
        <f aca="false">IF(Q$2=$E7,$J7,"")</f>
        <v/>
      </c>
      <c r="R7" s="99" t="str">
        <f aca="false">IF(R$2=$E7,$J7,"")</f>
        <v/>
      </c>
      <c r="S7" s="86" t="str">
        <f aca="false">IF(S$2=$E7,$J7,"")</f>
        <v/>
      </c>
      <c r="T7" s="99" t="str">
        <f aca="false">IF(T$2=$E7,$J7,"")</f>
        <v/>
      </c>
      <c r="U7" s="86" t="str">
        <f aca="false">IF(U$2=$E7,$J7,"")</f>
        <v/>
      </c>
      <c r="V7" s="99" t="n">
        <f aca="false">IF(V$2=$E7,$J7,"")</f>
        <v>62</v>
      </c>
      <c r="W7" s="86" t="str">
        <f aca="false">IF(W$2=$E7,$J7,"")</f>
        <v/>
      </c>
      <c r="X7" s="99" t="str">
        <f aca="false">IF(X$2=$E7,$J7,"")</f>
        <v/>
      </c>
      <c r="Y7" s="86" t="str">
        <f aca="false">IF(Y$2=$E7,$J7,"")</f>
        <v/>
      </c>
      <c r="Z7" s="99" t="str">
        <f aca="false">IF(Z$2=$E7,$J7,"")</f>
        <v/>
      </c>
      <c r="AA7" s="86" t="str">
        <f aca="false">IF(AA$2=$E7,$J7,"")</f>
        <v/>
      </c>
      <c r="AB7" s="99" t="str">
        <f aca="false">IF(AB$2=$E7,$J7,"")</f>
        <v/>
      </c>
      <c r="AC7" s="101" t="s">
        <v>10</v>
      </c>
      <c r="AD7" s="83"/>
      <c r="AE7" s="83"/>
      <c r="AF7" s="83"/>
    </row>
    <row r="8" customFormat="false" ht="14.25" hidden="false" customHeight="false" outlineLevel="0" collapsed="false">
      <c r="A8" s="82" t="n">
        <f aca="false">IF(G8&lt;&gt;0,IF(COUNTIF(G$4:G$200,G8)&lt;&gt;1,RANK(G8,G$4:G$200)&amp;"°",RANK(G8,G$4:G$200)),"")</f>
        <v>5</v>
      </c>
      <c r="B8" s="100" t="s">
        <v>712</v>
      </c>
      <c r="C8" s="86" t="str">
        <f aca="false">IFERROR(VLOOKUP($B8,TabJoueurs,2,0),"")</f>
        <v>5B</v>
      </c>
      <c r="D8" s="86" t="str">
        <f aca="false">IFERROR(VLOOKUP($B8,TabJoueurs,3,0),"")</f>
        <v>S</v>
      </c>
      <c r="E8" s="86" t="str">
        <f aca="false">IFERROR(VLOOKUP($B8,TabJoueurs,4,0),"")</f>
        <v>LIB</v>
      </c>
      <c r="F8" s="86" t="n">
        <f aca="false">IFERROR(VLOOKUP($B8,TabJoueurs,7,0),"")</f>
        <v>0</v>
      </c>
      <c r="G8" s="82" t="n">
        <v>832</v>
      </c>
      <c r="H8" s="82" t="n">
        <f aca="false">COUNTIF(E$4:E8,E8)</f>
        <v>1</v>
      </c>
      <c r="I8" s="82" t="n">
        <f aca="false">IFERROR(IF(H8&lt;6,I7+1,I7),0)</f>
        <v>5</v>
      </c>
      <c r="J8" s="82" t="n">
        <f aca="false">IF(G8&gt;0,IF(H8&lt;6,PtsMax5-I8+1,""),"")</f>
        <v>61</v>
      </c>
      <c r="K8" s="97" t="n">
        <f aca="false">MAX(M8:AB8)</f>
        <v>61</v>
      </c>
      <c r="L8" s="98" t="n">
        <f aca="false">IFERROR(G8/G$1,"")</f>
        <v>0.896551724137931</v>
      </c>
      <c r="M8" s="99" t="str">
        <f aca="false">IF(M$2=$E8,$J8,"")</f>
        <v/>
      </c>
      <c r="N8" s="86" t="str">
        <f aca="false">IF(N$2=$E8,$J8,"")</f>
        <v/>
      </c>
      <c r="O8" s="99" t="str">
        <f aca="false">IF(O$2=$E8,$J8,"")</f>
        <v/>
      </c>
      <c r="P8" s="86" t="str">
        <f aca="false">IF(P$2=$E8,$J8,"")</f>
        <v/>
      </c>
      <c r="Q8" s="86" t="str">
        <f aca="false">IF(Q$2=$E8,$J8,"")</f>
        <v/>
      </c>
      <c r="R8" s="99" t="str">
        <f aca="false">IF(R$2=$E8,$J8,"")</f>
        <v/>
      </c>
      <c r="S8" s="86" t="str">
        <f aca="false">IF(S$2=$E8,$J8,"")</f>
        <v/>
      </c>
      <c r="T8" s="99" t="str">
        <f aca="false">IF(T$2=$E8,$J8,"")</f>
        <v/>
      </c>
      <c r="U8" s="86" t="str">
        <f aca="false">IF(U$2=$E8,$J8,"")</f>
        <v/>
      </c>
      <c r="V8" s="99" t="str">
        <f aca="false">IF(V$2=$E8,$J8,"")</f>
        <v/>
      </c>
      <c r="W8" s="86" t="str">
        <f aca="false">IF(W$2=$E8,$J8,"")</f>
        <v/>
      </c>
      <c r="X8" s="99" t="n">
        <f aca="false">IF(X$2=$E8,$J8,"")</f>
        <v>61</v>
      </c>
      <c r="Y8" s="86" t="str">
        <f aca="false">IF(Y$2=$E8,$J8,"")</f>
        <v/>
      </c>
      <c r="Z8" s="99" t="str">
        <f aca="false">IF(Z$2=$E8,$J8,"")</f>
        <v/>
      </c>
      <c r="AA8" s="86" t="str">
        <f aca="false">IF(AA$2=$E8,$J8,"")</f>
        <v/>
      </c>
      <c r="AB8" s="99" t="str">
        <f aca="false">IF(AB$2=$E8,$J8,"")</f>
        <v/>
      </c>
      <c r="AC8" s="101" t="s">
        <v>10</v>
      </c>
      <c r="AD8" s="83"/>
      <c r="AE8" s="83"/>
      <c r="AF8" s="83"/>
    </row>
    <row r="9" customFormat="false" ht="14.25" hidden="false" customHeight="false" outlineLevel="0" collapsed="false">
      <c r="A9" s="82" t="n">
        <f aca="false">IF(G9&lt;&gt;0,IF(COUNTIF(G$4:G$200,G9)&lt;&gt;1,RANK(G9,G$4:G$200)&amp;"°",RANK(G9,G$4:G$200)),"")</f>
        <v>6</v>
      </c>
      <c r="B9" s="4" t="s">
        <v>453</v>
      </c>
      <c r="C9" s="86" t="str">
        <f aca="false">IFERROR(VLOOKUP($B9,TabJoueurs,2,0),"")</f>
        <v>4D</v>
      </c>
      <c r="D9" s="86" t="str">
        <f aca="false">IFERROR(VLOOKUP($B9,TabJoueurs,3,0),"")</f>
        <v>S</v>
      </c>
      <c r="E9" s="86" t="str">
        <f aca="false">IFERROR(VLOOKUP($B9,TabJoueurs,4,0),"")</f>
        <v>FLO</v>
      </c>
      <c r="F9" s="86" t="n">
        <f aca="false">IFERROR(VLOOKUP($B9,TabJoueurs,7,0),"")</f>
        <v>0</v>
      </c>
      <c r="G9" s="82" t="n">
        <v>830</v>
      </c>
      <c r="H9" s="82" t="n">
        <f aca="false">COUNTIF(E$4:E9,E9)</f>
        <v>2</v>
      </c>
      <c r="I9" s="82" t="n">
        <f aca="false">IFERROR(IF(H9&lt;6,I8+1,I8),0)</f>
        <v>6</v>
      </c>
      <c r="J9" s="82" t="n">
        <f aca="false">IF(G9&gt;0,IF(H9&lt;6,PtsMax5-I9+1,""),"")</f>
        <v>60</v>
      </c>
      <c r="K9" s="97" t="n">
        <f aca="false">MAX(M9:AB9)</f>
        <v>60</v>
      </c>
      <c r="L9" s="98" t="n">
        <f aca="false">IFERROR(G9/G$1,"")</f>
        <v>0.894396551724138</v>
      </c>
      <c r="M9" s="99" t="str">
        <f aca="false">IF(M$2=$E9,$J9,"")</f>
        <v/>
      </c>
      <c r="N9" s="86" t="str">
        <f aca="false">IF(N$2=$E9,$J9,"")</f>
        <v/>
      </c>
      <c r="O9" s="99" t="str">
        <f aca="false">IF(O$2=$E9,$J9,"")</f>
        <v/>
      </c>
      <c r="P9" s="86" t="str">
        <f aca="false">IF(P$2=$E9,$J9,"")</f>
        <v/>
      </c>
      <c r="Q9" s="86" t="str">
        <f aca="false">IF(Q$2=$E9,$J9,"")</f>
        <v/>
      </c>
      <c r="R9" s="99" t="str">
        <f aca="false">IF(R$2=$E9,$J9,"")</f>
        <v/>
      </c>
      <c r="S9" s="86" t="str">
        <f aca="false">IF(S$2=$E9,$J9,"")</f>
        <v/>
      </c>
      <c r="T9" s="99" t="str">
        <f aca="false">IF(T$2=$E9,$J9,"")</f>
        <v/>
      </c>
      <c r="U9" s="86" t="n">
        <f aca="false">IF(U$2=$E9,$J9,"")</f>
        <v>60</v>
      </c>
      <c r="V9" s="99" t="str">
        <f aca="false">IF(V$2=$E9,$J9,"")</f>
        <v/>
      </c>
      <c r="W9" s="86" t="str">
        <f aca="false">IF(W$2=$E9,$J9,"")</f>
        <v/>
      </c>
      <c r="X9" s="99" t="str">
        <f aca="false">IF(X$2=$E9,$J9,"")</f>
        <v/>
      </c>
      <c r="Y9" s="86" t="str">
        <f aca="false">IF(Y$2=$E9,$J9,"")</f>
        <v/>
      </c>
      <c r="Z9" s="99" t="str">
        <f aca="false">IF(Z$2=$E9,$J9,"")</f>
        <v/>
      </c>
      <c r="AA9" s="86" t="str">
        <f aca="false">IF(AA$2=$E9,$J9,"")</f>
        <v/>
      </c>
      <c r="AB9" s="99" t="str">
        <f aca="false">IF(AB$2=$E9,$J9,"")</f>
        <v/>
      </c>
      <c r="AC9" s="101" t="s">
        <v>10</v>
      </c>
      <c r="AD9" s="83"/>
      <c r="AE9" s="83"/>
      <c r="AF9" s="83"/>
    </row>
    <row r="10" customFormat="false" ht="14.25" hidden="false" customHeight="false" outlineLevel="0" collapsed="false">
      <c r="A10" s="82" t="str">
        <f aca="false">IF(G10&lt;&gt;0,IF(COUNTIF(G$4:G$200,G10)&lt;&gt;1,RANK(G10,G$4:G$200)&amp;"°",RANK(G10,G$4:G$200)),"")</f>
        <v>7°</v>
      </c>
      <c r="B10" s="100" t="s">
        <v>451</v>
      </c>
      <c r="C10" s="86" t="str">
        <f aca="false">IFERROR(VLOOKUP($B10,TabJoueurs,2,0),"")</f>
        <v>4B</v>
      </c>
      <c r="D10" s="86" t="str">
        <f aca="false">IFERROR(VLOOKUP($B10,TabJoueurs,3,0),"")</f>
        <v>S</v>
      </c>
      <c r="E10" s="86" t="str">
        <f aca="false">IFERROR(VLOOKUP($B10,TabJoueurs,4,0),"")</f>
        <v>WAA</v>
      </c>
      <c r="F10" s="86" t="n">
        <f aca="false">IFERROR(VLOOKUP($B10,TabJoueurs,7,0),"")</f>
        <v>0</v>
      </c>
      <c r="G10" s="82" t="n">
        <v>828</v>
      </c>
      <c r="H10" s="82" t="n">
        <f aca="false">COUNTIF(E$4:E10,E10)</f>
        <v>1</v>
      </c>
      <c r="I10" s="82" t="n">
        <f aca="false">IFERROR(IF(H10&lt;6,I9+1,I9),0)</f>
        <v>7</v>
      </c>
      <c r="J10" s="82" t="n">
        <f aca="false">IF(G10&gt;0,IF(H10&lt;6,PtsMax5-I10+1,""),"")</f>
        <v>59</v>
      </c>
      <c r="K10" s="97" t="n">
        <f aca="false">MAX(M10:AB10)</f>
        <v>58.5</v>
      </c>
      <c r="L10" s="98" t="n">
        <f aca="false">IFERROR(G10/G$1,"")</f>
        <v>0.892241379310345</v>
      </c>
      <c r="M10" s="99" t="str">
        <f aca="false">IF(M$2=$E10,$J10,"")</f>
        <v/>
      </c>
      <c r="N10" s="86" t="str">
        <f aca="false">IF(N$2=$E10,$J10,"")</f>
        <v/>
      </c>
      <c r="O10" s="99" t="str">
        <f aca="false">IF(O$2=$E10,$J10,"")</f>
        <v/>
      </c>
      <c r="P10" s="86" t="str">
        <f aca="false">IF(P$2=$E10,$J10,"")</f>
        <v/>
      </c>
      <c r="Q10" s="86" t="str">
        <f aca="false">IF(Q$2=$E10,$J10,"")</f>
        <v/>
      </c>
      <c r="R10" s="99" t="str">
        <f aca="false">IF(R$2=$E10,$J10,"")</f>
        <v/>
      </c>
      <c r="S10" s="86" t="str">
        <f aca="false">IF(S$2=$E10,$J10,"")</f>
        <v/>
      </c>
      <c r="T10" s="99" t="str">
        <f aca="false">IF(T$2=$E10,$J10,"")</f>
        <v/>
      </c>
      <c r="U10" s="86" t="str">
        <f aca="false">IF(U$2=$E10,$J10,"")</f>
        <v/>
      </c>
      <c r="V10" s="99" t="str">
        <f aca="false">IF(V$2=$E10,$J10,"")</f>
        <v/>
      </c>
      <c r="W10" s="86" t="str">
        <f aca="false">IF(W$2=$E10,$J10,"")</f>
        <v/>
      </c>
      <c r="X10" s="99" t="str">
        <f aca="false">IF(X$2=$E10,$J10,"")</f>
        <v/>
      </c>
      <c r="Y10" s="86" t="str">
        <f aca="false">IF(Y$2=$E10,$J10,"")</f>
        <v/>
      </c>
      <c r="Z10" s="99" t="str">
        <f aca="false">IF(Z$2=$E10,$J10,"")</f>
        <v/>
      </c>
      <c r="AA10" s="86" t="n">
        <v>58.5</v>
      </c>
      <c r="AB10" s="99" t="str">
        <f aca="false">IF(AB$2=$E10,$J10,"")</f>
        <v/>
      </c>
      <c r="AC10" s="101" t="s">
        <v>10</v>
      </c>
      <c r="AD10" s="83"/>
      <c r="AE10" s="83"/>
      <c r="AF10" s="83"/>
    </row>
    <row r="11" customFormat="false" ht="14.25" hidden="false" customHeight="false" outlineLevel="0" collapsed="false">
      <c r="A11" s="82" t="str">
        <f aca="false">IF(G11&lt;&gt;0,IF(COUNTIF(G$4:G$200,G11)&lt;&gt;1,RANK(G11,G$4:G$200)&amp;"°",RANK(G11,G$4:G$200)),"")</f>
        <v>7°</v>
      </c>
      <c r="B11" s="100" t="s">
        <v>111</v>
      </c>
      <c r="C11" s="86" t="str">
        <f aca="false">IFERROR(VLOOKUP($B11,TabJoueurs,2,0),"")</f>
        <v>5A</v>
      </c>
      <c r="D11" s="86" t="str">
        <f aca="false">IFERROR(VLOOKUP($B11,TabJoueurs,3,0),"")</f>
        <v>V</v>
      </c>
      <c r="E11" s="86" t="str">
        <f aca="false">IFERROR(VLOOKUP($B11,TabJoueurs,4,0),"")</f>
        <v>CNA</v>
      </c>
      <c r="F11" s="86" t="n">
        <f aca="false">IFERROR(VLOOKUP($B11,TabJoueurs,7,0),"")</f>
        <v>0</v>
      </c>
      <c r="G11" s="82" t="n">
        <v>828</v>
      </c>
      <c r="H11" s="82" t="n">
        <f aca="false">COUNTIF(E$4:E11,E11)</f>
        <v>1</v>
      </c>
      <c r="I11" s="82" t="n">
        <f aca="false">IFERROR(IF(H11&lt;6,I10+1,I10),0)</f>
        <v>8</v>
      </c>
      <c r="J11" s="82" t="n">
        <f aca="false">IF(G11&gt;0,IF(H11&lt;6,PtsMax5-I11+1,""),"")</f>
        <v>58</v>
      </c>
      <c r="K11" s="97" t="n">
        <f aca="false">MAX(M11:AB11)</f>
        <v>58.5</v>
      </c>
      <c r="L11" s="98" t="n">
        <f aca="false">IFERROR(G11/G$1,"")</f>
        <v>0.892241379310345</v>
      </c>
      <c r="M11" s="99" t="str">
        <f aca="false">IF(M$2=$E11,$J11,"")</f>
        <v/>
      </c>
      <c r="N11" s="86" t="str">
        <f aca="false">IF(N$2=$E11,$J11,"")</f>
        <v/>
      </c>
      <c r="O11" s="99" t="str">
        <f aca="false">IF(O$2=$E11,$J11,"")</f>
        <v/>
      </c>
      <c r="P11" s="86" t="str">
        <f aca="false">IF(P$2=$E11,$J11,"")</f>
        <v/>
      </c>
      <c r="Q11" s="86" t="str">
        <f aca="false">IF(Q$2=$E11,$J11,"")</f>
        <v/>
      </c>
      <c r="R11" s="99" t="n">
        <v>58.5</v>
      </c>
      <c r="S11" s="86" t="str">
        <f aca="false">IF(S$2=$E11,$J11,"")</f>
        <v/>
      </c>
      <c r="T11" s="99" t="str">
        <f aca="false">IF(T$2=$E11,$J11,"")</f>
        <v/>
      </c>
      <c r="U11" s="86" t="str">
        <f aca="false">IF(U$2=$E11,$J11,"")</f>
        <v/>
      </c>
      <c r="V11" s="99" t="str">
        <f aca="false">IF(V$2=$E11,$J11,"")</f>
        <v/>
      </c>
      <c r="W11" s="86" t="str">
        <f aca="false">IF(W$2=$E11,$J11,"")</f>
        <v/>
      </c>
      <c r="X11" s="99" t="str">
        <f aca="false">IF(X$2=$E11,$J11,"")</f>
        <v/>
      </c>
      <c r="Y11" s="86" t="str">
        <f aca="false">IF(Y$2=$E11,$J11,"")</f>
        <v/>
      </c>
      <c r="Z11" s="99" t="str">
        <f aca="false">IF(Z$2=$E11,$J11,"")</f>
        <v/>
      </c>
      <c r="AA11" s="86" t="str">
        <f aca="false">IF(AA$2=$E11,$J11,"")</f>
        <v/>
      </c>
      <c r="AB11" s="99" t="str">
        <f aca="false">IF(AB$2=$E11,$J11,"")</f>
        <v/>
      </c>
      <c r="AC11" s="101" t="s">
        <v>10</v>
      </c>
      <c r="AD11" s="83"/>
      <c r="AE11" s="83"/>
      <c r="AF11" s="83"/>
    </row>
    <row r="12" customFormat="false" ht="14.25" hidden="false" customHeight="false" outlineLevel="0" collapsed="false">
      <c r="A12" s="82" t="n">
        <f aca="false">IF(G12&lt;&gt;0,IF(COUNTIF(G$4:G$200,G12)&lt;&gt;1,RANK(G12,G$4:G$200)&amp;"°",RANK(G12,G$4:G$200)),"")</f>
        <v>9</v>
      </c>
      <c r="B12" s="100" t="s">
        <v>115</v>
      </c>
      <c r="C12" s="86" t="str">
        <f aca="false">IFERROR(VLOOKUP($B12,TabJoueurs,2,0),"")</f>
        <v>6B</v>
      </c>
      <c r="D12" s="86" t="str">
        <f aca="false">IFERROR(VLOOKUP($B12,TabJoueurs,3,0),"")</f>
        <v>D</v>
      </c>
      <c r="E12" s="86" t="str">
        <f aca="false">IFERROR(VLOOKUP($B12,TabJoueurs,4,0),"")</f>
        <v>LIB</v>
      </c>
      <c r="F12" s="86" t="n">
        <f aca="false">IFERROR(VLOOKUP($B12,TabJoueurs,7,0),"")</f>
        <v>0</v>
      </c>
      <c r="G12" s="82" t="n">
        <v>823</v>
      </c>
      <c r="H12" s="82" t="n">
        <f aca="false">COUNTIF(E$4:E12,E12)</f>
        <v>2</v>
      </c>
      <c r="I12" s="82" t="n">
        <f aca="false">IFERROR(IF(H12&lt;6,I11+1,I11),0)</f>
        <v>9</v>
      </c>
      <c r="J12" s="82" t="n">
        <f aca="false">IF(G12&gt;0,IF(H12&lt;6,PtsMax5-I12+1,""),"")</f>
        <v>57</v>
      </c>
      <c r="K12" s="97" t="n">
        <f aca="false">MAX(M12:AB12)</f>
        <v>57</v>
      </c>
      <c r="L12" s="98" t="n">
        <f aca="false">IFERROR(G12/G$1,"")</f>
        <v>0.886853448275862</v>
      </c>
      <c r="M12" s="99" t="str">
        <f aca="false">IF(M$2=$E12,$J12,"")</f>
        <v/>
      </c>
      <c r="N12" s="86" t="str">
        <f aca="false">IF(N$2=$E12,$J12,"")</f>
        <v/>
      </c>
      <c r="O12" s="99" t="str">
        <f aca="false">IF(O$2=$E12,$J12,"")</f>
        <v/>
      </c>
      <c r="P12" s="86" t="str">
        <f aca="false">IF(P$2=$E12,$J12,"")</f>
        <v/>
      </c>
      <c r="Q12" s="86" t="str">
        <f aca="false">IF(Q$2=$E12,$J12,"")</f>
        <v/>
      </c>
      <c r="R12" s="99" t="str">
        <f aca="false">IF(R$2=$E12,$J12,"")</f>
        <v/>
      </c>
      <c r="S12" s="86" t="str">
        <f aca="false">IF(S$2=$E12,$J12,"")</f>
        <v/>
      </c>
      <c r="T12" s="99" t="str">
        <f aca="false">IF(T$2=$E12,$J12,"")</f>
        <v/>
      </c>
      <c r="U12" s="86" t="str">
        <f aca="false">IF(U$2=$E12,$J12,"")</f>
        <v/>
      </c>
      <c r="V12" s="99" t="str">
        <f aca="false">IF(V$2=$E12,$J12,"")</f>
        <v/>
      </c>
      <c r="W12" s="86" t="str">
        <f aca="false">IF(W$2=$E12,$J12,"")</f>
        <v/>
      </c>
      <c r="X12" s="99" t="n">
        <f aca="false">IF(X$2=$E12,$J12,"")</f>
        <v>57</v>
      </c>
      <c r="Y12" s="86" t="str">
        <f aca="false">IF(Y$2=$E12,$J12,"")</f>
        <v/>
      </c>
      <c r="Z12" s="99" t="str">
        <f aca="false">IF(Z$2=$E12,$J12,"")</f>
        <v/>
      </c>
      <c r="AA12" s="86" t="str">
        <f aca="false">IF(AA$2=$E12,$J12,"")</f>
        <v/>
      </c>
      <c r="AB12" s="99" t="str">
        <f aca="false">IF(AB$2=$E12,$J12,"")</f>
        <v/>
      </c>
      <c r="AC12" s="101" t="s">
        <v>10</v>
      </c>
      <c r="AD12" s="83"/>
      <c r="AE12" s="83"/>
      <c r="AF12" s="83"/>
    </row>
    <row r="13" customFormat="false" ht="14.25" hidden="false" customHeight="false" outlineLevel="0" collapsed="false">
      <c r="A13" s="82" t="n">
        <f aca="false">IF(G13&lt;&gt;0,IF(COUNTIF(G$4:G$200,G13)&lt;&gt;1,RANK(G13,G$4:G$200)&amp;"°",RANK(G13,G$4:G$200)),"")</f>
        <v>10</v>
      </c>
      <c r="B13" s="100" t="s">
        <v>64</v>
      </c>
      <c r="C13" s="86" t="str">
        <f aca="false">IFERROR(VLOOKUP($B13,TabJoueurs,2,0),"")</f>
        <v>4B</v>
      </c>
      <c r="D13" s="86" t="str">
        <f aca="false">IFERROR(VLOOKUP($B13,TabJoueurs,3,0),"")</f>
        <v>S</v>
      </c>
      <c r="E13" s="86" t="str">
        <f aca="false">IFERROR(VLOOKUP($B13,TabJoueurs,4,0),"")</f>
        <v>WAA</v>
      </c>
      <c r="F13" s="86" t="n">
        <f aca="false">IFERROR(VLOOKUP($B13,TabJoueurs,7,0),"")</f>
        <v>0</v>
      </c>
      <c r="G13" s="82" t="n">
        <v>819</v>
      </c>
      <c r="H13" s="82" t="n">
        <f aca="false">COUNTIF(E$4:E13,E13)</f>
        <v>2</v>
      </c>
      <c r="I13" s="82" t="n">
        <f aca="false">IFERROR(IF(H13&lt;6,I12+1,I12),0)</f>
        <v>10</v>
      </c>
      <c r="J13" s="82" t="n">
        <f aca="false">IF(G13&gt;0,IF(H13&lt;6,PtsMax5-I13+1,""),"")</f>
        <v>56</v>
      </c>
      <c r="K13" s="97" t="n">
        <f aca="false">MAX(M13:AB13)</f>
        <v>56</v>
      </c>
      <c r="L13" s="98" t="n">
        <f aca="false">IFERROR(G13/G$1,"")</f>
        <v>0.882543103448276</v>
      </c>
      <c r="M13" s="99" t="str">
        <f aca="false">IF(M$2=$E13,$J13,"")</f>
        <v/>
      </c>
      <c r="N13" s="86" t="str">
        <f aca="false">IF(N$2=$E13,$J13,"")</f>
        <v/>
      </c>
      <c r="O13" s="99" t="str">
        <f aca="false">IF(O$2=$E13,$J13,"")</f>
        <v/>
      </c>
      <c r="P13" s="86" t="str">
        <f aca="false">IF(P$2=$E13,$J13,"")</f>
        <v/>
      </c>
      <c r="Q13" s="86" t="str">
        <f aca="false">IF(Q$2=$E13,$J13,"")</f>
        <v/>
      </c>
      <c r="R13" s="99" t="str">
        <f aca="false">IF(R$2=$E13,$J13,"")</f>
        <v/>
      </c>
      <c r="S13" s="86" t="str">
        <f aca="false">IF(S$2=$E13,$J13,"")</f>
        <v/>
      </c>
      <c r="T13" s="99" t="str">
        <f aca="false">IF(T$2=$E13,$J13,"")</f>
        <v/>
      </c>
      <c r="U13" s="86" t="str">
        <f aca="false">IF(U$2=$E13,$J13,"")</f>
        <v/>
      </c>
      <c r="V13" s="99" t="str">
        <f aca="false">IF(V$2=$E13,$J13,"")</f>
        <v/>
      </c>
      <c r="W13" s="86" t="str">
        <f aca="false">IF(W$2=$E13,$J13,"")</f>
        <v/>
      </c>
      <c r="X13" s="99" t="str">
        <f aca="false">IF(X$2=$E13,$J13,"")</f>
        <v/>
      </c>
      <c r="Y13" s="86" t="str">
        <f aca="false">IF(Y$2=$E13,$J13,"")</f>
        <v/>
      </c>
      <c r="Z13" s="99" t="str">
        <f aca="false">IF(Z$2=$E13,$J13,"")</f>
        <v/>
      </c>
      <c r="AA13" s="86" t="n">
        <f aca="false">IF(AA$2=$E13,$J13,"")</f>
        <v>56</v>
      </c>
      <c r="AB13" s="99" t="str">
        <f aca="false">IF(AB$2=$E13,$J13,"")</f>
        <v/>
      </c>
      <c r="AC13" s="101" t="s">
        <v>10</v>
      </c>
      <c r="AD13" s="83"/>
      <c r="AE13" s="83"/>
      <c r="AF13" s="83"/>
    </row>
    <row r="14" customFormat="false" ht="14.25" hidden="false" customHeight="false" outlineLevel="0" collapsed="false">
      <c r="A14" s="82" t="n">
        <f aca="false">IF(G14&lt;&gt;0,IF(COUNTIF(G$4:G$200,G14)&lt;&gt;1,RANK(G14,G$4:G$200)&amp;"°",RANK(G14,G$4:G$200)),"")</f>
        <v>11</v>
      </c>
      <c r="B14" s="100" t="s">
        <v>581</v>
      </c>
      <c r="C14" s="86" t="str">
        <f aca="false">IFERROR(VLOOKUP($B14,TabJoueurs,2,0),"")</f>
        <v>5B</v>
      </c>
      <c r="D14" s="86" t="str">
        <f aca="false">IFERROR(VLOOKUP($B14,TabJoueurs,3,0),"")</f>
        <v>S</v>
      </c>
      <c r="E14" s="86" t="str">
        <f aca="false">IFERROR(VLOOKUP($B14,TabJoueurs,4,0),"")</f>
        <v>BAH</v>
      </c>
      <c r="F14" s="86" t="n">
        <f aca="false">IFERROR(VLOOKUP($B14,TabJoueurs,7,0),"")</f>
        <v>0</v>
      </c>
      <c r="G14" s="82" t="n">
        <v>812</v>
      </c>
      <c r="H14" s="82" t="n">
        <f aca="false">COUNTIF(E$4:E14,E14)</f>
        <v>1</v>
      </c>
      <c r="I14" s="82" t="n">
        <f aca="false">IFERROR(IF(H14&lt;6,I13+1,I13),0)</f>
        <v>11</v>
      </c>
      <c r="J14" s="82" t="n">
        <f aca="false">IF(G14&gt;0,IF(H14&lt;6,PtsMax5-I14+1,""),"")</f>
        <v>55</v>
      </c>
      <c r="K14" s="97" t="n">
        <f aca="false">MAX(M14:AB14)</f>
        <v>55</v>
      </c>
      <c r="L14" s="98" t="n">
        <f aca="false">IFERROR(G14/G$1,"")</f>
        <v>0.875</v>
      </c>
      <c r="M14" s="99" t="str">
        <f aca="false">IF(M$2=$E14,$J14,"")</f>
        <v/>
      </c>
      <c r="N14" s="86" t="str">
        <f aca="false">IF(N$2=$E14,$J14,"")</f>
        <v/>
      </c>
      <c r="O14" s="99" t="n">
        <f aca="false">IF(O$2=$E14,$J14,"")</f>
        <v>55</v>
      </c>
      <c r="P14" s="86" t="str">
        <f aca="false">IF(P$2=$E14,$J14,"")</f>
        <v/>
      </c>
      <c r="Q14" s="86" t="str">
        <f aca="false">IF(Q$2=$E14,$J14,"")</f>
        <v/>
      </c>
      <c r="R14" s="99" t="str">
        <f aca="false">IF(R$2=$E14,$J14,"")</f>
        <v/>
      </c>
      <c r="S14" s="86" t="str">
        <f aca="false">IF(S$2=$E14,$J14,"")</f>
        <v/>
      </c>
      <c r="T14" s="99" t="str">
        <f aca="false">IF(T$2=$E14,$J14,"")</f>
        <v/>
      </c>
      <c r="U14" s="86" t="str">
        <f aca="false">IF(U$2=$E14,$J14,"")</f>
        <v/>
      </c>
      <c r="V14" s="99" t="str">
        <f aca="false">IF(V$2=$E14,$J14,"")</f>
        <v/>
      </c>
      <c r="W14" s="86" t="str">
        <f aca="false">IF(W$2=$E14,$J14,"")</f>
        <v/>
      </c>
      <c r="X14" s="99" t="str">
        <f aca="false">IF(X$2=$E14,$J14,"")</f>
        <v/>
      </c>
      <c r="Y14" s="86" t="str">
        <f aca="false">IF(Y$2=$E14,$J14,"")</f>
        <v/>
      </c>
      <c r="Z14" s="99" t="str">
        <f aca="false">IF(Z$2=$E14,$J14,"")</f>
        <v/>
      </c>
      <c r="AA14" s="86" t="str">
        <f aca="false">IF(AA$2=$E14,$J14,"")</f>
        <v/>
      </c>
      <c r="AB14" s="99" t="str">
        <f aca="false">IF(AB$2=$E14,$J14,"")</f>
        <v/>
      </c>
      <c r="AC14" s="101" t="s">
        <v>10</v>
      </c>
      <c r="AD14" s="83"/>
      <c r="AE14" s="83"/>
      <c r="AF14" s="83"/>
    </row>
    <row r="15" customFormat="false" ht="14.25" hidden="false" customHeight="false" outlineLevel="0" collapsed="false">
      <c r="A15" s="82" t="str">
        <f aca="false">IF(G15&lt;&gt;0,IF(COUNTIF(G$4:G$200,G15)&lt;&gt;1,RANK(G15,G$4:G$200)&amp;"°",RANK(G15,G$4:G$200)),"")</f>
        <v>12°</v>
      </c>
      <c r="B15" s="100" t="s">
        <v>153</v>
      </c>
      <c r="C15" s="86" t="str">
        <f aca="false">IFERROR(VLOOKUP($B15,TabJoueurs,2,0),"")</f>
        <v>5D</v>
      </c>
      <c r="D15" s="86" t="str">
        <f aca="false">IFERROR(VLOOKUP($B15,TabJoueurs,3,0),"")</f>
        <v>V</v>
      </c>
      <c r="E15" s="86" t="str">
        <f aca="false">IFERROR(VLOOKUP($B15,TabJoueurs,4,0),"")</f>
        <v>BAH</v>
      </c>
      <c r="F15" s="86" t="n">
        <f aca="false">IFERROR(VLOOKUP($B15,TabJoueurs,7,0),"")</f>
        <v>0</v>
      </c>
      <c r="G15" s="82" t="n">
        <v>805</v>
      </c>
      <c r="H15" s="82" t="n">
        <f aca="false">COUNTIF(E$4:E15,E15)</f>
        <v>2</v>
      </c>
      <c r="I15" s="82" t="n">
        <f aca="false">IFERROR(IF(H15&lt;6,I14+1,I14),0)</f>
        <v>12</v>
      </c>
      <c r="J15" s="82" t="n">
        <f aca="false">IF(G15&gt;0,IF(H15&lt;6,PtsMax5-I15+1,""),"")</f>
        <v>54</v>
      </c>
      <c r="K15" s="97" t="n">
        <f aca="false">MAX(M15:AB15)</f>
        <v>53.5</v>
      </c>
      <c r="L15" s="98" t="n">
        <f aca="false">IFERROR(G15/G$1,"")</f>
        <v>0.867456896551724</v>
      </c>
      <c r="M15" s="99" t="str">
        <f aca="false">IF(M$2=$E15,$J15,"")</f>
        <v/>
      </c>
      <c r="N15" s="86" t="str">
        <f aca="false">IF(N$2=$E15,$J15,"")</f>
        <v/>
      </c>
      <c r="O15" s="99" t="n">
        <v>53.5</v>
      </c>
      <c r="P15" s="86" t="str">
        <f aca="false">IF(P$2=$E15,$J15,"")</f>
        <v/>
      </c>
      <c r="Q15" s="86" t="str">
        <f aca="false">IF(Q$2=$E15,$J15,"")</f>
        <v/>
      </c>
      <c r="R15" s="99" t="str">
        <f aca="false">IF(R$2=$E15,$J15,"")</f>
        <v/>
      </c>
      <c r="S15" s="86" t="str">
        <f aca="false">IF(S$2=$E15,$J15,"")</f>
        <v/>
      </c>
      <c r="T15" s="99" t="str">
        <f aca="false">IF(T$2=$E15,$J15,"")</f>
        <v/>
      </c>
      <c r="U15" s="86" t="str">
        <f aca="false">IF(U$2=$E15,$J15,"")</f>
        <v/>
      </c>
      <c r="V15" s="99" t="str">
        <f aca="false">IF(V$2=$E15,$J15,"")</f>
        <v/>
      </c>
      <c r="W15" s="86" t="str">
        <f aca="false">IF(W$2=$E15,$J15,"")</f>
        <v/>
      </c>
      <c r="X15" s="99" t="str">
        <f aca="false">IF(X$2=$E15,$J15,"")</f>
        <v/>
      </c>
      <c r="Y15" s="86" t="str">
        <f aca="false">IF(Y$2=$E15,$J15,"")</f>
        <v/>
      </c>
      <c r="Z15" s="99" t="str">
        <f aca="false">IF(Z$2=$E15,$J15,"")</f>
        <v/>
      </c>
      <c r="AA15" s="86" t="str">
        <f aca="false">IF(AA$2=$E15,$J15,"")</f>
        <v/>
      </c>
      <c r="AB15" s="99" t="str">
        <f aca="false">IF(AB$2=$E15,$J15,"")</f>
        <v/>
      </c>
      <c r="AC15" s="101" t="s">
        <v>10</v>
      </c>
      <c r="AD15" s="83"/>
      <c r="AE15" s="83"/>
      <c r="AF15" s="83"/>
    </row>
    <row r="16" customFormat="false" ht="14.25" hidden="false" customHeight="false" outlineLevel="0" collapsed="false">
      <c r="A16" s="82" t="str">
        <f aca="false">IF(G16&lt;&gt;0,IF(COUNTIF(G$4:G$200,G16)&lt;&gt;1,RANK(G16,G$4:G$200)&amp;"°",RANK(G16,G$4:G$200)),"")</f>
        <v>12°</v>
      </c>
      <c r="B16" s="100" t="s">
        <v>74</v>
      </c>
      <c r="C16" s="86" t="str">
        <f aca="false">IFERROR(VLOOKUP($B16,TabJoueurs,2,0),"")</f>
        <v>4C</v>
      </c>
      <c r="D16" s="86" t="str">
        <f aca="false">IFERROR(VLOOKUP($B16,TabJoueurs,3,0),"")</f>
        <v>V</v>
      </c>
      <c r="E16" s="86" t="str">
        <f aca="false">IFERROR(VLOOKUP($B16,TabJoueurs,4,0),"")</f>
        <v>LIB</v>
      </c>
      <c r="F16" s="86" t="n">
        <f aca="false">IFERROR(VLOOKUP($B16,TabJoueurs,7,0),"")</f>
        <v>0</v>
      </c>
      <c r="G16" s="82" t="n">
        <v>805</v>
      </c>
      <c r="H16" s="82" t="n">
        <f aca="false">COUNTIF(E$4:E16,E16)</f>
        <v>3</v>
      </c>
      <c r="I16" s="82" t="n">
        <f aca="false">IFERROR(IF(H16&lt;6,I15+1,I15),0)</f>
        <v>13</v>
      </c>
      <c r="J16" s="82" t="n">
        <f aca="false">IF(G16&gt;0,IF(H16&lt;6,PtsMax5-I16+1,""),"")</f>
        <v>53</v>
      </c>
      <c r="K16" s="97" t="n">
        <f aca="false">MAX(M16:AB16)</f>
        <v>53.5</v>
      </c>
      <c r="L16" s="98" t="n">
        <f aca="false">IFERROR(G16/G$1,"")</f>
        <v>0.867456896551724</v>
      </c>
      <c r="M16" s="99" t="str">
        <f aca="false">IF(M$2=$E16,$J16,"")</f>
        <v/>
      </c>
      <c r="N16" s="86" t="str">
        <f aca="false">IF(N$2=$E16,$J16,"")</f>
        <v/>
      </c>
      <c r="O16" s="99" t="str">
        <f aca="false">IF(O$2=$E16,$J16,"")</f>
        <v/>
      </c>
      <c r="P16" s="86" t="str">
        <f aca="false">IF(P$2=$E16,$J16,"")</f>
        <v/>
      </c>
      <c r="Q16" s="86" t="str">
        <f aca="false">IF(Q$2=$E16,$J16,"")</f>
        <v/>
      </c>
      <c r="R16" s="99" t="str">
        <f aca="false">IF(R$2=$E16,$J16,"")</f>
        <v/>
      </c>
      <c r="S16" s="86" t="str">
        <f aca="false">IF(S$2=$E16,$J16,"")</f>
        <v/>
      </c>
      <c r="T16" s="99" t="str">
        <f aca="false">IF(T$2=$E16,$J16,"")</f>
        <v/>
      </c>
      <c r="U16" s="86" t="str">
        <f aca="false">IF(U$2=$E16,$J16,"")</f>
        <v/>
      </c>
      <c r="V16" s="99" t="str">
        <f aca="false">IF(V$2=$E16,$J16,"")</f>
        <v/>
      </c>
      <c r="W16" s="86" t="str">
        <f aca="false">IF(W$2=$E16,$J16,"")</f>
        <v/>
      </c>
      <c r="X16" s="99" t="n">
        <v>53.5</v>
      </c>
      <c r="Y16" s="86" t="str">
        <f aca="false">IF(Y$2=$E16,$J16,"")</f>
        <v/>
      </c>
      <c r="Z16" s="99" t="str">
        <f aca="false">IF(Z$2=$E16,$J16,"")</f>
        <v/>
      </c>
      <c r="AA16" s="86" t="str">
        <f aca="false">IF(AA$2=$E16,$J16,"")</f>
        <v/>
      </c>
      <c r="AB16" s="99" t="str">
        <f aca="false">IF(AB$2=$E16,$J16,"")</f>
        <v/>
      </c>
      <c r="AC16" s="101" t="s">
        <v>10</v>
      </c>
      <c r="AD16" s="83"/>
      <c r="AE16" s="83"/>
      <c r="AF16" s="83"/>
    </row>
    <row r="17" customFormat="false" ht="14.25" hidden="false" customHeight="false" outlineLevel="0" collapsed="false">
      <c r="A17" s="82" t="n">
        <f aca="false">IF(G17&lt;&gt;0,IF(COUNTIF(G$4:G$200,G17)&lt;&gt;1,RANK(G17,G$4:G$200)&amp;"°",RANK(G17,G$4:G$200)),"")</f>
        <v>14</v>
      </c>
      <c r="B17" s="4" t="s">
        <v>61</v>
      </c>
      <c r="C17" s="86" t="str">
        <f aca="false">IFERROR(VLOOKUP($B17,TabJoueurs,2,0),"")</f>
        <v>4D</v>
      </c>
      <c r="D17" s="86" t="str">
        <f aca="false">IFERROR(VLOOKUP($B17,TabJoueurs,3,0),"")</f>
        <v>V</v>
      </c>
      <c r="E17" s="86" t="str">
        <f aca="false">IFERROR(VLOOKUP($B17,TabJoueurs,4,0),"")</f>
        <v>FLO</v>
      </c>
      <c r="F17" s="86" t="n">
        <f aca="false">IFERROR(VLOOKUP($B17,TabJoueurs,7,0),"")</f>
        <v>0</v>
      </c>
      <c r="G17" s="82" t="n">
        <v>803</v>
      </c>
      <c r="H17" s="82" t="n">
        <f aca="false">COUNTIF(E$4:E17,E17)</f>
        <v>3</v>
      </c>
      <c r="I17" s="82" t="n">
        <f aca="false">IFERROR(IF(H17&lt;6,I16+1,I16),0)</f>
        <v>14</v>
      </c>
      <c r="J17" s="82" t="n">
        <f aca="false">IF(G17&gt;0,IF(H17&lt;6,PtsMax5-I17+1,""),"")</f>
        <v>52</v>
      </c>
      <c r="K17" s="97" t="n">
        <f aca="false">MAX(M17:AB17)</f>
        <v>52</v>
      </c>
      <c r="L17" s="98" t="n">
        <f aca="false">IFERROR(G17/G$1,"")</f>
        <v>0.865301724137931</v>
      </c>
      <c r="M17" s="99" t="str">
        <f aca="false">IF(M$2=$E17,$J17,"")</f>
        <v/>
      </c>
      <c r="N17" s="86" t="str">
        <f aca="false">IF(N$2=$E17,$J17,"")</f>
        <v/>
      </c>
      <c r="O17" s="99" t="str">
        <f aca="false">IF(O$2=$E17,$J17,"")</f>
        <v/>
      </c>
      <c r="P17" s="86" t="str">
        <f aca="false">IF(P$2=$E17,$J17,"")</f>
        <v/>
      </c>
      <c r="Q17" s="86" t="str">
        <f aca="false">IF(Q$2=$E17,$J17,"")</f>
        <v/>
      </c>
      <c r="R17" s="99" t="str">
        <f aca="false">IF(R$2=$E17,$J17,"")</f>
        <v/>
      </c>
      <c r="S17" s="86" t="str">
        <f aca="false">IF(S$2=$E17,$J17,"")</f>
        <v/>
      </c>
      <c r="T17" s="99" t="str">
        <f aca="false">IF(T$2=$E17,$J17,"")</f>
        <v/>
      </c>
      <c r="U17" s="86" t="n">
        <f aca="false">IF(U$2=$E17,$J17,"")</f>
        <v>52</v>
      </c>
      <c r="V17" s="99" t="str">
        <f aca="false">IF(V$2=$E17,$J17,"")</f>
        <v/>
      </c>
      <c r="W17" s="86" t="str">
        <f aca="false">IF(W$2=$E17,$J17,"")</f>
        <v/>
      </c>
      <c r="X17" s="99" t="str">
        <f aca="false">IF(X$2=$E17,$J17,"")</f>
        <v/>
      </c>
      <c r="Y17" s="86" t="str">
        <f aca="false">IF(Y$2=$E17,$J17,"")</f>
        <v/>
      </c>
      <c r="Z17" s="99" t="str">
        <f aca="false">IF(Z$2=$E17,$J17,"")</f>
        <v/>
      </c>
      <c r="AA17" s="86" t="str">
        <f aca="false">IF(AA$2=$E17,$J17,"")</f>
        <v/>
      </c>
      <c r="AB17" s="99" t="str">
        <f aca="false">IF(AB$2=$E17,$J17,"")</f>
        <v/>
      </c>
      <c r="AC17" s="101" t="s">
        <v>10</v>
      </c>
      <c r="AD17" s="83"/>
      <c r="AE17" s="83"/>
      <c r="AF17" s="83"/>
    </row>
    <row r="18" customFormat="false" ht="14.25" hidden="false" customHeight="false" outlineLevel="0" collapsed="false">
      <c r="A18" s="82" t="n">
        <f aca="false">IF(G18&lt;&gt;0,IF(COUNTIF(G$4:G$200,G18)&lt;&gt;1,RANK(G18,G$4:G$200)&amp;"°",RANK(G18,G$4:G$200)),"")</f>
        <v>15</v>
      </c>
      <c r="B18" s="100" t="s">
        <v>91</v>
      </c>
      <c r="C18" s="86" t="str">
        <f aca="false">IFERROR(VLOOKUP($B18,TabJoueurs,2,0),"")</f>
        <v>5A</v>
      </c>
      <c r="D18" s="86" t="str">
        <f aca="false">IFERROR(VLOOKUP($B18,TabJoueurs,3,0),"")</f>
        <v>S</v>
      </c>
      <c r="E18" s="86" t="str">
        <f aca="false">IFERROR(VLOOKUP($B18,TabJoueurs,4,0),"")</f>
        <v>BAH</v>
      </c>
      <c r="F18" s="86" t="n">
        <f aca="false">IFERROR(VLOOKUP($B18,TabJoueurs,7,0),"")</f>
        <v>0</v>
      </c>
      <c r="G18" s="82" t="n">
        <v>801</v>
      </c>
      <c r="H18" s="82" t="n">
        <f aca="false">COUNTIF(E$4:E18,E18)</f>
        <v>3</v>
      </c>
      <c r="I18" s="82" t="n">
        <f aca="false">IFERROR(IF(H18&lt;6,I17+1,I17),0)</f>
        <v>15</v>
      </c>
      <c r="J18" s="82" t="n">
        <f aca="false">IF(G18&gt;0,IF(H18&lt;6,PtsMax5-I18+1,""),"")</f>
        <v>51</v>
      </c>
      <c r="K18" s="97" t="n">
        <f aca="false">MAX(M18:AB18)</f>
        <v>51</v>
      </c>
      <c r="L18" s="98" t="n">
        <f aca="false">IFERROR(G18/G$1,"")</f>
        <v>0.863146551724138</v>
      </c>
      <c r="M18" s="99" t="str">
        <f aca="false">IF(M$2=$E18,$J18,"")</f>
        <v/>
      </c>
      <c r="N18" s="86" t="str">
        <f aca="false">IF(N$2=$E18,$J18,"")</f>
        <v/>
      </c>
      <c r="O18" s="99" t="n">
        <f aca="false">IF(O$2=$E18,$J18,"")</f>
        <v>51</v>
      </c>
      <c r="P18" s="86" t="str">
        <f aca="false">IF(P$2=$E18,$J18,"")</f>
        <v/>
      </c>
      <c r="Q18" s="86" t="str">
        <f aca="false">IF(Q$2=$E18,$J18,"")</f>
        <v/>
      </c>
      <c r="R18" s="99" t="str">
        <f aca="false">IF(R$2=$E18,$J18,"")</f>
        <v/>
      </c>
      <c r="S18" s="86" t="str">
        <f aca="false">IF(S$2=$E18,$J18,"")</f>
        <v/>
      </c>
      <c r="T18" s="99" t="str">
        <f aca="false">IF(T$2=$E18,$J18,"")</f>
        <v/>
      </c>
      <c r="U18" s="86" t="str">
        <f aca="false">IF(U$2=$E18,$J18,"")</f>
        <v/>
      </c>
      <c r="V18" s="99" t="str">
        <f aca="false">IF(V$2=$E18,$J18,"")</f>
        <v/>
      </c>
      <c r="W18" s="86" t="str">
        <f aca="false">IF(W$2=$E18,$J18,"")</f>
        <v/>
      </c>
      <c r="X18" s="99" t="str">
        <f aca="false">IF(X$2=$E18,$J18,"")</f>
        <v/>
      </c>
      <c r="Y18" s="86" t="str">
        <f aca="false">IF(Y$2=$E18,$J18,"")</f>
        <v/>
      </c>
      <c r="Z18" s="99" t="str">
        <f aca="false">IF(Z$2=$E18,$J18,"")</f>
        <v/>
      </c>
      <c r="AA18" s="86" t="str">
        <f aca="false">IF(AA$2=$E18,$J18,"")</f>
        <v/>
      </c>
      <c r="AB18" s="99" t="str">
        <f aca="false">IF(AB$2=$E18,$J18,"")</f>
        <v/>
      </c>
      <c r="AC18" s="101" t="s">
        <v>10</v>
      </c>
      <c r="AD18" s="83"/>
      <c r="AE18" s="83"/>
      <c r="AF18" s="83"/>
    </row>
    <row r="19" customFormat="false" ht="14.25" hidden="false" customHeight="false" outlineLevel="0" collapsed="false">
      <c r="A19" s="82" t="n">
        <f aca="false">IF(G19&lt;&gt;0,IF(COUNTIF(G$4:G$200,G19)&lt;&gt;1,RANK(G19,G$4:G$200)&amp;"°",RANK(G19,G$4:G$200)),"")</f>
        <v>16</v>
      </c>
      <c r="B19" s="100" t="s">
        <v>70</v>
      </c>
      <c r="C19" s="86" t="str">
        <f aca="false">IFERROR(VLOOKUP($B19,TabJoueurs,2,0),"")</f>
        <v>5B</v>
      </c>
      <c r="D19" s="86" t="str">
        <f aca="false">IFERROR(VLOOKUP($B19,TabJoueurs,3,0),"")</f>
        <v>V</v>
      </c>
      <c r="E19" s="86" t="str">
        <f aca="false">IFERROR(VLOOKUP($B19,TabJoueurs,4,0),"")</f>
        <v>SLR</v>
      </c>
      <c r="F19" s="86" t="n">
        <f aca="false">IFERROR(VLOOKUP($B19,TabJoueurs,7,0),"")</f>
        <v>0</v>
      </c>
      <c r="G19" s="82" t="n">
        <v>798</v>
      </c>
      <c r="H19" s="82" t="n">
        <f aca="false">COUNTIF(E$4:E19,E19)</f>
        <v>1</v>
      </c>
      <c r="I19" s="82" t="n">
        <f aca="false">IFERROR(IF(H19&lt;6,I18+1,I18),0)</f>
        <v>16</v>
      </c>
      <c r="J19" s="82" t="n">
        <f aca="false">IF(G19&gt;0,IF(H19&lt;6,PtsMax5-I19+1,""),"")</f>
        <v>50</v>
      </c>
      <c r="K19" s="97" t="n">
        <f aca="false">MAX(M19:AB19)</f>
        <v>50</v>
      </c>
      <c r="L19" s="98" t="n">
        <f aca="false">IFERROR(G19/G$1,"")</f>
        <v>0.859913793103448</v>
      </c>
      <c r="M19" s="99" t="str">
        <f aca="false">IF(M$2=$E19,$J19,"")</f>
        <v/>
      </c>
      <c r="N19" s="86" t="str">
        <f aca="false">IF(N$2=$E19,$J19,"")</f>
        <v/>
      </c>
      <c r="O19" s="99" t="str">
        <f aca="false">IF(O$2=$E19,$J19,"")</f>
        <v/>
      </c>
      <c r="P19" s="86" t="str">
        <f aca="false">IF(P$2=$E19,$J19,"")</f>
        <v/>
      </c>
      <c r="Q19" s="86" t="str">
        <f aca="false">IF(Q$2=$E19,$J19,"")</f>
        <v/>
      </c>
      <c r="R19" s="99" t="str">
        <f aca="false">IF(R$2=$E19,$J19,"")</f>
        <v/>
      </c>
      <c r="S19" s="86" t="str">
        <f aca="false">IF(S$2=$E19,$J19,"")</f>
        <v/>
      </c>
      <c r="T19" s="99" t="str">
        <f aca="false">IF(T$2=$E19,$J19,"")</f>
        <v/>
      </c>
      <c r="U19" s="86" t="str">
        <f aca="false">IF(U$2=$E19,$J19,"")</f>
        <v/>
      </c>
      <c r="V19" s="99" t="str">
        <f aca="false">IF(V$2=$E19,$J19,"")</f>
        <v/>
      </c>
      <c r="W19" s="86" t="str">
        <f aca="false">IF(W$2=$E19,$J19,"")</f>
        <v/>
      </c>
      <c r="X19" s="99" t="str">
        <f aca="false">IF(X$2=$E19,$J19,"")</f>
        <v/>
      </c>
      <c r="Y19" s="86" t="str">
        <f aca="false">IF(Y$2=$E19,$J19,"")</f>
        <v/>
      </c>
      <c r="Z19" s="99" t="n">
        <f aca="false">IF(Z$2=$E19,$J19,"")</f>
        <v>50</v>
      </c>
      <c r="AA19" s="86" t="str">
        <f aca="false">IF(AA$2=$E19,$J19,"")</f>
        <v/>
      </c>
      <c r="AB19" s="99" t="str">
        <f aca="false">IF(AB$2=$E19,$J19,"")</f>
        <v/>
      </c>
      <c r="AC19" s="101" t="s">
        <v>10</v>
      </c>
      <c r="AD19" s="83"/>
      <c r="AE19" s="83"/>
      <c r="AF19" s="83"/>
    </row>
    <row r="20" customFormat="false" ht="14.25" hidden="false" customHeight="false" outlineLevel="0" collapsed="false">
      <c r="A20" s="82" t="n">
        <f aca="false">IF(G20&lt;&gt;0,IF(COUNTIF(G$4:G$200,G20)&lt;&gt;1,RANK(G20,G$4:G$200)&amp;"°",RANK(G20,G$4:G$200)),"")</f>
        <v>17</v>
      </c>
      <c r="B20" s="100" t="s">
        <v>75</v>
      </c>
      <c r="C20" s="86" t="str">
        <f aca="false">IFERROR(VLOOKUP($B20,TabJoueurs,2,0),"")</f>
        <v>4B</v>
      </c>
      <c r="D20" s="86" t="str">
        <f aca="false">IFERROR(VLOOKUP($B20,TabJoueurs,3,0),"")</f>
        <v>D</v>
      </c>
      <c r="E20" s="86" t="str">
        <f aca="false">IFERROR(VLOOKUP($B20,TabJoueurs,4,0),"")</f>
        <v>CHY</v>
      </c>
      <c r="F20" s="86" t="n">
        <f aca="false">IFERROR(VLOOKUP($B20,TabJoueurs,7,0),"")</f>
        <v>0</v>
      </c>
      <c r="G20" s="82" t="n">
        <v>796</v>
      </c>
      <c r="H20" s="82" t="n">
        <f aca="false">COUNTIF(E$4:E20,E20)</f>
        <v>1</v>
      </c>
      <c r="I20" s="82" t="n">
        <f aca="false">IFERROR(IF(H20&lt;6,I19+1,I19),0)</f>
        <v>17</v>
      </c>
      <c r="J20" s="82" t="n">
        <f aca="false">IF(G20&gt;0,IF(H20&lt;6,PtsMax5-I20+1,""),"")</f>
        <v>49</v>
      </c>
      <c r="K20" s="97" t="n">
        <f aca="false">MAX(M20:AB20)</f>
        <v>49</v>
      </c>
      <c r="L20" s="98" t="n">
        <f aca="false">IFERROR(G20/G$1,"")</f>
        <v>0.857758620689655</v>
      </c>
      <c r="M20" s="99" t="str">
        <f aca="false">IF(M$2=$E20,$J20,"")</f>
        <v/>
      </c>
      <c r="N20" s="86" t="str">
        <f aca="false">IF(N$2=$E20,$J20,"")</f>
        <v/>
      </c>
      <c r="O20" s="99" t="str">
        <f aca="false">IF(O$2=$E20,$J20,"")</f>
        <v/>
      </c>
      <c r="P20" s="86" t="str">
        <f aca="false">IF(P$2=$E20,$J20,"")</f>
        <v/>
      </c>
      <c r="Q20" s="86" t="n">
        <f aca="false">IF(Q$2=$E20,$J20,"")</f>
        <v>49</v>
      </c>
      <c r="R20" s="99" t="str">
        <f aca="false">IF(R$2=$E20,$J20,"")</f>
        <v/>
      </c>
      <c r="S20" s="86" t="str">
        <f aca="false">IF(S$2=$E20,$J20,"")</f>
        <v/>
      </c>
      <c r="T20" s="99" t="str">
        <f aca="false">IF(T$2=$E20,$J20,"")</f>
        <v/>
      </c>
      <c r="U20" s="86" t="str">
        <f aca="false">IF(U$2=$E20,$J20,"")</f>
        <v/>
      </c>
      <c r="V20" s="99" t="str">
        <f aca="false">IF(V$2=$E20,$J20,"")</f>
        <v/>
      </c>
      <c r="W20" s="86" t="str">
        <f aca="false">IF(W$2=$E20,$J20,"")</f>
        <v/>
      </c>
      <c r="X20" s="99" t="str">
        <f aca="false">IF(X$2=$E20,$J20,"")</f>
        <v/>
      </c>
      <c r="Y20" s="86" t="str">
        <f aca="false">IF(Y$2=$E20,$J20,"")</f>
        <v/>
      </c>
      <c r="Z20" s="99" t="str">
        <f aca="false">IF(Z$2=$E20,$J20,"")</f>
        <v/>
      </c>
      <c r="AA20" s="86" t="str">
        <f aca="false">IF(AA$2=$E20,$J20,"")</f>
        <v/>
      </c>
      <c r="AB20" s="99" t="str">
        <f aca="false">IF(AB$2=$E20,$J20,"")</f>
        <v/>
      </c>
      <c r="AC20" s="101" t="s">
        <v>10</v>
      </c>
      <c r="AD20" s="83"/>
      <c r="AE20" s="83"/>
      <c r="AF20" s="83"/>
    </row>
    <row r="21" customFormat="false" ht="14.25" hidden="false" customHeight="false" outlineLevel="0" collapsed="false">
      <c r="A21" s="82" t="n">
        <f aca="false">IF(G21&lt;&gt;0,IF(COUNTIF(G$4:G$200,G21)&lt;&gt;1,RANK(G21,G$4:G$200)&amp;"°",RANK(G21,G$4:G$200)),"")</f>
        <v>18</v>
      </c>
      <c r="B21" s="100" t="s">
        <v>66</v>
      </c>
      <c r="C21" s="86" t="str">
        <f aca="false">IFERROR(VLOOKUP($B21,TabJoueurs,2,0),"")</f>
        <v>5D</v>
      </c>
      <c r="D21" s="86" t="str">
        <f aca="false">IFERROR(VLOOKUP($B21,TabJoueurs,3,0),"")</f>
        <v>V</v>
      </c>
      <c r="E21" s="86" t="str">
        <f aca="false">IFERROR(VLOOKUP($B21,TabJoueurs,4,0),"")</f>
        <v>AYW</v>
      </c>
      <c r="F21" s="86" t="n">
        <f aca="false">IFERROR(VLOOKUP($B21,TabJoueurs,7,0),"")</f>
        <v>0</v>
      </c>
      <c r="G21" s="82" t="n">
        <v>793</v>
      </c>
      <c r="H21" s="82" t="n">
        <f aca="false">COUNTIF(E$4:E21,E21)</f>
        <v>1</v>
      </c>
      <c r="I21" s="82" t="n">
        <f aca="false">IFERROR(IF(H21&lt;6,I20+1,I20),0)</f>
        <v>18</v>
      </c>
      <c r="J21" s="82" t="n">
        <f aca="false">IF(G21&gt;0,IF(H21&lt;6,PtsMax5-I21+1,""),"")</f>
        <v>48</v>
      </c>
      <c r="K21" s="97" t="n">
        <f aca="false">MAX(M21:AB21)</f>
        <v>48</v>
      </c>
      <c r="L21" s="98" t="n">
        <f aca="false">IFERROR(G21/G$1,"")</f>
        <v>0.854525862068966</v>
      </c>
      <c r="M21" s="99" t="str">
        <f aca="false">IF(M$2=$E21,$J21,"")</f>
        <v/>
      </c>
      <c r="N21" s="86" t="n">
        <f aca="false">IF(N$2=$E21,$J21,"")</f>
        <v>48</v>
      </c>
      <c r="O21" s="99" t="str">
        <f aca="false">IF(O$2=$E21,$J21,"")</f>
        <v/>
      </c>
      <c r="P21" s="86" t="str">
        <f aca="false">IF(P$2=$E21,$J21,"")</f>
        <v/>
      </c>
      <c r="Q21" s="86" t="str">
        <f aca="false">IF(Q$2=$E21,$J21,"")</f>
        <v/>
      </c>
      <c r="R21" s="99" t="str">
        <f aca="false">IF(R$2=$E21,$J21,"")</f>
        <v/>
      </c>
      <c r="S21" s="86" t="str">
        <f aca="false">IF(S$2=$E21,$J21,"")</f>
        <v/>
      </c>
      <c r="T21" s="99" t="str">
        <f aca="false">IF(T$2=$E21,$J21,"")</f>
        <v/>
      </c>
      <c r="U21" s="86" t="str">
        <f aca="false">IF(U$2=$E21,$J21,"")</f>
        <v/>
      </c>
      <c r="V21" s="99" t="str">
        <f aca="false">IF(V$2=$E21,$J21,"")</f>
        <v/>
      </c>
      <c r="W21" s="86" t="str">
        <f aca="false">IF(W$2=$E21,$J21,"")</f>
        <v/>
      </c>
      <c r="X21" s="99" t="str">
        <f aca="false">IF(X$2=$E21,$J21,"")</f>
        <v/>
      </c>
      <c r="Y21" s="86" t="str">
        <f aca="false">IF(Y$2=$E21,$J21,"")</f>
        <v/>
      </c>
      <c r="Z21" s="99" t="str">
        <f aca="false">IF(Z$2=$E21,$J21,"")</f>
        <v/>
      </c>
      <c r="AA21" s="86" t="str">
        <f aca="false">IF(AA$2=$E21,$J21,"")</f>
        <v/>
      </c>
      <c r="AB21" s="99" t="str">
        <f aca="false">IF(AB$2=$E21,$J21,"")</f>
        <v/>
      </c>
      <c r="AC21" s="101" t="s">
        <v>10</v>
      </c>
      <c r="AD21" s="83"/>
      <c r="AE21" s="83"/>
      <c r="AF21" s="83"/>
    </row>
    <row r="22" customFormat="false" ht="14.25" hidden="false" customHeight="false" outlineLevel="0" collapsed="false">
      <c r="A22" s="82" t="str">
        <f aca="false">IF(G22&lt;&gt;0,IF(COUNTIF(G$4:G$200,G22)&lt;&gt;1,RANK(G22,G$4:G$200)&amp;"°",RANK(G22,G$4:G$200)),"")</f>
        <v>19°</v>
      </c>
      <c r="B22" s="100" t="s">
        <v>85</v>
      </c>
      <c r="C22" s="86" t="str">
        <f aca="false">IFERROR(VLOOKUP($B22,TabJoueurs,2,0),"")</f>
        <v>5C</v>
      </c>
      <c r="D22" s="86" t="str">
        <f aca="false">IFERROR(VLOOKUP($B22,TabJoueurs,3,0),"")</f>
        <v>V</v>
      </c>
      <c r="E22" s="86" t="str">
        <f aca="false">IFERROR(VLOOKUP($B22,TabJoueurs,4,0),"")</f>
        <v>BAH</v>
      </c>
      <c r="F22" s="86" t="n">
        <f aca="false">IFERROR(VLOOKUP($B22,TabJoueurs,7,0),"")</f>
        <v>0</v>
      </c>
      <c r="G22" s="82" t="n">
        <v>788</v>
      </c>
      <c r="H22" s="82" t="n">
        <f aca="false">COUNTIF(E$4:E22,E22)</f>
        <v>4</v>
      </c>
      <c r="I22" s="82" t="n">
        <f aca="false">IFERROR(IF(H22&lt;6,I21+1,I21),0)</f>
        <v>19</v>
      </c>
      <c r="J22" s="82" t="n">
        <f aca="false">IF(G22&gt;0,IF(H22&lt;6,PtsMax5-I22+1,""),"")</f>
        <v>47</v>
      </c>
      <c r="K22" s="97" t="n">
        <f aca="false">MAX(M22:AB22)</f>
        <v>46.5</v>
      </c>
      <c r="L22" s="98" t="n">
        <f aca="false">IFERROR(G22/G$1,"")</f>
        <v>0.849137931034483</v>
      </c>
      <c r="M22" s="99" t="str">
        <f aca="false">IF(M$2=$E22,$J22,"")</f>
        <v/>
      </c>
      <c r="N22" s="86" t="str">
        <f aca="false">IF(N$2=$E22,$J22,"")</f>
        <v/>
      </c>
      <c r="O22" s="99" t="n">
        <v>46.5</v>
      </c>
      <c r="P22" s="86" t="str">
        <f aca="false">IF(P$2=$E22,$J22,"")</f>
        <v/>
      </c>
      <c r="Q22" s="86" t="str">
        <f aca="false">IF(Q$2=$E22,$J22,"")</f>
        <v/>
      </c>
      <c r="R22" s="99" t="str">
        <f aca="false">IF(R$2=$E22,$J22,"")</f>
        <v/>
      </c>
      <c r="S22" s="86" t="str">
        <f aca="false">IF(S$2=$E22,$J22,"")</f>
        <v/>
      </c>
      <c r="T22" s="99" t="str">
        <f aca="false">IF(T$2=$E22,$J22,"")</f>
        <v/>
      </c>
      <c r="U22" s="86" t="str">
        <f aca="false">IF(U$2=$E22,$J22,"")</f>
        <v/>
      </c>
      <c r="V22" s="99" t="str">
        <f aca="false">IF(V$2=$E22,$J22,"")</f>
        <v/>
      </c>
      <c r="W22" s="86" t="str">
        <f aca="false">IF(W$2=$E22,$J22,"")</f>
        <v/>
      </c>
      <c r="X22" s="99" t="str">
        <f aca="false">IF(X$2=$E22,$J22,"")</f>
        <v/>
      </c>
      <c r="Y22" s="86" t="str">
        <f aca="false">IF(Y$2=$E22,$J22,"")</f>
        <v/>
      </c>
      <c r="Z22" s="99" t="str">
        <f aca="false">IF(Z$2=$E22,$J22,"")</f>
        <v/>
      </c>
      <c r="AA22" s="86" t="str">
        <f aca="false">IF(AA$2=$E22,$J22,"")</f>
        <v/>
      </c>
      <c r="AB22" s="99" t="str">
        <f aca="false">IF(AB$2=$E22,$J22,"")</f>
        <v/>
      </c>
      <c r="AC22" s="101" t="s">
        <v>10</v>
      </c>
      <c r="AD22" s="83"/>
      <c r="AE22" s="83"/>
      <c r="AF22" s="83"/>
    </row>
    <row r="23" customFormat="false" ht="14.25" hidden="false" customHeight="false" outlineLevel="0" collapsed="false">
      <c r="A23" s="82" t="str">
        <f aca="false">IF(G23&lt;&gt;0,IF(COUNTIF(G$4:G$200,G23)&lt;&gt;1,RANK(G23,G$4:G$200)&amp;"°",RANK(G23,G$4:G$200)),"")</f>
        <v>19°</v>
      </c>
      <c r="B23" s="100" t="s">
        <v>114</v>
      </c>
      <c r="C23" s="86" t="str">
        <f aca="false">IFERROR(VLOOKUP($B23,TabJoueurs,2,0),"")</f>
        <v>6D</v>
      </c>
      <c r="D23" s="86" t="str">
        <f aca="false">IFERROR(VLOOKUP($B23,TabJoueurs,3,0),"")</f>
        <v>S</v>
      </c>
      <c r="E23" s="86" t="str">
        <f aca="false">IFERROR(VLOOKUP($B23,TabJoueurs,4,0),"")</f>
        <v>LUX</v>
      </c>
      <c r="F23" s="86" t="n">
        <f aca="false">IFERROR(VLOOKUP($B23,TabJoueurs,7,0),"")</f>
        <v>0</v>
      </c>
      <c r="G23" s="82" t="n">
        <v>788</v>
      </c>
      <c r="H23" s="82" t="n">
        <f aca="false">COUNTIF(E$4:E23,E23)</f>
        <v>3</v>
      </c>
      <c r="I23" s="82" t="n">
        <f aca="false">IFERROR(IF(H23&lt;6,I22+1,I22),0)</f>
        <v>20</v>
      </c>
      <c r="J23" s="82" t="n">
        <f aca="false">IF(G23&gt;0,IF(H23&lt;6,PtsMax5-I23+1,""),"")</f>
        <v>46</v>
      </c>
      <c r="K23" s="97" t="n">
        <f aca="false">MAX(M23:AB23)</f>
        <v>46.5</v>
      </c>
      <c r="L23" s="98" t="n">
        <f aca="false">IFERROR(G23/G$1,"")</f>
        <v>0.849137931034483</v>
      </c>
      <c r="M23" s="99" t="str">
        <f aca="false">IF(M$2=$E23,$J23,"")</f>
        <v/>
      </c>
      <c r="N23" s="86" t="str">
        <f aca="false">IF(N$2=$E23,$J23,"")</f>
        <v/>
      </c>
      <c r="O23" s="99" t="str">
        <f aca="false">IF(O$2=$E23,$J23,"")</f>
        <v/>
      </c>
      <c r="P23" s="86" t="str">
        <f aca="false">IF(P$2=$E23,$J23,"")</f>
        <v/>
      </c>
      <c r="Q23" s="86" t="str">
        <f aca="false">IF(Q$2=$E23,$J23,"")</f>
        <v/>
      </c>
      <c r="R23" s="99" t="str">
        <f aca="false">IF(R$2=$E23,$J23,"")</f>
        <v/>
      </c>
      <c r="S23" s="86" t="str">
        <f aca="false">IF(S$2=$E23,$J23,"")</f>
        <v/>
      </c>
      <c r="T23" s="99" t="str">
        <f aca="false">IF(T$2=$E23,$J23,"")</f>
        <v/>
      </c>
      <c r="U23" s="86" t="str">
        <f aca="false">IF(U$2=$E23,$J23,"")</f>
        <v/>
      </c>
      <c r="V23" s="99" t="str">
        <f aca="false">IF(V$2=$E23,$J23,"")</f>
        <v/>
      </c>
      <c r="W23" s="86" t="str">
        <f aca="false">IF(W$2=$E23,$J23,"")</f>
        <v/>
      </c>
      <c r="X23" s="99" t="str">
        <f aca="false">IF(X$2=$E23,$J23,"")</f>
        <v/>
      </c>
      <c r="Y23" s="86" t="n">
        <v>46.5</v>
      </c>
      <c r="Z23" s="99" t="str">
        <f aca="false">IF(Z$2=$E23,$J23,"")</f>
        <v/>
      </c>
      <c r="AA23" s="86" t="str">
        <f aca="false">IF(AA$2=$E23,$J23,"")</f>
        <v/>
      </c>
      <c r="AB23" s="99" t="str">
        <f aca="false">IF(AB$2=$E23,$J23,"")</f>
        <v/>
      </c>
      <c r="AC23" s="101" t="s">
        <v>10</v>
      </c>
      <c r="AD23" s="83"/>
      <c r="AE23" s="83"/>
      <c r="AF23" s="83"/>
    </row>
    <row r="24" customFormat="false" ht="14.25" hidden="false" customHeight="false" outlineLevel="0" collapsed="false">
      <c r="A24" s="82" t="n">
        <f aca="false">IF(G24&lt;&gt;0,IF(COUNTIF(G$4:G$200,G24)&lt;&gt;1,RANK(G24,G$4:G$200)&amp;"°",RANK(G24,G$4:G$200)),"")</f>
        <v>21</v>
      </c>
      <c r="B24" s="100" t="s">
        <v>86</v>
      </c>
      <c r="C24" s="86" t="str">
        <f aca="false">IFERROR(VLOOKUP($B24,TabJoueurs,2,0),"")</f>
        <v>5A</v>
      </c>
      <c r="D24" s="86" t="str">
        <f aca="false">IFERROR(VLOOKUP($B24,TabJoueurs,3,0),"")</f>
        <v>D</v>
      </c>
      <c r="E24" s="86" t="str">
        <f aca="false">IFERROR(VLOOKUP($B24,TabJoueurs,4,0),"")</f>
        <v>DZY</v>
      </c>
      <c r="F24" s="86" t="n">
        <f aca="false">IFERROR(VLOOKUP($B24,TabJoueurs,7,0),"")</f>
        <v>0</v>
      </c>
      <c r="G24" s="82" t="n">
        <v>786</v>
      </c>
      <c r="H24" s="82" t="n">
        <f aca="false">COUNTIF(E$4:E24,E24)</f>
        <v>1</v>
      </c>
      <c r="I24" s="82" t="n">
        <f aca="false">IFERROR(IF(H24&lt;6,I23+1,I23),0)</f>
        <v>21</v>
      </c>
      <c r="J24" s="82" t="n">
        <f aca="false">IF(G24&gt;0,IF(H24&lt;6,PtsMax5-I24+1,""),"")</f>
        <v>45</v>
      </c>
      <c r="K24" s="97" t="n">
        <f aca="false">MAX(M24:AB24)</f>
        <v>45</v>
      </c>
      <c r="L24" s="98" t="n">
        <f aca="false">IFERROR(G24/G$1,"")</f>
        <v>0.84698275862069</v>
      </c>
      <c r="M24" s="99" t="str">
        <f aca="false">IF(M$2=$E24,$J24,"")</f>
        <v/>
      </c>
      <c r="N24" s="86" t="str">
        <f aca="false">IF(N$2=$E24,$J24,"")</f>
        <v/>
      </c>
      <c r="O24" s="99" t="str">
        <f aca="false">IF(O$2=$E24,$J24,"")</f>
        <v/>
      </c>
      <c r="P24" s="86" t="str">
        <f aca="false">IF(P$2=$E24,$J24,"")</f>
        <v/>
      </c>
      <c r="Q24" s="86" t="str">
        <f aca="false">IF(Q$2=$E24,$J24,"")</f>
        <v/>
      </c>
      <c r="R24" s="99" t="str">
        <f aca="false">IF(R$2=$E24,$J24,"")</f>
        <v/>
      </c>
      <c r="S24" s="86" t="str">
        <f aca="false">IF(S$2=$E24,$J24,"")</f>
        <v/>
      </c>
      <c r="T24" s="99" t="n">
        <f aca="false">IF(T$2=$E24,$J24,"")</f>
        <v>45</v>
      </c>
      <c r="U24" s="86" t="str">
        <f aca="false">IF(U$2=$E24,$J24,"")</f>
        <v/>
      </c>
      <c r="V24" s="99" t="str">
        <f aca="false">IF(V$2=$E24,$J24,"")</f>
        <v/>
      </c>
      <c r="W24" s="86" t="str">
        <f aca="false">IF(W$2=$E24,$J24,"")</f>
        <v/>
      </c>
      <c r="X24" s="99" t="str">
        <f aca="false">IF(X$2=$E24,$J24,"")</f>
        <v/>
      </c>
      <c r="Y24" s="86" t="str">
        <f aca="false">IF(Y$2=$E24,$J24,"")</f>
        <v/>
      </c>
      <c r="Z24" s="99" t="str">
        <f aca="false">IF(Z$2=$E24,$J24,"")</f>
        <v/>
      </c>
      <c r="AA24" s="86" t="str">
        <f aca="false">IF(AA$2=$E24,$J24,"")</f>
        <v/>
      </c>
      <c r="AB24" s="99" t="str">
        <f aca="false">IF(AB$2=$E24,$J24,"")</f>
        <v/>
      </c>
      <c r="AC24" s="101" t="s">
        <v>10</v>
      </c>
      <c r="AD24" s="83"/>
      <c r="AE24" s="83"/>
      <c r="AF24" s="83"/>
    </row>
    <row r="25" customFormat="false" ht="14.25" hidden="false" customHeight="false" outlineLevel="0" collapsed="false">
      <c r="A25" s="82" t="str">
        <f aca="false">IF(G25&lt;&gt;0,IF(COUNTIF(G$4:G$200,G25)&lt;&gt;1,RANK(G25,G$4:G$200)&amp;"°",RANK(G25,G$4:G$200)),"")</f>
        <v>22°</v>
      </c>
      <c r="B25" s="100" t="s">
        <v>73</v>
      </c>
      <c r="C25" s="86" t="str">
        <f aca="false">IFERROR(VLOOKUP($B25,TabJoueurs,2,0),"")</f>
        <v>4A</v>
      </c>
      <c r="D25" s="86" t="str">
        <f aca="false">IFERROR(VLOOKUP($B25,TabJoueurs,3,0),"")</f>
        <v>S</v>
      </c>
      <c r="E25" s="86" t="str">
        <f aca="false">IFERROR(VLOOKUP($B25,TabJoueurs,4,0),"")</f>
        <v>GED</v>
      </c>
      <c r="F25" s="86" t="n">
        <f aca="false">IFERROR(VLOOKUP($B25,TabJoueurs,7,0),"")</f>
        <v>0</v>
      </c>
      <c r="G25" s="82" t="n">
        <v>785</v>
      </c>
      <c r="H25" s="82" t="n">
        <f aca="false">COUNTIF(E$4:E25,E25)</f>
        <v>2</v>
      </c>
      <c r="I25" s="82" t="n">
        <f aca="false">IFERROR(IF(H25&lt;6,I24+1,I24),0)</f>
        <v>22</v>
      </c>
      <c r="J25" s="82" t="n">
        <f aca="false">IF(G25&gt;0,IF(H25&lt;6,PtsMax5-I25+1,""),"")</f>
        <v>44</v>
      </c>
      <c r="K25" s="97" t="n">
        <f aca="false">MAX(M25:AB25)</f>
        <v>43.5</v>
      </c>
      <c r="L25" s="98" t="n">
        <f aca="false">IFERROR(G25/G$1,"")</f>
        <v>0.845905172413793</v>
      </c>
      <c r="M25" s="99" t="str">
        <f aca="false">IF(M$2=$E25,$J25,"")</f>
        <v/>
      </c>
      <c r="N25" s="86" t="str">
        <f aca="false">IF(N$2=$E25,$J25,"")</f>
        <v/>
      </c>
      <c r="O25" s="99" t="str">
        <f aca="false">IF(O$2=$E25,$J25,"")</f>
        <v/>
      </c>
      <c r="P25" s="86" t="str">
        <f aca="false">IF(P$2=$E25,$J25,"")</f>
        <v/>
      </c>
      <c r="Q25" s="86" t="str">
        <f aca="false">IF(Q$2=$E25,$J25,"")</f>
        <v/>
      </c>
      <c r="R25" s="99" t="str">
        <f aca="false">IF(R$2=$E25,$J25,"")</f>
        <v/>
      </c>
      <c r="S25" s="86" t="str">
        <f aca="false">IF(S$2=$E25,$J25,"")</f>
        <v/>
      </c>
      <c r="T25" s="99" t="str">
        <f aca="false">IF(T$2=$E25,$J25,"")</f>
        <v/>
      </c>
      <c r="U25" s="86" t="str">
        <f aca="false">IF(U$2=$E25,$J25,"")</f>
        <v/>
      </c>
      <c r="V25" s="99" t="n">
        <v>43.5</v>
      </c>
      <c r="W25" s="86" t="str">
        <f aca="false">IF(W$2=$E25,$J25,"")</f>
        <v/>
      </c>
      <c r="X25" s="99" t="str">
        <f aca="false">IF(X$2=$E25,$J25,"")</f>
        <v/>
      </c>
      <c r="Y25" s="86" t="str">
        <f aca="false">IF(Y$2=$E25,$J25,"")</f>
        <v/>
      </c>
      <c r="Z25" s="99" t="str">
        <f aca="false">IF(Z$2=$E25,$J25,"")</f>
        <v/>
      </c>
      <c r="AA25" s="86" t="str">
        <f aca="false">IF(AA$2=$E25,$J25,"")</f>
        <v/>
      </c>
      <c r="AB25" s="99" t="str">
        <f aca="false">IF(AB$2=$E25,$J25,"")</f>
        <v/>
      </c>
      <c r="AC25" s="101" t="s">
        <v>10</v>
      </c>
      <c r="AD25" s="83"/>
      <c r="AE25" s="83"/>
      <c r="AF25" s="83"/>
    </row>
    <row r="26" customFormat="false" ht="14.25" hidden="false" customHeight="false" outlineLevel="0" collapsed="false">
      <c r="A26" s="82" t="str">
        <f aca="false">IF(G26&lt;&gt;0,IF(COUNTIF(G$4:G$200,G26)&lt;&gt;1,RANK(G26,G$4:G$200)&amp;"°",RANK(G26,G$4:G$200)),"")</f>
        <v>22°</v>
      </c>
      <c r="B26" s="100" t="s">
        <v>100</v>
      </c>
      <c r="C26" s="86" t="str">
        <f aca="false">IFERROR(VLOOKUP($B26,TabJoueurs,2,0),"")</f>
        <v>6C</v>
      </c>
      <c r="D26" s="86" t="str">
        <f aca="false">IFERROR(VLOOKUP($B26,TabJoueurs,3,0),"")</f>
        <v>S</v>
      </c>
      <c r="E26" s="86" t="str">
        <f aca="false">IFERROR(VLOOKUP($B26,TabJoueurs,4,0),"")</f>
        <v>BAH</v>
      </c>
      <c r="F26" s="86" t="n">
        <f aca="false">IFERROR(VLOOKUP($B26,TabJoueurs,7,0),"")</f>
        <v>0</v>
      </c>
      <c r="G26" s="82" t="n">
        <v>785</v>
      </c>
      <c r="H26" s="82" t="n">
        <f aca="false">COUNTIF(E$4:E26,E26)</f>
        <v>5</v>
      </c>
      <c r="I26" s="82" t="n">
        <f aca="false">IFERROR(IF(H26&lt;6,I25+1,I25),0)</f>
        <v>23</v>
      </c>
      <c r="J26" s="82" t="n">
        <f aca="false">IF(G26&gt;0,IF(H26&lt;6,PtsMax5-I26+1,""),"")</f>
        <v>43</v>
      </c>
      <c r="K26" s="97" t="n">
        <f aca="false">MAX(M26:AB26)</f>
        <v>43.5</v>
      </c>
      <c r="L26" s="98" t="n">
        <f aca="false">IFERROR(G26/G$1,"")</f>
        <v>0.845905172413793</v>
      </c>
      <c r="M26" s="99" t="str">
        <f aca="false">IF(M$2=$E26,$J26,"")</f>
        <v/>
      </c>
      <c r="N26" s="86" t="str">
        <f aca="false">IF(N$2=$E26,$J26,"")</f>
        <v/>
      </c>
      <c r="O26" s="99" t="n">
        <v>43.5</v>
      </c>
      <c r="P26" s="86" t="str">
        <f aca="false">IF(P$2=$E26,$J26,"")</f>
        <v/>
      </c>
      <c r="Q26" s="86" t="str">
        <f aca="false">IF(Q$2=$E26,$J26,"")</f>
        <v/>
      </c>
      <c r="R26" s="99" t="str">
        <f aca="false">IF(R$2=$E26,$J26,"")</f>
        <v/>
      </c>
      <c r="S26" s="86" t="str">
        <f aca="false">IF(S$2=$E26,$J26,"")</f>
        <v/>
      </c>
      <c r="T26" s="99" t="str">
        <f aca="false">IF(T$2=$E26,$J26,"")</f>
        <v/>
      </c>
      <c r="U26" s="86" t="str">
        <f aca="false">IF(U$2=$E26,$J26,"")</f>
        <v/>
      </c>
      <c r="V26" s="99" t="str">
        <f aca="false">IF(V$2=$E26,$J26,"")</f>
        <v/>
      </c>
      <c r="W26" s="86" t="str">
        <f aca="false">IF(W$2=$E26,$J26,"")</f>
        <v/>
      </c>
      <c r="X26" s="99" t="str">
        <f aca="false">IF(X$2=$E26,$J26,"")</f>
        <v/>
      </c>
      <c r="Y26" s="86" t="str">
        <f aca="false">IF(Y$2=$E26,$J26,"")</f>
        <v/>
      </c>
      <c r="Z26" s="99" t="str">
        <f aca="false">IF(Z$2=$E26,$J26,"")</f>
        <v/>
      </c>
      <c r="AA26" s="86" t="str">
        <f aca="false">IF(AA$2=$E26,$J26,"")</f>
        <v/>
      </c>
      <c r="AB26" s="99" t="str">
        <f aca="false">IF(AB$2=$E26,$J26,"")</f>
        <v/>
      </c>
      <c r="AC26" s="101" t="s">
        <v>10</v>
      </c>
      <c r="AD26" s="83"/>
      <c r="AE26" s="83"/>
      <c r="AF26" s="83"/>
    </row>
    <row r="27" customFormat="false" ht="14.25" hidden="false" customHeight="false" outlineLevel="0" collapsed="false">
      <c r="A27" s="82" t="n">
        <f aca="false">IF(G27&lt;&gt;0,IF(COUNTIF(G$4:G$200,G27)&lt;&gt;1,RANK(G27,G$4:G$200)&amp;"°",RANK(G27,G$4:G$200)),"")</f>
        <v>24</v>
      </c>
      <c r="B27" s="100" t="s">
        <v>72</v>
      </c>
      <c r="C27" s="86" t="str">
        <f aca="false">IFERROR(VLOOKUP($B27,TabJoueurs,2,0),"")</f>
        <v>4A</v>
      </c>
      <c r="D27" s="86" t="str">
        <f aca="false">IFERROR(VLOOKUP($B27,TabJoueurs,3,0),"")</f>
        <v>S</v>
      </c>
      <c r="E27" s="86" t="str">
        <f aca="false">IFERROR(VLOOKUP($B27,TabJoueurs,4,0),"")</f>
        <v>AYW</v>
      </c>
      <c r="F27" s="86" t="n">
        <f aca="false">IFERROR(VLOOKUP($B27,TabJoueurs,7,0),"")</f>
        <v>0</v>
      </c>
      <c r="G27" s="82" t="n">
        <v>783</v>
      </c>
      <c r="H27" s="82" t="n">
        <f aca="false">COUNTIF(E$4:E27,E27)</f>
        <v>2</v>
      </c>
      <c r="I27" s="82" t="n">
        <f aca="false">IFERROR(IF(H27&lt;6,I26+1,I26),0)</f>
        <v>24</v>
      </c>
      <c r="J27" s="82" t="n">
        <f aca="false">IF(G27&gt;0,IF(H27&lt;6,PtsMax5-I27+1,""),"")</f>
        <v>42</v>
      </c>
      <c r="K27" s="97" t="n">
        <f aca="false">MAX(M27:AB27)</f>
        <v>42</v>
      </c>
      <c r="L27" s="98" t="n">
        <f aca="false">IFERROR(G27/G$1,"")</f>
        <v>0.84375</v>
      </c>
      <c r="M27" s="99" t="str">
        <f aca="false">IF(M$2=$E27,$J27,"")</f>
        <v/>
      </c>
      <c r="N27" s="86" t="n">
        <f aca="false">IF(N$2=$E27,$J27,"")</f>
        <v>42</v>
      </c>
      <c r="O27" s="99" t="str">
        <f aca="false">IF(O$2=$E27,$J27,"")</f>
        <v/>
      </c>
      <c r="P27" s="86" t="str">
        <f aca="false">IF(P$2=$E27,$J27,"")</f>
        <v/>
      </c>
      <c r="Q27" s="86" t="str">
        <f aca="false">IF(Q$2=$E27,$J27,"")</f>
        <v/>
      </c>
      <c r="R27" s="99" t="str">
        <f aca="false">IF(R$2=$E27,$J27,"")</f>
        <v/>
      </c>
      <c r="S27" s="86" t="str">
        <f aca="false">IF(S$2=$E27,$J27,"")</f>
        <v/>
      </c>
      <c r="T27" s="99" t="str">
        <f aca="false">IF(T$2=$E27,$J27,"")</f>
        <v/>
      </c>
      <c r="U27" s="86" t="str">
        <f aca="false">IF(U$2=$E27,$J27,"")</f>
        <v/>
      </c>
      <c r="V27" s="99" t="str">
        <f aca="false">IF(V$2=$E27,$J27,"")</f>
        <v/>
      </c>
      <c r="W27" s="86" t="str">
        <f aca="false">IF(W$2=$E27,$J27,"")</f>
        <v/>
      </c>
      <c r="X27" s="99" t="str">
        <f aca="false">IF(X$2=$E27,$J27,"")</f>
        <v/>
      </c>
      <c r="Y27" s="86" t="str">
        <f aca="false">IF(Y$2=$E27,$J27,"")</f>
        <v/>
      </c>
      <c r="Z27" s="99" t="str">
        <f aca="false">IF(Z$2=$E27,$J27,"")</f>
        <v/>
      </c>
      <c r="AA27" s="86" t="str">
        <f aca="false">IF(AA$2=$E27,$J27,"")</f>
        <v/>
      </c>
      <c r="AB27" s="99" t="str">
        <f aca="false">IF(AB$2=$E27,$J27,"")</f>
        <v/>
      </c>
      <c r="AC27" s="101" t="s">
        <v>10</v>
      </c>
      <c r="AD27" s="83"/>
      <c r="AE27" s="83"/>
      <c r="AF27" s="83"/>
    </row>
    <row r="28" customFormat="false" ht="14.25" hidden="false" customHeight="false" outlineLevel="0" collapsed="false">
      <c r="A28" s="82" t="str">
        <f aca="false">IF(G28&lt;&gt;0,IF(COUNTIF(G$4:G$200,G28)&lt;&gt;1,RANK(G28,G$4:G$200)&amp;"°",RANK(G28,G$4:G$200)),"")</f>
        <v>25°</v>
      </c>
      <c r="B28" s="100" t="s">
        <v>101</v>
      </c>
      <c r="C28" s="86" t="str">
        <f aca="false">IFERROR(VLOOKUP($B28,TabJoueurs,2,0),"")</f>
        <v>5D</v>
      </c>
      <c r="D28" s="86" t="str">
        <f aca="false">IFERROR(VLOOKUP($B28,TabJoueurs,3,0),"")</f>
        <v>V</v>
      </c>
      <c r="E28" s="86" t="str">
        <f aca="false">IFERROR(VLOOKUP($B28,TabJoueurs,4,0),"")</f>
        <v>BAH</v>
      </c>
      <c r="F28" s="86" t="n">
        <f aca="false">IFERROR(VLOOKUP($B28,TabJoueurs,7,0),"")</f>
        <v>0</v>
      </c>
      <c r="G28" s="82" t="n">
        <v>777</v>
      </c>
      <c r="H28" s="82" t="n">
        <f aca="false">COUNTIF(E$4:E28,E28)</f>
        <v>6</v>
      </c>
      <c r="I28" s="82" t="n">
        <f aca="false">IFERROR(IF(H28&lt;6,I27+1,I27),0)</f>
        <v>24</v>
      </c>
      <c r="J28" s="82" t="str">
        <f aca="false">IF(G28&gt;0,IF(H28&lt;6,PtsMax5-I28+1,""),"")</f>
        <v/>
      </c>
      <c r="K28" s="97" t="n">
        <f aca="false">MAX(M28:AB28)</f>
        <v>0</v>
      </c>
      <c r="L28" s="98" t="n">
        <f aca="false">IFERROR(G28/G$1,"")</f>
        <v>0.837284482758621</v>
      </c>
      <c r="M28" s="99" t="str">
        <f aca="false">IF(M$2=$E28,$J28,"")</f>
        <v/>
      </c>
      <c r="N28" s="86" t="str">
        <f aca="false">IF(N$2=$E28,$J28,"")</f>
        <v/>
      </c>
      <c r="O28" s="99" t="str">
        <f aca="false">IF(O$2=$E28,$J28,"")</f>
        <v/>
      </c>
      <c r="P28" s="86" t="str">
        <f aca="false">IF(P$2=$E28,$J28,"")</f>
        <v/>
      </c>
      <c r="Q28" s="86" t="str">
        <f aca="false">IF(Q$2=$E28,$J28,"")</f>
        <v/>
      </c>
      <c r="R28" s="99" t="str">
        <f aca="false">IF(R$2=$E28,$J28,"")</f>
        <v/>
      </c>
      <c r="S28" s="86" t="str">
        <f aca="false">IF(S$2=$E28,$J28,"")</f>
        <v/>
      </c>
      <c r="T28" s="99" t="str">
        <f aca="false">IF(T$2=$E28,$J28,"")</f>
        <v/>
      </c>
      <c r="U28" s="86" t="str">
        <f aca="false">IF(U$2=$E28,$J28,"")</f>
        <v/>
      </c>
      <c r="V28" s="99" t="str">
        <f aca="false">IF(V$2=$E28,$J28,"")</f>
        <v/>
      </c>
      <c r="W28" s="86" t="str">
        <f aca="false">IF(W$2=$E28,$J28,"")</f>
        <v/>
      </c>
      <c r="X28" s="99" t="str">
        <f aca="false">IF(X$2=$E28,$J28,"")</f>
        <v/>
      </c>
      <c r="Y28" s="86" t="str">
        <f aca="false">IF(Y$2=$E28,$J28,"")</f>
        <v/>
      </c>
      <c r="Z28" s="99" t="str">
        <f aca="false">IF(Z$2=$E28,$J28,"")</f>
        <v/>
      </c>
      <c r="AA28" s="86" t="str">
        <f aca="false">IF(AA$2=$E28,$J28,"")</f>
        <v/>
      </c>
      <c r="AB28" s="99" t="str">
        <f aca="false">IF(AB$2=$E28,$J28,"")</f>
        <v/>
      </c>
      <c r="AC28" s="101" t="s">
        <v>10</v>
      </c>
      <c r="AD28" s="83"/>
      <c r="AE28" s="83"/>
      <c r="AF28" s="83"/>
    </row>
    <row r="29" customFormat="false" ht="14.25" hidden="false" customHeight="false" outlineLevel="0" collapsed="false">
      <c r="A29" s="82" t="str">
        <f aca="false">IF(G29&lt;&gt;0,IF(COUNTIF(G$4:G$200,G29)&lt;&gt;1,RANK(G29,G$4:G$200)&amp;"°",RANK(G29,G$4:G$200)),"")</f>
        <v>25°</v>
      </c>
      <c r="B29" s="100" t="s">
        <v>69</v>
      </c>
      <c r="C29" s="86" t="str">
        <f aca="false">IFERROR(VLOOKUP($B29,TabJoueurs,2,0),"")</f>
        <v>6C</v>
      </c>
      <c r="D29" s="86" t="str">
        <f aca="false">IFERROR(VLOOKUP($B29,TabJoueurs,3,0),"")</f>
        <v>R</v>
      </c>
      <c r="E29" s="86" t="str">
        <f aca="false">IFERROR(VLOOKUP($B29,TabJoueurs,4,0),"")</f>
        <v>CNA</v>
      </c>
      <c r="F29" s="86" t="n">
        <f aca="false">IFERROR(VLOOKUP($B29,TabJoueurs,7,0),"")</f>
        <v>0</v>
      </c>
      <c r="G29" s="82" t="n">
        <v>777</v>
      </c>
      <c r="H29" s="82" t="n">
        <f aca="false">COUNTIF(E$4:E29,E29)</f>
        <v>2</v>
      </c>
      <c r="I29" s="82" t="n">
        <f aca="false">IFERROR(IF(H29&lt;6,I28+1,I28),0)</f>
        <v>25</v>
      </c>
      <c r="J29" s="82" t="n">
        <f aca="false">IF(G29&gt;0,IF(H29&lt;6,PtsMax5-I29+1,""),"")</f>
        <v>41</v>
      </c>
      <c r="K29" s="97" t="n">
        <f aca="false">MAX(M29:AB29)</f>
        <v>41</v>
      </c>
      <c r="L29" s="98" t="n">
        <f aca="false">IFERROR(G29/G$1,"")</f>
        <v>0.837284482758621</v>
      </c>
      <c r="M29" s="99" t="str">
        <f aca="false">IF(M$2=$E29,$J29,"")</f>
        <v/>
      </c>
      <c r="N29" s="86" t="str">
        <f aca="false">IF(N$2=$E29,$J29,"")</f>
        <v/>
      </c>
      <c r="O29" s="99" t="str">
        <f aca="false">IF(O$2=$E29,$J29,"")</f>
        <v/>
      </c>
      <c r="P29" s="86" t="str">
        <f aca="false">IF(P$2=$E29,$J29,"")</f>
        <v/>
      </c>
      <c r="Q29" s="86" t="str">
        <f aca="false">IF(Q$2=$E29,$J29,"")</f>
        <v/>
      </c>
      <c r="R29" s="99" t="n">
        <f aca="false">IF(R$2=$E29,$J29,"")</f>
        <v>41</v>
      </c>
      <c r="S29" s="86" t="str">
        <f aca="false">IF(S$2=$E29,$J29,"")</f>
        <v/>
      </c>
      <c r="T29" s="99" t="str">
        <f aca="false">IF(T$2=$E29,$J29,"")</f>
        <v/>
      </c>
      <c r="U29" s="86" t="str">
        <f aca="false">IF(U$2=$E29,$J29,"")</f>
        <v/>
      </c>
      <c r="V29" s="99" t="str">
        <f aca="false">IF(V$2=$E29,$J29,"")</f>
        <v/>
      </c>
      <c r="W29" s="86" t="str">
        <f aca="false">IF(W$2=$E29,$J29,"")</f>
        <v/>
      </c>
      <c r="X29" s="99" t="str">
        <f aca="false">IF(X$2=$E29,$J29,"")</f>
        <v/>
      </c>
      <c r="Y29" s="86" t="str">
        <f aca="false">IF(Y$2=$E29,$J29,"")</f>
        <v/>
      </c>
      <c r="Z29" s="99" t="str">
        <f aca="false">IF(Z$2=$E29,$J29,"")</f>
        <v/>
      </c>
      <c r="AA29" s="86" t="str">
        <f aca="false">IF(AA$2=$E29,$J29,"")</f>
        <v/>
      </c>
      <c r="AB29" s="99" t="str">
        <f aca="false">IF(AB$2=$E29,$J29,"")</f>
        <v/>
      </c>
      <c r="AC29" s="101" t="s">
        <v>10</v>
      </c>
      <c r="AD29" s="83"/>
      <c r="AE29" s="83"/>
      <c r="AF29" s="83"/>
    </row>
    <row r="30" customFormat="false" ht="14.25" hidden="false" customHeight="false" outlineLevel="0" collapsed="false">
      <c r="A30" s="82" t="n">
        <f aca="false">IF(G30&lt;&gt;0,IF(COUNTIF(G$4:G$200,G30)&lt;&gt;1,RANK(G30,G$4:G$200)&amp;"°",RANK(G30,G$4:G$200)),"")</f>
        <v>27</v>
      </c>
      <c r="B30" s="100" t="s">
        <v>82</v>
      </c>
      <c r="C30" s="86" t="str">
        <f aca="false">IFERROR(VLOOKUP($B30,TabJoueurs,2,0),"")</f>
        <v>5A</v>
      </c>
      <c r="D30" s="86" t="str">
        <f aca="false">IFERROR(VLOOKUP($B30,TabJoueurs,3,0),"")</f>
        <v>V</v>
      </c>
      <c r="E30" s="86" t="str">
        <f aca="false">IFERROR(VLOOKUP($B30,TabJoueurs,4,0),"")</f>
        <v>LIB</v>
      </c>
      <c r="F30" s="86" t="n">
        <f aca="false">IFERROR(VLOOKUP($B30,TabJoueurs,7,0),"")</f>
        <v>0</v>
      </c>
      <c r="G30" s="82" t="n">
        <v>775</v>
      </c>
      <c r="H30" s="82" t="n">
        <f aca="false">COUNTIF(E$4:E30,E30)</f>
        <v>4</v>
      </c>
      <c r="I30" s="82" t="n">
        <f aca="false">IFERROR(IF(H30&lt;6,I29+1,I29),0)</f>
        <v>26</v>
      </c>
      <c r="J30" s="82" t="n">
        <f aca="false">IF(G30&gt;0,IF(H30&lt;6,PtsMax5-I30+1,""),"")</f>
        <v>40</v>
      </c>
      <c r="K30" s="97" t="n">
        <f aca="false">MAX(M30:AB30)</f>
        <v>40</v>
      </c>
      <c r="L30" s="98" t="n">
        <f aca="false">IFERROR(G30/G$1,"")</f>
        <v>0.835129310344828</v>
      </c>
      <c r="M30" s="99" t="str">
        <f aca="false">IF(M$2=$E30,$J30,"")</f>
        <v/>
      </c>
      <c r="N30" s="86" t="str">
        <f aca="false">IF(N$2=$E30,$J30,"")</f>
        <v/>
      </c>
      <c r="O30" s="99" t="str">
        <f aca="false">IF(O$2=$E30,$J30,"")</f>
        <v/>
      </c>
      <c r="P30" s="86" t="str">
        <f aca="false">IF(P$2=$E30,$J30,"")</f>
        <v/>
      </c>
      <c r="Q30" s="86" t="str">
        <f aca="false">IF(Q$2=$E30,$J30,"")</f>
        <v/>
      </c>
      <c r="R30" s="99" t="str">
        <f aca="false">IF(R$2=$E30,$J30,"")</f>
        <v/>
      </c>
      <c r="S30" s="86" t="str">
        <f aca="false">IF(S$2=$E30,$J30,"")</f>
        <v/>
      </c>
      <c r="T30" s="99" t="str">
        <f aca="false">IF(T$2=$E30,$J30,"")</f>
        <v/>
      </c>
      <c r="U30" s="86" t="str">
        <f aca="false">IF(U$2=$E30,$J30,"")</f>
        <v/>
      </c>
      <c r="V30" s="99" t="str">
        <f aca="false">IF(V$2=$E30,$J30,"")</f>
        <v/>
      </c>
      <c r="W30" s="86" t="str">
        <f aca="false">IF(W$2=$E30,$J30,"")</f>
        <v/>
      </c>
      <c r="X30" s="99" t="n">
        <f aca="false">IF(X$2=$E30,$J30,"")</f>
        <v>40</v>
      </c>
      <c r="Y30" s="86" t="str">
        <f aca="false">IF(Y$2=$E30,$J30,"")</f>
        <v/>
      </c>
      <c r="Z30" s="99" t="str">
        <f aca="false">IF(Z$2=$E30,$J30,"")</f>
        <v/>
      </c>
      <c r="AA30" s="86" t="str">
        <f aca="false">IF(AA$2=$E30,$J30,"")</f>
        <v/>
      </c>
      <c r="AB30" s="99" t="str">
        <f aca="false">IF(AB$2=$E30,$J30,"")</f>
        <v/>
      </c>
      <c r="AC30" s="101" t="s">
        <v>10</v>
      </c>
      <c r="AD30" s="83"/>
      <c r="AE30" s="83"/>
      <c r="AF30" s="83"/>
    </row>
    <row r="31" customFormat="false" ht="14.25" hidden="false" customHeight="false" outlineLevel="0" collapsed="false">
      <c r="A31" s="82" t="n">
        <f aca="false">IF(G31&lt;&gt;0,IF(COUNTIF(G$4:G$200,G31)&lt;&gt;1,RANK(G31,G$4:G$200)&amp;"°",RANK(G31,G$4:G$200)),"")</f>
        <v>28</v>
      </c>
      <c r="B31" s="4" t="s">
        <v>67</v>
      </c>
      <c r="C31" s="86" t="str">
        <f aca="false">IFERROR(VLOOKUP($B31,TabJoueurs,2,0),"")</f>
        <v>6A</v>
      </c>
      <c r="D31" s="86" t="str">
        <f aca="false">IFERROR(VLOOKUP($B31,TabJoueurs,3,0),"")</f>
        <v>C</v>
      </c>
      <c r="E31" s="86" t="str">
        <f aca="false">IFERROR(VLOOKUP($B31,TabJoueurs,4,0),"")</f>
        <v>FLO</v>
      </c>
      <c r="F31" s="86" t="n">
        <f aca="false">IFERROR(VLOOKUP($B31,TabJoueurs,7,0),"")</f>
        <v>0</v>
      </c>
      <c r="G31" s="82" t="n">
        <v>772</v>
      </c>
      <c r="H31" s="82" t="n">
        <f aca="false">COUNTIF(E$4:E31,E31)</f>
        <v>4</v>
      </c>
      <c r="I31" s="82" t="n">
        <f aca="false">IFERROR(IF(H31&lt;6,I30+1,I30),0)</f>
        <v>27</v>
      </c>
      <c r="J31" s="82" t="n">
        <f aca="false">IF(G31&gt;0,IF(H31&lt;6,PtsMax5-I31+1,""),"")</f>
        <v>39</v>
      </c>
      <c r="K31" s="97" t="n">
        <f aca="false">MAX(M31:AB31)</f>
        <v>39</v>
      </c>
      <c r="L31" s="98" t="n">
        <f aca="false">IFERROR(G31/G$1,"")</f>
        <v>0.831896551724138</v>
      </c>
      <c r="M31" s="99" t="str">
        <f aca="false">IF(M$2=$E31,$J31,"")</f>
        <v/>
      </c>
      <c r="N31" s="86" t="str">
        <f aca="false">IF(N$2=$E31,$J31,"")</f>
        <v/>
      </c>
      <c r="O31" s="99" t="str">
        <f aca="false">IF(O$2=$E31,$J31,"")</f>
        <v/>
      </c>
      <c r="P31" s="86" t="str">
        <f aca="false">IF(P$2=$E31,$J31,"")</f>
        <v/>
      </c>
      <c r="Q31" s="86" t="str">
        <f aca="false">IF(Q$2=$E31,$J31,"")</f>
        <v/>
      </c>
      <c r="R31" s="99" t="str">
        <f aca="false">IF(R$2=$E31,$J31,"")</f>
        <v/>
      </c>
      <c r="S31" s="86" t="str">
        <f aca="false">IF(S$2=$E31,$J31,"")</f>
        <v/>
      </c>
      <c r="T31" s="99" t="str">
        <f aca="false">IF(T$2=$E31,$J31,"")</f>
        <v/>
      </c>
      <c r="U31" s="86" t="n">
        <f aca="false">IF(U$2=$E31,$J31,"")</f>
        <v>39</v>
      </c>
      <c r="V31" s="99" t="str">
        <f aca="false">IF(V$2=$E31,$J31,"")</f>
        <v/>
      </c>
      <c r="W31" s="86" t="str">
        <f aca="false">IF(W$2=$E31,$J31,"")</f>
        <v/>
      </c>
      <c r="X31" s="99" t="str">
        <f aca="false">IF(X$2=$E31,$J31,"")</f>
        <v/>
      </c>
      <c r="Y31" s="86" t="str">
        <f aca="false">IF(Y$2=$E31,$J31,"")</f>
        <v/>
      </c>
      <c r="Z31" s="99" t="str">
        <f aca="false">IF(Z$2=$E31,$J31,"")</f>
        <v/>
      </c>
      <c r="AA31" s="86" t="str">
        <f aca="false">IF(AA$2=$E31,$J31,"")</f>
        <v/>
      </c>
      <c r="AB31" s="99" t="str">
        <f aca="false">IF(AB$2=$E31,$J31,"")</f>
        <v/>
      </c>
      <c r="AC31" s="101" t="s">
        <v>10</v>
      </c>
      <c r="AD31" s="83"/>
      <c r="AE31" s="83"/>
      <c r="AF31" s="83"/>
    </row>
    <row r="32" customFormat="false" ht="14.25" hidden="false" customHeight="false" outlineLevel="0" collapsed="false">
      <c r="A32" s="82" t="n">
        <f aca="false">IF(G32&lt;&gt;0,IF(COUNTIF(G$4:G$200,G32)&lt;&gt;1,RANK(G32,G$4:G$200)&amp;"°",RANK(G32,G$4:G$200)),"")</f>
        <v>29</v>
      </c>
      <c r="B32" s="100" t="s">
        <v>458</v>
      </c>
      <c r="C32" s="86" t="str">
        <f aca="false">IFERROR(VLOOKUP($B32,TabJoueurs,2,0),"")</f>
        <v>6C</v>
      </c>
      <c r="D32" s="86" t="str">
        <f aca="false">IFERROR(VLOOKUP($B32,TabJoueurs,3,0),"")</f>
        <v>V</v>
      </c>
      <c r="E32" s="86" t="str">
        <f aca="false">IFERROR(VLOOKUP($B32,TabJoueurs,4,0),"")</f>
        <v>LUX</v>
      </c>
      <c r="F32" s="86" t="n">
        <f aca="false">IFERROR(VLOOKUP($B32,TabJoueurs,7,0),"")</f>
        <v>0</v>
      </c>
      <c r="G32" s="82" t="n">
        <v>771</v>
      </c>
      <c r="H32" s="82" t="n">
        <f aca="false">COUNTIF(E$4:E32,E32)</f>
        <v>4</v>
      </c>
      <c r="I32" s="82" t="n">
        <f aca="false">IFERROR(IF(H32&lt;6,I31+1,I31),0)</f>
        <v>28</v>
      </c>
      <c r="J32" s="82" t="n">
        <f aca="false">IF(G32&gt;0,IF(H32&lt;6,PtsMax5-I32+1,""),"")</f>
        <v>38</v>
      </c>
      <c r="K32" s="97" t="n">
        <f aca="false">MAX(M32:AB32)</f>
        <v>38</v>
      </c>
      <c r="L32" s="98" t="n">
        <f aca="false">IFERROR(G32/G$1,"")</f>
        <v>0.830818965517241</v>
      </c>
      <c r="M32" s="99" t="str">
        <f aca="false">IF(M$2=$E32,$J32,"")</f>
        <v/>
      </c>
      <c r="N32" s="86" t="str">
        <f aca="false">IF(N$2=$E32,$J32,"")</f>
        <v/>
      </c>
      <c r="O32" s="99" t="str">
        <f aca="false">IF(O$2=$E32,$J32,"")</f>
        <v/>
      </c>
      <c r="P32" s="86" t="str">
        <f aca="false">IF(P$2=$E32,$J32,"")</f>
        <v/>
      </c>
      <c r="Q32" s="86" t="str">
        <f aca="false">IF(Q$2=$E32,$J32,"")</f>
        <v/>
      </c>
      <c r="R32" s="99" t="str">
        <f aca="false">IF(R$2=$E32,$J32,"")</f>
        <v/>
      </c>
      <c r="S32" s="86" t="str">
        <f aca="false">IF(S$2=$E32,$J32,"")</f>
        <v/>
      </c>
      <c r="T32" s="99" t="str">
        <f aca="false">IF(T$2=$E32,$J32,"")</f>
        <v/>
      </c>
      <c r="U32" s="86" t="str">
        <f aca="false">IF(U$2=$E32,$J32,"")</f>
        <v/>
      </c>
      <c r="V32" s="99" t="str">
        <f aca="false">IF(V$2=$E32,$J32,"")</f>
        <v/>
      </c>
      <c r="W32" s="86" t="str">
        <f aca="false">IF(W$2=$E32,$J32,"")</f>
        <v/>
      </c>
      <c r="X32" s="99" t="str">
        <f aca="false">IF(X$2=$E32,$J32,"")</f>
        <v/>
      </c>
      <c r="Y32" s="86" t="n">
        <f aca="false">IF(Y$2=$E32,$J32,"")</f>
        <v>38</v>
      </c>
      <c r="Z32" s="99" t="str">
        <f aca="false">IF(Z$2=$E32,$J32,"")</f>
        <v/>
      </c>
      <c r="AA32" s="86" t="str">
        <f aca="false">IF(AA$2=$E32,$J32,"")</f>
        <v/>
      </c>
      <c r="AB32" s="99" t="str">
        <f aca="false">IF(AB$2=$E32,$J32,"")</f>
        <v/>
      </c>
      <c r="AC32" s="101" t="s">
        <v>10</v>
      </c>
      <c r="AD32" s="83"/>
      <c r="AE32" s="83"/>
      <c r="AF32" s="83"/>
    </row>
    <row r="33" customFormat="false" ht="14.25" hidden="false" customHeight="false" outlineLevel="0" collapsed="false">
      <c r="A33" s="82" t="n">
        <f aca="false">IF(G33&lt;&gt;0,IF(COUNTIF(G$4:G$200,G33)&lt;&gt;1,RANK(G33,G$4:G$200)&amp;"°",RANK(G33,G$4:G$200)),"")</f>
        <v>30</v>
      </c>
      <c r="B33" s="100" t="s">
        <v>93</v>
      </c>
      <c r="C33" s="86" t="str">
        <f aca="false">IFERROR(VLOOKUP($B33,TabJoueurs,2,0),"")</f>
        <v>5D</v>
      </c>
      <c r="D33" s="86" t="str">
        <f aca="false">IFERROR(VLOOKUP($B33,TabJoueurs,3,0),"")</f>
        <v>V</v>
      </c>
      <c r="E33" s="86" t="str">
        <f aca="false">IFERROR(VLOOKUP($B33,TabJoueurs,4,0),"")</f>
        <v>LUX</v>
      </c>
      <c r="F33" s="86" t="n">
        <f aca="false">IFERROR(VLOOKUP($B33,TabJoueurs,7,0),"")</f>
        <v>0</v>
      </c>
      <c r="G33" s="82" t="n">
        <v>767</v>
      </c>
      <c r="H33" s="82" t="n">
        <f aca="false">COUNTIF(E$4:E33,E33)</f>
        <v>5</v>
      </c>
      <c r="I33" s="82" t="n">
        <f aca="false">IFERROR(IF(H33&lt;6,I32+1,I32),0)</f>
        <v>29</v>
      </c>
      <c r="J33" s="82" t="n">
        <f aca="false">IF(G33&gt;0,IF(H33&lt;6,PtsMax5-I33+1,""),"")</f>
        <v>37</v>
      </c>
      <c r="K33" s="97" t="n">
        <f aca="false">MAX(M33:AB33)</f>
        <v>37</v>
      </c>
      <c r="L33" s="98" t="n">
        <f aca="false">IFERROR(G33/G$1,"")</f>
        <v>0.826508620689655</v>
      </c>
      <c r="M33" s="99" t="str">
        <f aca="false">IF(M$2=$E33,$J33,"")</f>
        <v/>
      </c>
      <c r="N33" s="86" t="str">
        <f aca="false">IF(N$2=$E33,$J33,"")</f>
        <v/>
      </c>
      <c r="O33" s="99" t="str">
        <f aca="false">IF(O$2=$E33,$J33,"")</f>
        <v/>
      </c>
      <c r="P33" s="86" t="str">
        <f aca="false">IF(P$2=$E33,$J33,"")</f>
        <v/>
      </c>
      <c r="Q33" s="86" t="str">
        <f aca="false">IF(Q$2=$E33,$J33,"")</f>
        <v/>
      </c>
      <c r="R33" s="99" t="str">
        <f aca="false">IF(R$2=$E33,$J33,"")</f>
        <v/>
      </c>
      <c r="S33" s="86" t="str">
        <f aca="false">IF(S$2=$E33,$J33,"")</f>
        <v/>
      </c>
      <c r="T33" s="99" t="str">
        <f aca="false">IF(T$2=$E33,$J33,"")</f>
        <v/>
      </c>
      <c r="U33" s="86" t="str">
        <f aca="false">IF(U$2=$E33,$J33,"")</f>
        <v/>
      </c>
      <c r="V33" s="99" t="str">
        <f aca="false">IF(V$2=$E33,$J33,"")</f>
        <v/>
      </c>
      <c r="W33" s="86" t="str">
        <f aca="false">IF(W$2=$E33,$J33,"")</f>
        <v/>
      </c>
      <c r="X33" s="99" t="str">
        <f aca="false">IF(X$2=$E33,$J33,"")</f>
        <v/>
      </c>
      <c r="Y33" s="86" t="n">
        <f aca="false">IF(Y$2=$E33,$J33,"")</f>
        <v>37</v>
      </c>
      <c r="Z33" s="99" t="str">
        <f aca="false">IF(Z$2=$E33,$J33,"")</f>
        <v/>
      </c>
      <c r="AA33" s="86" t="str">
        <f aca="false">IF(AA$2=$E33,$J33,"")</f>
        <v/>
      </c>
      <c r="AB33" s="99" t="str">
        <f aca="false">IF(AB$2=$E33,$J33,"")</f>
        <v/>
      </c>
      <c r="AC33" s="101" t="s">
        <v>10</v>
      </c>
      <c r="AD33" s="83"/>
      <c r="AE33" s="83"/>
      <c r="AF33" s="83"/>
    </row>
    <row r="34" customFormat="false" ht="14.25" hidden="false" customHeight="false" outlineLevel="0" collapsed="false">
      <c r="A34" s="82" t="n">
        <f aca="false">IF(G34&lt;&gt;0,IF(COUNTIF(G$4:G$200,G34)&lt;&gt;1,RANK(G34,G$4:G$200)&amp;"°",RANK(G34,G$4:G$200)),"")</f>
        <v>31</v>
      </c>
      <c r="B34" s="100" t="s">
        <v>96</v>
      </c>
      <c r="C34" s="86" t="str">
        <f aca="false">IFERROR(VLOOKUP($B34,TabJoueurs,2,0),"")</f>
        <v>5A</v>
      </c>
      <c r="D34" s="86" t="str">
        <f aca="false">IFERROR(VLOOKUP($B34,TabJoueurs,3,0),"")</f>
        <v>V</v>
      </c>
      <c r="E34" s="86" t="str">
        <f aca="false">IFERROR(VLOOKUP($B34,TabJoueurs,4,0),"")</f>
        <v>BAH</v>
      </c>
      <c r="F34" s="86" t="n">
        <f aca="false">IFERROR(VLOOKUP($B34,TabJoueurs,7,0),"")</f>
        <v>0</v>
      </c>
      <c r="G34" s="82" t="n">
        <v>766</v>
      </c>
      <c r="H34" s="82" t="n">
        <f aca="false">COUNTIF(E$4:E34,E34)</f>
        <v>7</v>
      </c>
      <c r="I34" s="82" t="n">
        <f aca="false">IFERROR(IF(H34&lt;6,I33+1,I33),0)</f>
        <v>29</v>
      </c>
      <c r="J34" s="82" t="str">
        <f aca="false">IF(G34&gt;0,IF(H34&lt;6,PtsMax5-I34+1,""),"")</f>
        <v/>
      </c>
      <c r="K34" s="97" t="n">
        <f aca="false">MAX(M34:AB34)</f>
        <v>0</v>
      </c>
      <c r="L34" s="98" t="n">
        <f aca="false">IFERROR(G34/G$1,"")</f>
        <v>0.825431034482759</v>
      </c>
      <c r="M34" s="99" t="str">
        <f aca="false">IF(M$2=$E34,$J34,"")</f>
        <v/>
      </c>
      <c r="N34" s="86" t="str">
        <f aca="false">IF(N$2=$E34,$J34,"")</f>
        <v/>
      </c>
      <c r="O34" s="99" t="str">
        <f aca="false">IF(O$2=$E34,$J34,"")</f>
        <v/>
      </c>
      <c r="P34" s="86" t="str">
        <f aca="false">IF(P$2=$E34,$J34,"")</f>
        <v/>
      </c>
      <c r="Q34" s="86" t="str">
        <f aca="false">IF(Q$2=$E34,$J34,"")</f>
        <v/>
      </c>
      <c r="R34" s="99" t="str">
        <f aca="false">IF(R$2=$E34,$J34,"")</f>
        <v/>
      </c>
      <c r="S34" s="86" t="str">
        <f aca="false">IF(S$2=$E34,$J34,"")</f>
        <v/>
      </c>
      <c r="T34" s="99" t="str">
        <f aca="false">IF(T$2=$E34,$J34,"")</f>
        <v/>
      </c>
      <c r="U34" s="86" t="str">
        <f aca="false">IF(U$2=$E34,$J34,"")</f>
        <v/>
      </c>
      <c r="V34" s="99" t="str">
        <f aca="false">IF(V$2=$E34,$J34,"")</f>
        <v/>
      </c>
      <c r="W34" s="86" t="str">
        <f aca="false">IF(W$2=$E34,$J34,"")</f>
        <v/>
      </c>
      <c r="X34" s="99" t="str">
        <f aca="false">IF(X$2=$E34,$J34,"")</f>
        <v/>
      </c>
      <c r="Y34" s="86" t="str">
        <f aca="false">IF(Y$2=$E34,$J34,"")</f>
        <v/>
      </c>
      <c r="Z34" s="99" t="str">
        <f aca="false">IF(Z$2=$E34,$J34,"")</f>
        <v/>
      </c>
      <c r="AA34" s="86" t="str">
        <f aca="false">IF(AA$2=$E34,$J34,"")</f>
        <v/>
      </c>
      <c r="AB34" s="99" t="str">
        <f aca="false">IF(AB$2=$E34,$J34,"")</f>
        <v/>
      </c>
      <c r="AC34" s="101" t="s">
        <v>10</v>
      </c>
      <c r="AD34" s="83"/>
      <c r="AE34" s="83"/>
      <c r="AF34" s="83"/>
    </row>
    <row r="35" customFormat="false" ht="14.25" hidden="false" customHeight="false" outlineLevel="0" collapsed="false">
      <c r="A35" s="82" t="n">
        <f aca="false">IF(G35&lt;&gt;0,IF(COUNTIF(G$4:G$200,G35)&lt;&gt;1,RANK(G35,G$4:G$200)&amp;"°",RANK(G35,G$4:G$200)),"")</f>
        <v>32</v>
      </c>
      <c r="B35" s="100" t="s">
        <v>80</v>
      </c>
      <c r="C35" s="86" t="str">
        <f aca="false">IFERROR(VLOOKUP($B35,TabJoueurs,2,0),"")</f>
        <v>5A</v>
      </c>
      <c r="D35" s="86" t="str">
        <f aca="false">IFERROR(VLOOKUP($B35,TabJoueurs,3,0),"")</f>
        <v>V</v>
      </c>
      <c r="E35" s="86" t="str">
        <f aca="false">IFERROR(VLOOKUP($B35,TabJoueurs,4,0),"")</f>
        <v>CNA</v>
      </c>
      <c r="F35" s="86" t="n">
        <f aca="false">IFERROR(VLOOKUP($B35,TabJoueurs,7,0),"")</f>
        <v>0</v>
      </c>
      <c r="G35" s="82" t="n">
        <v>764</v>
      </c>
      <c r="H35" s="82" t="n">
        <f aca="false">COUNTIF(E$4:E35,E35)</f>
        <v>3</v>
      </c>
      <c r="I35" s="82" t="n">
        <f aca="false">IFERROR(IF(H35&lt;6,I34+1,I34),0)</f>
        <v>30</v>
      </c>
      <c r="J35" s="82" t="n">
        <f aca="false">IF(G35&gt;0,IF(H35&lt;6,PtsMax5-I35+1,""),"")</f>
        <v>36</v>
      </c>
      <c r="K35" s="97" t="n">
        <f aca="false">MAX(M35:AB35)</f>
        <v>36</v>
      </c>
      <c r="L35" s="98" t="n">
        <f aca="false">IFERROR(G35/G$1,"")</f>
        <v>0.823275862068966</v>
      </c>
      <c r="M35" s="99" t="str">
        <f aca="false">IF(M$2=$E35,$J35,"")</f>
        <v/>
      </c>
      <c r="N35" s="86" t="str">
        <f aca="false">IF(N$2=$E35,$J35,"")</f>
        <v/>
      </c>
      <c r="O35" s="99" t="str">
        <f aca="false">IF(O$2=$E35,$J35,"")</f>
        <v/>
      </c>
      <c r="P35" s="86" t="str">
        <f aca="false">IF(P$2=$E35,$J35,"")</f>
        <v/>
      </c>
      <c r="Q35" s="86" t="str">
        <f aca="false">IF(Q$2=$E35,$J35,"")</f>
        <v/>
      </c>
      <c r="R35" s="99" t="n">
        <f aca="false">IF(R$2=$E35,$J35,"")</f>
        <v>36</v>
      </c>
      <c r="S35" s="86" t="str">
        <f aca="false">IF(S$2=$E35,$J35,"")</f>
        <v/>
      </c>
      <c r="T35" s="99" t="str">
        <f aca="false">IF(T$2=$E35,$J35,"")</f>
        <v/>
      </c>
      <c r="U35" s="86" t="str">
        <f aca="false">IF(U$2=$E35,$J35,"")</f>
        <v/>
      </c>
      <c r="V35" s="99" t="str">
        <f aca="false">IF(V$2=$E35,$J35,"")</f>
        <v/>
      </c>
      <c r="W35" s="86" t="str">
        <f aca="false">IF(W$2=$E35,$J35,"")</f>
        <v/>
      </c>
      <c r="X35" s="99" t="str">
        <f aca="false">IF(X$2=$E35,$J35,"")</f>
        <v/>
      </c>
      <c r="Y35" s="86" t="str">
        <f aca="false">IF(Y$2=$E35,$J35,"")</f>
        <v/>
      </c>
      <c r="Z35" s="99" t="str">
        <f aca="false">IF(Z$2=$E35,$J35,"")</f>
        <v/>
      </c>
      <c r="AA35" s="86" t="str">
        <f aca="false">IF(AA$2=$E35,$J35,"")</f>
        <v/>
      </c>
      <c r="AB35" s="99" t="str">
        <f aca="false">IF(AB$2=$E35,$J35,"")</f>
        <v/>
      </c>
      <c r="AC35" s="101" t="s">
        <v>10</v>
      </c>
      <c r="AD35" s="83"/>
      <c r="AE35" s="83"/>
      <c r="AF35" s="83"/>
    </row>
    <row r="36" customFormat="false" ht="14.25" hidden="false" customHeight="false" outlineLevel="0" collapsed="false">
      <c r="A36" s="82" t="n">
        <f aca="false">IF(G36&lt;&gt;0,IF(COUNTIF(G$4:G$200,G36)&lt;&gt;1,RANK(G36,G$4:G$200)&amp;"°",RANK(G36,G$4:G$200)),"")</f>
        <v>33</v>
      </c>
      <c r="B36" s="100" t="s">
        <v>119</v>
      </c>
      <c r="C36" s="86" t="str">
        <f aca="false">IFERROR(VLOOKUP($B36,TabJoueurs,2,0),"")</f>
        <v>5A</v>
      </c>
      <c r="D36" s="86" t="str">
        <f aca="false">IFERROR(VLOOKUP($B36,TabJoueurs,3,0),"")</f>
        <v>R</v>
      </c>
      <c r="E36" s="86" t="str">
        <f aca="false">IFERROR(VLOOKUP($B36,TabJoueurs,4,0),"")</f>
        <v>AYW</v>
      </c>
      <c r="F36" s="86" t="n">
        <f aca="false">IFERROR(VLOOKUP($B36,TabJoueurs,7,0),"")</f>
        <v>0</v>
      </c>
      <c r="G36" s="82" t="n">
        <v>763</v>
      </c>
      <c r="H36" s="82" t="n">
        <f aca="false">COUNTIF(E$4:E36,E36)</f>
        <v>3</v>
      </c>
      <c r="I36" s="82" t="n">
        <f aca="false">IFERROR(IF(H36&lt;6,I35+1,I35),0)</f>
        <v>31</v>
      </c>
      <c r="J36" s="82" t="n">
        <f aca="false">IF(G36&gt;0,IF(H36&lt;6,PtsMax5-I36+1,""),"")</f>
        <v>35</v>
      </c>
      <c r="K36" s="97" t="n">
        <f aca="false">MAX(M36:AB36)</f>
        <v>35</v>
      </c>
      <c r="L36" s="98" t="n">
        <f aca="false">IFERROR(G36/G$1,"")</f>
        <v>0.822198275862069</v>
      </c>
      <c r="M36" s="99" t="str">
        <f aca="false">IF(M$2=$E36,$J36,"")</f>
        <v/>
      </c>
      <c r="N36" s="86" t="n">
        <f aca="false">IF(N$2=$E36,$J36,"")</f>
        <v>35</v>
      </c>
      <c r="O36" s="99" t="str">
        <f aca="false">IF(O$2=$E36,$J36,"")</f>
        <v/>
      </c>
      <c r="P36" s="86" t="str">
        <f aca="false">IF(P$2=$E36,$J36,"")</f>
        <v/>
      </c>
      <c r="Q36" s="86" t="str">
        <f aca="false">IF(Q$2=$E36,$J36,"")</f>
        <v/>
      </c>
      <c r="R36" s="99" t="str">
        <f aca="false">IF(R$2=$E36,$J36,"")</f>
        <v/>
      </c>
      <c r="S36" s="86" t="str">
        <f aca="false">IF(S$2=$E36,$J36,"")</f>
        <v/>
      </c>
      <c r="T36" s="99" t="str">
        <f aca="false">IF(T$2=$E36,$J36,"")</f>
        <v/>
      </c>
      <c r="U36" s="86" t="str">
        <f aca="false">IF(U$2=$E36,$J36,"")</f>
        <v/>
      </c>
      <c r="V36" s="99" t="str">
        <f aca="false">IF(V$2=$E36,$J36,"")</f>
        <v/>
      </c>
      <c r="W36" s="86" t="str">
        <f aca="false">IF(W$2=$E36,$J36,"")</f>
        <v/>
      </c>
      <c r="X36" s="99" t="str">
        <f aca="false">IF(X$2=$E36,$J36,"")</f>
        <v/>
      </c>
      <c r="Y36" s="86" t="str">
        <f aca="false">IF(Y$2=$E36,$J36,"")</f>
        <v/>
      </c>
      <c r="Z36" s="99" t="str">
        <f aca="false">IF(Z$2=$E36,$J36,"")</f>
        <v/>
      </c>
      <c r="AA36" s="86" t="str">
        <f aca="false">IF(AA$2=$E36,$J36,"")</f>
        <v/>
      </c>
      <c r="AB36" s="99" t="str">
        <f aca="false">IF(AB$2=$E36,$J36,"")</f>
        <v/>
      </c>
      <c r="AC36" s="101" t="s">
        <v>10</v>
      </c>
      <c r="AD36" s="83"/>
      <c r="AE36" s="83"/>
      <c r="AF36" s="83"/>
    </row>
    <row r="37" customFormat="false" ht="14.25" hidden="false" customHeight="false" outlineLevel="0" collapsed="false">
      <c r="A37" s="82" t="n">
        <f aca="false">IF(G37&lt;&gt;0,IF(COUNTIF(G$4:G$200,G37)&lt;&gt;1,RANK(G37,G$4:G$200)&amp;"°",RANK(G37,G$4:G$200)),"")</f>
        <v>34</v>
      </c>
      <c r="B37" s="100" t="s">
        <v>110</v>
      </c>
      <c r="C37" s="86" t="str">
        <f aca="false">IFERROR(VLOOKUP($B37,TabJoueurs,2,0),"")</f>
        <v>6D</v>
      </c>
      <c r="D37" s="86" t="str">
        <f aca="false">IFERROR(VLOOKUP($B37,TabJoueurs,3,0),"")</f>
        <v>V</v>
      </c>
      <c r="E37" s="86" t="str">
        <f aca="false">IFERROR(VLOOKUP($B37,TabJoueurs,4,0),"")</f>
        <v>LIB</v>
      </c>
      <c r="F37" s="86" t="n">
        <f aca="false">IFERROR(VLOOKUP($B37,TabJoueurs,7,0),"")</f>
        <v>0</v>
      </c>
      <c r="G37" s="82" t="n">
        <v>760</v>
      </c>
      <c r="H37" s="82" t="n">
        <f aca="false">COUNTIF(E$4:E37,E37)</f>
        <v>5</v>
      </c>
      <c r="I37" s="82" t="n">
        <f aca="false">IFERROR(IF(H37&lt;6,I36+1,I36),0)</f>
        <v>32</v>
      </c>
      <c r="J37" s="82" t="n">
        <f aca="false">IF(G37&gt;0,IF(H37&lt;6,PtsMax5-I37+1,""),"")</f>
        <v>34</v>
      </c>
      <c r="K37" s="97" t="n">
        <f aca="false">MAX(M37:AB37)</f>
        <v>34</v>
      </c>
      <c r="L37" s="98" t="n">
        <f aca="false">IFERROR(G37/G$1,"")</f>
        <v>0.818965517241379</v>
      </c>
      <c r="M37" s="99" t="str">
        <f aca="false">IF(M$2=$E37,$J37,"")</f>
        <v/>
      </c>
      <c r="N37" s="86" t="str">
        <f aca="false">IF(N$2=$E37,$J37,"")</f>
        <v/>
      </c>
      <c r="O37" s="99" t="str">
        <f aca="false">IF(O$2=$E37,$J37,"")</f>
        <v/>
      </c>
      <c r="P37" s="86" t="str">
        <f aca="false">IF(P$2=$E37,$J37,"")</f>
        <v/>
      </c>
      <c r="Q37" s="86" t="str">
        <f aca="false">IF(Q$2=$E37,$J37,"")</f>
        <v/>
      </c>
      <c r="R37" s="99" t="str">
        <f aca="false">IF(R$2=$E37,$J37,"")</f>
        <v/>
      </c>
      <c r="S37" s="86" t="str">
        <f aca="false">IF(S$2=$E37,$J37,"")</f>
        <v/>
      </c>
      <c r="T37" s="99" t="str">
        <f aca="false">IF(T$2=$E37,$J37,"")</f>
        <v/>
      </c>
      <c r="U37" s="86" t="str">
        <f aca="false">IF(U$2=$E37,$J37,"")</f>
        <v/>
      </c>
      <c r="V37" s="99" t="str">
        <f aca="false">IF(V$2=$E37,$J37,"")</f>
        <v/>
      </c>
      <c r="W37" s="86" t="str">
        <f aca="false">IF(W$2=$E37,$J37,"")</f>
        <v/>
      </c>
      <c r="X37" s="99" t="n">
        <f aca="false">IF(X$2=$E37,$J37,"")</f>
        <v>34</v>
      </c>
      <c r="Y37" s="86" t="str">
        <f aca="false">IF(Y$2=$E37,$J37,"")</f>
        <v/>
      </c>
      <c r="Z37" s="99" t="str">
        <f aca="false">IF(Z$2=$E37,$J37,"")</f>
        <v/>
      </c>
      <c r="AA37" s="86" t="str">
        <f aca="false">IF(AA$2=$E37,$J37,"")</f>
        <v/>
      </c>
      <c r="AB37" s="99" t="str">
        <f aca="false">IF(AB$2=$E37,$J37,"")</f>
        <v/>
      </c>
      <c r="AC37" s="101" t="s">
        <v>10</v>
      </c>
      <c r="AD37" s="83"/>
      <c r="AE37" s="83"/>
      <c r="AF37" s="83"/>
    </row>
    <row r="38" customFormat="false" ht="14.25" hidden="false" customHeight="false" outlineLevel="0" collapsed="false">
      <c r="A38" s="82" t="n">
        <f aca="false">IF(G38&lt;&gt;0,IF(COUNTIF(G$4:G$200,G38)&lt;&gt;1,RANK(G38,G$4:G$200)&amp;"°",RANK(G38,G$4:G$200)),"")</f>
        <v>35</v>
      </c>
      <c r="B38" s="100" t="s">
        <v>62</v>
      </c>
      <c r="C38" s="86" t="str">
        <f aca="false">IFERROR(VLOOKUP($B38,TabJoueurs,2,0),"")</f>
        <v>4B</v>
      </c>
      <c r="D38" s="86" t="str">
        <f aca="false">IFERROR(VLOOKUP($B38,TabJoueurs,3,0),"")</f>
        <v>S</v>
      </c>
      <c r="E38" s="86" t="str">
        <f aca="false">IFERROR(VLOOKUP($B38,TabJoueurs,4,0),"")</f>
        <v>CNA</v>
      </c>
      <c r="F38" s="86" t="n">
        <f aca="false">IFERROR(VLOOKUP($B38,TabJoueurs,7,0),"")</f>
        <v>0</v>
      </c>
      <c r="G38" s="82" t="n">
        <v>759</v>
      </c>
      <c r="H38" s="82" t="n">
        <f aca="false">COUNTIF(E$4:E38,E38)</f>
        <v>4</v>
      </c>
      <c r="I38" s="82" t="n">
        <f aca="false">IFERROR(IF(H38&lt;6,I37+1,I37),0)</f>
        <v>33</v>
      </c>
      <c r="J38" s="82" t="n">
        <f aca="false">IF(G38&gt;0,IF(H38&lt;6,PtsMax5-I38+1,""),"")</f>
        <v>33</v>
      </c>
      <c r="K38" s="97" t="n">
        <f aca="false">MAX(M38:AB38)</f>
        <v>33</v>
      </c>
      <c r="L38" s="98" t="n">
        <f aca="false">IFERROR(G38/G$1,"")</f>
        <v>0.817887931034483</v>
      </c>
      <c r="M38" s="99" t="str">
        <f aca="false">IF(M$2=$E38,$J38,"")</f>
        <v/>
      </c>
      <c r="N38" s="86" t="str">
        <f aca="false">IF(N$2=$E38,$J38,"")</f>
        <v/>
      </c>
      <c r="O38" s="99" t="str">
        <f aca="false">IF(O$2=$E38,$J38,"")</f>
        <v/>
      </c>
      <c r="P38" s="86" t="str">
        <f aca="false">IF(P$2=$E38,$J38,"")</f>
        <v/>
      </c>
      <c r="Q38" s="86" t="str">
        <f aca="false">IF(Q$2=$E38,$J38,"")</f>
        <v/>
      </c>
      <c r="R38" s="99" t="n">
        <f aca="false">IF(R$2=$E38,$J38,"")</f>
        <v>33</v>
      </c>
      <c r="S38" s="86" t="str">
        <f aca="false">IF(S$2=$E38,$J38,"")</f>
        <v/>
      </c>
      <c r="T38" s="99" t="str">
        <f aca="false">IF(T$2=$E38,$J38,"")</f>
        <v/>
      </c>
      <c r="U38" s="86" t="str">
        <f aca="false">IF(U$2=$E38,$J38,"")</f>
        <v/>
      </c>
      <c r="V38" s="99" t="str">
        <f aca="false">IF(V$2=$E38,$J38,"")</f>
        <v/>
      </c>
      <c r="W38" s="86" t="str">
        <f aca="false">IF(W$2=$E38,$J38,"")</f>
        <v/>
      </c>
      <c r="X38" s="99" t="str">
        <f aca="false">IF(X$2=$E38,$J38,"")</f>
        <v/>
      </c>
      <c r="Y38" s="86" t="str">
        <f aca="false">IF(Y$2=$E38,$J38,"")</f>
        <v/>
      </c>
      <c r="Z38" s="99" t="str">
        <f aca="false">IF(Z$2=$E38,$J38,"")</f>
        <v/>
      </c>
      <c r="AA38" s="86" t="str">
        <f aca="false">IF(AA$2=$E38,$J38,"")</f>
        <v/>
      </c>
      <c r="AB38" s="99" t="str">
        <f aca="false">IF(AB$2=$E38,$J38,"")</f>
        <v/>
      </c>
      <c r="AC38" s="101" t="s">
        <v>10</v>
      </c>
      <c r="AD38" s="83"/>
      <c r="AE38" s="83"/>
      <c r="AF38" s="83"/>
    </row>
    <row r="39" customFormat="false" ht="14.25" hidden="false" customHeight="false" outlineLevel="0" collapsed="false">
      <c r="A39" s="82" t="n">
        <f aca="false">IF(G39&lt;&gt;0,IF(COUNTIF(G$4:G$200,G39)&lt;&gt;1,RANK(G39,G$4:G$200)&amp;"°",RANK(G39,G$4:G$200)),"")</f>
        <v>36</v>
      </c>
      <c r="B39" s="4" t="s">
        <v>87</v>
      </c>
      <c r="C39" s="86" t="str">
        <f aca="false">IFERROR(VLOOKUP($B39,TabJoueurs,2,0),"")</f>
        <v>5A</v>
      </c>
      <c r="D39" s="86" t="str">
        <f aca="false">IFERROR(VLOOKUP($B39,TabJoueurs,3,0),"")</f>
        <v>S</v>
      </c>
      <c r="E39" s="86" t="str">
        <f aca="false">IFERROR(VLOOKUP($B39,TabJoueurs,4,0),"")</f>
        <v>FLO</v>
      </c>
      <c r="F39" s="86" t="n">
        <f aca="false">IFERROR(VLOOKUP($B39,TabJoueurs,7,0),"")</f>
        <v>0</v>
      </c>
      <c r="G39" s="82" t="n">
        <v>752</v>
      </c>
      <c r="H39" s="82" t="n">
        <f aca="false">COUNTIF(E$4:E39,E39)</f>
        <v>5</v>
      </c>
      <c r="I39" s="82" t="n">
        <f aca="false">IFERROR(IF(H39&lt;6,I38+1,I38),0)</f>
        <v>34</v>
      </c>
      <c r="J39" s="82" t="n">
        <f aca="false">IF(G39&gt;0,IF(H39&lt;6,PtsMax5-I39+1,""),"")</f>
        <v>32</v>
      </c>
      <c r="K39" s="97" t="n">
        <f aca="false">MAX(M39:AB39)</f>
        <v>32</v>
      </c>
      <c r="L39" s="98" t="n">
        <f aca="false">IFERROR(G39/G$1,"")</f>
        <v>0.810344827586207</v>
      </c>
      <c r="M39" s="99" t="str">
        <f aca="false">IF(M$2=$E39,$J39,"")</f>
        <v/>
      </c>
      <c r="N39" s="86" t="str">
        <f aca="false">IF(N$2=$E39,$J39,"")</f>
        <v/>
      </c>
      <c r="O39" s="99" t="str">
        <f aca="false">IF(O$2=$E39,$J39,"")</f>
        <v/>
      </c>
      <c r="P39" s="86" t="str">
        <f aca="false">IF(P$2=$E39,$J39,"")</f>
        <v/>
      </c>
      <c r="Q39" s="86" t="str">
        <f aca="false">IF(Q$2=$E39,$J39,"")</f>
        <v/>
      </c>
      <c r="R39" s="99" t="str">
        <f aca="false">IF(R$2=$E39,$J39,"")</f>
        <v/>
      </c>
      <c r="S39" s="86" t="str">
        <f aca="false">IF(S$2=$E39,$J39,"")</f>
        <v/>
      </c>
      <c r="T39" s="99" t="str">
        <f aca="false">IF(T$2=$E39,$J39,"")</f>
        <v/>
      </c>
      <c r="U39" s="86" t="n">
        <f aca="false">IF(U$2=$E39,$J39,"")</f>
        <v>32</v>
      </c>
      <c r="V39" s="99" t="str">
        <f aca="false">IF(V$2=$E39,$J39,"")</f>
        <v/>
      </c>
      <c r="W39" s="86" t="str">
        <f aca="false">IF(W$2=$E39,$J39,"")</f>
        <v/>
      </c>
      <c r="X39" s="99" t="str">
        <f aca="false">IF(X$2=$E39,$J39,"")</f>
        <v/>
      </c>
      <c r="Y39" s="86" t="str">
        <f aca="false">IF(Y$2=$E39,$J39,"")</f>
        <v/>
      </c>
      <c r="Z39" s="99" t="str">
        <f aca="false">IF(Z$2=$E39,$J39,"")</f>
        <v/>
      </c>
      <c r="AA39" s="86" t="str">
        <f aca="false">IF(AA$2=$E39,$J39,"")</f>
        <v/>
      </c>
      <c r="AB39" s="99" t="str">
        <f aca="false">IF(AB$2=$E39,$J39,"")</f>
        <v/>
      </c>
      <c r="AC39" s="101" t="s">
        <v>10</v>
      </c>
      <c r="AD39" s="83"/>
      <c r="AE39" s="83"/>
      <c r="AF39" s="83"/>
    </row>
    <row r="40" customFormat="false" ht="14.25" hidden="false" customHeight="false" outlineLevel="0" collapsed="false">
      <c r="A40" s="82" t="n">
        <f aca="false">IF(G40&lt;&gt;0,IF(COUNTIF(G$4:G$200,G40)&lt;&gt;1,RANK(G40,G$4:G$200)&amp;"°",RANK(G40,G$4:G$200)),"")</f>
        <v>37</v>
      </c>
      <c r="B40" s="100" t="s">
        <v>127</v>
      </c>
      <c r="C40" s="86" t="str">
        <f aca="false">IFERROR(VLOOKUP($B40,TabJoueurs,2,0),"")</f>
        <v>5C</v>
      </c>
      <c r="D40" s="86" t="str">
        <f aca="false">IFERROR(VLOOKUP($B40,TabJoueurs,3,0),"")</f>
        <v>V</v>
      </c>
      <c r="E40" s="86" t="str">
        <f aca="false">IFERROR(VLOOKUP($B40,TabJoueurs,4,0),"")</f>
        <v>CHY</v>
      </c>
      <c r="F40" s="86" t="n">
        <f aca="false">IFERROR(VLOOKUP($B40,TabJoueurs,7,0),"")</f>
        <v>0</v>
      </c>
      <c r="G40" s="82" t="n">
        <v>747</v>
      </c>
      <c r="H40" s="82" t="n">
        <f aca="false">COUNTIF(E$4:E40,E40)</f>
        <v>2</v>
      </c>
      <c r="I40" s="82" t="n">
        <f aca="false">IFERROR(IF(H40&lt;6,I39+1,I39),0)</f>
        <v>35</v>
      </c>
      <c r="J40" s="82" t="n">
        <f aca="false">IF(G40&gt;0,IF(H40&lt;6,PtsMax5-I40+1,""),"")</f>
        <v>31</v>
      </c>
      <c r="K40" s="97" t="n">
        <f aca="false">MAX(M40:AB40)</f>
        <v>31</v>
      </c>
      <c r="L40" s="98" t="n">
        <f aca="false">IFERROR(G40/G$1,"")</f>
        <v>0.804956896551724</v>
      </c>
      <c r="M40" s="99" t="str">
        <f aca="false">IF(M$2=$E40,$J40,"")</f>
        <v/>
      </c>
      <c r="N40" s="86" t="str">
        <f aca="false">IF(N$2=$E40,$J40,"")</f>
        <v/>
      </c>
      <c r="O40" s="99" t="str">
        <f aca="false">IF(O$2=$E40,$J40,"")</f>
        <v/>
      </c>
      <c r="P40" s="86" t="str">
        <f aca="false">IF(P$2=$E40,$J40,"")</f>
        <v/>
      </c>
      <c r="Q40" s="86" t="n">
        <f aca="false">IF(Q$2=$E40,$J40,"")</f>
        <v>31</v>
      </c>
      <c r="R40" s="99" t="str">
        <f aca="false">IF(R$2=$E40,$J40,"")</f>
        <v/>
      </c>
      <c r="S40" s="86" t="str">
        <f aca="false">IF(S$2=$E40,$J40,"")</f>
        <v/>
      </c>
      <c r="T40" s="99" t="str">
        <f aca="false">IF(T$2=$E40,$J40,"")</f>
        <v/>
      </c>
      <c r="U40" s="86" t="str">
        <f aca="false">IF(U$2=$E40,$J40,"")</f>
        <v/>
      </c>
      <c r="V40" s="99" t="str">
        <f aca="false">IF(V$2=$E40,$J40,"")</f>
        <v/>
      </c>
      <c r="W40" s="86" t="str">
        <f aca="false">IF(W$2=$E40,$J40,"")</f>
        <v/>
      </c>
      <c r="X40" s="99" t="str">
        <f aca="false">IF(X$2=$E40,$J40,"")</f>
        <v/>
      </c>
      <c r="Y40" s="86" t="str">
        <f aca="false">IF(Y$2=$E40,$J40,"")</f>
        <v/>
      </c>
      <c r="Z40" s="99" t="str">
        <f aca="false">IF(Z$2=$E40,$J40,"")</f>
        <v/>
      </c>
      <c r="AA40" s="86" t="str">
        <f aca="false">IF(AA$2=$E40,$J40,"")</f>
        <v/>
      </c>
      <c r="AB40" s="99" t="str">
        <f aca="false">IF(AB$2=$E40,$J40,"")</f>
        <v/>
      </c>
      <c r="AC40" s="101" t="s">
        <v>10</v>
      </c>
      <c r="AD40" s="83"/>
      <c r="AE40" s="83"/>
      <c r="AF40" s="83"/>
    </row>
    <row r="41" customFormat="false" ht="14.25" hidden="false" customHeight="false" outlineLevel="0" collapsed="false">
      <c r="A41" s="82" t="n">
        <f aca="false">IF(G41&lt;&gt;0,IF(COUNTIF(G$4:G$200,G41)&lt;&gt;1,RANK(G41,G$4:G$200)&amp;"°",RANK(G41,G$4:G$200)),"")</f>
        <v>38</v>
      </c>
      <c r="B41" s="100" t="s">
        <v>145</v>
      </c>
      <c r="C41" s="86" t="str">
        <f aca="false">IFERROR(VLOOKUP($B41,TabJoueurs,2,0),"")</f>
        <v>6A</v>
      </c>
      <c r="D41" s="86" t="str">
        <f aca="false">IFERROR(VLOOKUP($B41,TabJoueurs,3,0),"")</f>
        <v>S</v>
      </c>
      <c r="E41" s="86" t="str">
        <f aca="false">IFERROR(VLOOKUP($B41,TabJoueurs,4,0),"")</f>
        <v>SLR</v>
      </c>
      <c r="F41" s="86" t="n">
        <f aca="false">IFERROR(VLOOKUP($B41,TabJoueurs,7,0),"")</f>
        <v>0</v>
      </c>
      <c r="G41" s="82" t="n">
        <v>746</v>
      </c>
      <c r="H41" s="82" t="n">
        <f aca="false">COUNTIF(E$4:E41,E41)</f>
        <v>2</v>
      </c>
      <c r="I41" s="82" t="n">
        <f aca="false">IFERROR(IF(H41&lt;6,I40+1,I40),0)</f>
        <v>36</v>
      </c>
      <c r="J41" s="82" t="n">
        <f aca="false">IF(G41&gt;0,IF(H41&lt;6,PtsMax5-I41+1,""),"")</f>
        <v>30</v>
      </c>
      <c r="K41" s="97" t="n">
        <f aca="false">MAX(M41:AB41)</f>
        <v>30</v>
      </c>
      <c r="L41" s="98" t="n">
        <f aca="false">IFERROR(G41/G$1,"")</f>
        <v>0.803879310344828</v>
      </c>
      <c r="M41" s="99" t="str">
        <f aca="false">IF(M$2=$E41,$J41,"")</f>
        <v/>
      </c>
      <c r="N41" s="86" t="str">
        <f aca="false">IF(N$2=$E41,$J41,"")</f>
        <v/>
      </c>
      <c r="O41" s="99" t="str">
        <f aca="false">IF(O$2=$E41,$J41,"")</f>
        <v/>
      </c>
      <c r="P41" s="86" t="str">
        <f aca="false">IF(P$2=$E41,$J41,"")</f>
        <v/>
      </c>
      <c r="Q41" s="86" t="str">
        <f aca="false">IF(Q$2=$E41,$J41,"")</f>
        <v/>
      </c>
      <c r="R41" s="99" t="str">
        <f aca="false">IF(R$2=$E41,$J41,"")</f>
        <v/>
      </c>
      <c r="S41" s="86" t="str">
        <f aca="false">IF(S$2=$E41,$J41,"")</f>
        <v/>
      </c>
      <c r="T41" s="99" t="str">
        <f aca="false">IF(T$2=$E41,$J41,"")</f>
        <v/>
      </c>
      <c r="U41" s="86" t="str">
        <f aca="false">IF(U$2=$E41,$J41,"")</f>
        <v/>
      </c>
      <c r="V41" s="99" t="str">
        <f aca="false">IF(V$2=$E41,$J41,"")</f>
        <v/>
      </c>
      <c r="W41" s="86" t="str">
        <f aca="false">IF(W$2=$E41,$J41,"")</f>
        <v/>
      </c>
      <c r="X41" s="99" t="str">
        <f aca="false">IF(X$2=$E41,$J41,"")</f>
        <v/>
      </c>
      <c r="Y41" s="86" t="str">
        <f aca="false">IF(Y$2=$E41,$J41,"")</f>
        <v/>
      </c>
      <c r="Z41" s="99" t="n">
        <f aca="false">IF(Z$2=$E41,$J41,"")</f>
        <v>30</v>
      </c>
      <c r="AA41" s="86" t="str">
        <f aca="false">IF(AA$2=$E41,$J41,"")</f>
        <v/>
      </c>
      <c r="AB41" s="99" t="str">
        <f aca="false">IF(AB$2=$E41,$J41,"")</f>
        <v/>
      </c>
      <c r="AC41" s="101" t="s">
        <v>10</v>
      </c>
      <c r="AD41" s="83"/>
      <c r="AE41" s="83"/>
      <c r="AF41" s="83"/>
    </row>
    <row r="42" customFormat="false" ht="14.25" hidden="false" customHeight="false" outlineLevel="0" collapsed="false">
      <c r="A42" s="82" t="n">
        <f aca="false">IF(G42&lt;&gt;0,IF(COUNTIF(G$4:G$200,G42)&lt;&gt;1,RANK(G42,G$4:G$200)&amp;"°",RANK(G42,G$4:G$200)),"")</f>
        <v>39</v>
      </c>
      <c r="B42" s="100" t="s">
        <v>106</v>
      </c>
      <c r="C42" s="86" t="str">
        <f aca="false">IFERROR(VLOOKUP($B42,TabJoueurs,2,0),"")</f>
        <v>6A</v>
      </c>
      <c r="D42" s="86" t="str">
        <f aca="false">IFERROR(VLOOKUP($B42,TabJoueurs,3,0),"")</f>
        <v>S</v>
      </c>
      <c r="E42" s="86" t="str">
        <f aca="false">IFERROR(VLOOKUP($B42,TabJoueurs,4,0),"")</f>
        <v>GED</v>
      </c>
      <c r="F42" s="86" t="n">
        <f aca="false">IFERROR(VLOOKUP($B42,TabJoueurs,7,0),"")</f>
        <v>0</v>
      </c>
      <c r="G42" s="82" t="n">
        <v>745</v>
      </c>
      <c r="H42" s="82" t="n">
        <f aca="false">COUNTIF(E$4:E42,E42)</f>
        <v>3</v>
      </c>
      <c r="I42" s="82" t="n">
        <f aca="false">IFERROR(IF(H42&lt;6,I41+1,I41),0)</f>
        <v>37</v>
      </c>
      <c r="J42" s="82" t="n">
        <f aca="false">IF(G42&gt;0,IF(H42&lt;6,PtsMax5-I42+1,""),"")</f>
        <v>29</v>
      </c>
      <c r="K42" s="97" t="n">
        <f aca="false">MAX(M42:AB42)</f>
        <v>29</v>
      </c>
      <c r="L42" s="98" t="n">
        <f aca="false">IFERROR(G42/G$1,"")</f>
        <v>0.802801724137931</v>
      </c>
      <c r="M42" s="99" t="str">
        <f aca="false">IF(M$2=$E42,$J42,"")</f>
        <v/>
      </c>
      <c r="N42" s="86" t="str">
        <f aca="false">IF(N$2=$E42,$J42,"")</f>
        <v/>
      </c>
      <c r="O42" s="99" t="str">
        <f aca="false">IF(O$2=$E42,$J42,"")</f>
        <v/>
      </c>
      <c r="P42" s="86" t="str">
        <f aca="false">IF(P$2=$E42,$J42,"")</f>
        <v/>
      </c>
      <c r="Q42" s="86" t="str">
        <f aca="false">IF(Q$2=$E42,$J42,"")</f>
        <v/>
      </c>
      <c r="R42" s="99" t="str">
        <f aca="false">IF(R$2=$E42,$J42,"")</f>
        <v/>
      </c>
      <c r="S42" s="86" t="str">
        <f aca="false">IF(S$2=$E42,$J42,"")</f>
        <v/>
      </c>
      <c r="T42" s="99" t="str">
        <f aca="false">IF(T$2=$E42,$J42,"")</f>
        <v/>
      </c>
      <c r="U42" s="86" t="str">
        <f aca="false">IF(U$2=$E42,$J42,"")</f>
        <v/>
      </c>
      <c r="V42" s="99" t="n">
        <f aca="false">IF(V$2=$E42,$J42,"")</f>
        <v>29</v>
      </c>
      <c r="W42" s="86" t="str">
        <f aca="false">IF(W$2=$E42,$J42,"")</f>
        <v/>
      </c>
      <c r="X42" s="99" t="str">
        <f aca="false">IF(X$2=$E42,$J42,"")</f>
        <v/>
      </c>
      <c r="Y42" s="86" t="str">
        <f aca="false">IF(Y$2=$E42,$J42,"")</f>
        <v/>
      </c>
      <c r="Z42" s="99" t="str">
        <f aca="false">IF(Z$2=$E42,$J42,"")</f>
        <v/>
      </c>
      <c r="AA42" s="86" t="str">
        <f aca="false">IF(AA$2=$E42,$J42,"")</f>
        <v/>
      </c>
      <c r="AB42" s="99" t="str">
        <f aca="false">IF(AB$2=$E42,$J42,"")</f>
        <v/>
      </c>
      <c r="AC42" s="101" t="s">
        <v>10</v>
      </c>
      <c r="AD42" s="83"/>
      <c r="AE42" s="83"/>
      <c r="AF42" s="83"/>
    </row>
    <row r="43" customFormat="false" ht="14.25" hidden="false" customHeight="false" outlineLevel="0" collapsed="false">
      <c r="A43" s="82" t="n">
        <f aca="false">IF(G43&lt;&gt;0,IF(COUNTIF(G$4:G$200,G43)&lt;&gt;1,RANK(G43,G$4:G$200)&amp;"°",RANK(G43,G$4:G$200)),"")</f>
        <v>40</v>
      </c>
      <c r="B43" s="4" t="s">
        <v>579</v>
      </c>
      <c r="C43" s="86" t="n">
        <f aca="false">IFERROR(VLOOKUP($B43,TabJoueurs,2,0),"")</f>
        <v>7</v>
      </c>
      <c r="D43" s="86" t="str">
        <f aca="false">IFERROR(VLOOKUP($B43,TabJoueurs,3,0),"")</f>
        <v>V</v>
      </c>
      <c r="E43" s="86" t="str">
        <f aca="false">IFERROR(VLOOKUP($B43,TabJoueurs,4,0),"")</f>
        <v>FLO</v>
      </c>
      <c r="F43" s="86" t="n">
        <f aca="false">IFERROR(VLOOKUP($B43,TabJoueurs,7,0),"")</f>
        <v>0</v>
      </c>
      <c r="G43" s="82" t="n">
        <v>741</v>
      </c>
      <c r="H43" s="82" t="n">
        <f aca="false">COUNTIF(E$4:E43,E43)</f>
        <v>6</v>
      </c>
      <c r="I43" s="82" t="n">
        <f aca="false">IFERROR(IF(H43&lt;6,I42+1,I42),0)</f>
        <v>37</v>
      </c>
      <c r="J43" s="82" t="str">
        <f aca="false">IF(G43&gt;0,IF(H43&lt;6,PtsMax5-I43+1,""),"")</f>
        <v/>
      </c>
      <c r="K43" s="97" t="n">
        <f aca="false">MAX(M43:AB43)</f>
        <v>0</v>
      </c>
      <c r="L43" s="98" t="n">
        <f aca="false">IFERROR(G43/G$1,"")</f>
        <v>0.798491379310345</v>
      </c>
      <c r="M43" s="99" t="str">
        <f aca="false">IF(M$2=$E43,$J43,"")</f>
        <v/>
      </c>
      <c r="N43" s="86" t="str">
        <f aca="false">IF(N$2=$E43,$J43,"")</f>
        <v/>
      </c>
      <c r="O43" s="99" t="str">
        <f aca="false">IF(O$2=$E43,$J43,"")</f>
        <v/>
      </c>
      <c r="P43" s="86" t="str">
        <f aca="false">IF(P$2=$E43,$J43,"")</f>
        <v/>
      </c>
      <c r="Q43" s="86" t="str">
        <f aca="false">IF(Q$2=$E43,$J43,"")</f>
        <v/>
      </c>
      <c r="R43" s="99" t="str">
        <f aca="false">IF(R$2=$E43,$J43,"")</f>
        <v/>
      </c>
      <c r="S43" s="86" t="str">
        <f aca="false">IF(S$2=$E43,$J43,"")</f>
        <v/>
      </c>
      <c r="T43" s="99" t="str">
        <f aca="false">IF(T$2=$E43,$J43,"")</f>
        <v/>
      </c>
      <c r="U43" s="86" t="str">
        <f aca="false">IF(U$2=$E43,$J43,"")</f>
        <v/>
      </c>
      <c r="V43" s="99" t="str">
        <f aca="false">IF(V$2=$E43,$J43,"")</f>
        <v/>
      </c>
      <c r="W43" s="86" t="str">
        <f aca="false">IF(W$2=$E43,$J43,"")</f>
        <v/>
      </c>
      <c r="X43" s="99" t="str">
        <f aca="false">IF(X$2=$E43,$J43,"")</f>
        <v/>
      </c>
      <c r="Y43" s="86" t="str">
        <f aca="false">IF(Y$2=$E43,$J43,"")</f>
        <v/>
      </c>
      <c r="Z43" s="99" t="str">
        <f aca="false">IF(Z$2=$E43,$J43,"")</f>
        <v/>
      </c>
      <c r="AA43" s="86" t="str">
        <f aca="false">IF(AA$2=$E43,$J43,"")</f>
        <v/>
      </c>
      <c r="AB43" s="99" t="str">
        <f aca="false">IF(AB$2=$E43,$J43,"")</f>
        <v/>
      </c>
      <c r="AC43" s="101" t="s">
        <v>10</v>
      </c>
      <c r="AD43" s="83"/>
      <c r="AE43" s="83"/>
      <c r="AF43" s="83"/>
    </row>
    <row r="44" customFormat="false" ht="14.25" hidden="false" customHeight="false" outlineLevel="0" collapsed="false">
      <c r="A44" s="82" t="n">
        <f aca="false">IF(G44&lt;&gt;0,IF(COUNTIF(G$4:G$200,G44)&lt;&gt;1,RANK(G44,G$4:G$200)&amp;"°",RANK(G44,G$4:G$200)),"")</f>
        <v>41</v>
      </c>
      <c r="B44" s="100" t="s">
        <v>121</v>
      </c>
      <c r="C44" s="86" t="str">
        <f aca="false">IFERROR(VLOOKUP($B44,TabJoueurs,2,0),"")</f>
        <v>5D</v>
      </c>
      <c r="D44" s="86" t="str">
        <f aca="false">IFERROR(VLOOKUP($B44,TabJoueurs,3,0),"")</f>
        <v>S</v>
      </c>
      <c r="E44" s="86" t="str">
        <f aca="false">IFERROR(VLOOKUP($B44,TabJoueurs,4,0),"")</f>
        <v>LIB</v>
      </c>
      <c r="F44" s="86" t="n">
        <f aca="false">IFERROR(VLOOKUP($B44,TabJoueurs,7,0),"")</f>
        <v>0</v>
      </c>
      <c r="G44" s="82" t="n">
        <v>740</v>
      </c>
      <c r="H44" s="82" t="n">
        <f aca="false">COUNTIF(E$4:E44,E44)</f>
        <v>6</v>
      </c>
      <c r="I44" s="82" t="n">
        <f aca="false">IFERROR(IF(H44&lt;6,I43+1,I43),0)</f>
        <v>37</v>
      </c>
      <c r="J44" s="82" t="str">
        <f aca="false">IF(G44&gt;0,IF(H44&lt;6,PtsMax5-I44+1,""),"")</f>
        <v/>
      </c>
      <c r="K44" s="97" t="n">
        <f aca="false">MAX(M44:AB44)</f>
        <v>0</v>
      </c>
      <c r="L44" s="98" t="n">
        <f aca="false">IFERROR(G44/G$1,"")</f>
        <v>0.797413793103448</v>
      </c>
      <c r="M44" s="99" t="str">
        <f aca="false">IF(M$2=$E44,$J44,"")</f>
        <v/>
      </c>
      <c r="N44" s="86" t="str">
        <f aca="false">IF(N$2=$E44,$J44,"")</f>
        <v/>
      </c>
      <c r="O44" s="99" t="str">
        <f aca="false">IF(O$2=$E44,$J44,"")</f>
        <v/>
      </c>
      <c r="P44" s="86" t="str">
        <f aca="false">IF(P$2=$E44,$J44,"")</f>
        <v/>
      </c>
      <c r="Q44" s="86" t="str">
        <f aca="false">IF(Q$2=$E44,$J44,"")</f>
        <v/>
      </c>
      <c r="R44" s="99" t="str">
        <f aca="false">IF(R$2=$E44,$J44,"")</f>
        <v/>
      </c>
      <c r="S44" s="86" t="str">
        <f aca="false">IF(S$2=$E44,$J44,"")</f>
        <v/>
      </c>
      <c r="T44" s="99" t="str">
        <f aca="false">IF(T$2=$E44,$J44,"")</f>
        <v/>
      </c>
      <c r="U44" s="86" t="str">
        <f aca="false">IF(U$2=$E44,$J44,"")</f>
        <v/>
      </c>
      <c r="V44" s="99" t="str">
        <f aca="false">IF(V$2=$E44,$J44,"")</f>
        <v/>
      </c>
      <c r="W44" s="86" t="str">
        <f aca="false">IF(W$2=$E44,$J44,"")</f>
        <v/>
      </c>
      <c r="X44" s="99" t="str">
        <f aca="false">IF(X$2=$E44,$J44,"")</f>
        <v/>
      </c>
      <c r="Y44" s="86" t="str">
        <f aca="false">IF(Y$2=$E44,$J44,"")</f>
        <v/>
      </c>
      <c r="Z44" s="99" t="str">
        <f aca="false">IF(Z$2=$E44,$J44,"")</f>
        <v/>
      </c>
      <c r="AA44" s="86" t="str">
        <f aca="false">IF(AA$2=$E44,$J44,"")</f>
        <v/>
      </c>
      <c r="AB44" s="99" t="str">
        <f aca="false">IF(AB$2=$E44,$J44,"")</f>
        <v/>
      </c>
      <c r="AC44" s="101" t="s">
        <v>10</v>
      </c>
      <c r="AD44" s="83"/>
      <c r="AE44" s="83"/>
      <c r="AF44" s="83"/>
    </row>
    <row r="45" customFormat="false" ht="14.25" hidden="false" customHeight="false" outlineLevel="0" collapsed="false">
      <c r="A45" s="82" t="str">
        <f aca="false">IF(G45&lt;&gt;0,IF(COUNTIF(G$4:G$200,G45)&lt;&gt;1,RANK(G45,G$4:G$200)&amp;"°",RANK(G45,G$4:G$200)),"")</f>
        <v>42°</v>
      </c>
      <c r="B45" s="100" t="s">
        <v>95</v>
      </c>
      <c r="C45" s="86" t="str">
        <f aca="false">IFERROR(VLOOKUP($B45,TabJoueurs,2,0),"")</f>
        <v>6B</v>
      </c>
      <c r="D45" s="86" t="str">
        <f aca="false">IFERROR(VLOOKUP($B45,TabJoueurs,3,0),"")</f>
        <v>V</v>
      </c>
      <c r="E45" s="86" t="str">
        <f aca="false">IFERROR(VLOOKUP($B45,TabJoueurs,4,0),"")</f>
        <v>LUX</v>
      </c>
      <c r="F45" s="86" t="n">
        <f aca="false">IFERROR(VLOOKUP($B45,TabJoueurs,7,0),"")</f>
        <v>0</v>
      </c>
      <c r="G45" s="82" t="n">
        <v>739</v>
      </c>
      <c r="H45" s="82" t="n">
        <f aca="false">COUNTIF(E$4:E45,E45)</f>
        <v>6</v>
      </c>
      <c r="I45" s="82" t="n">
        <f aca="false">IFERROR(IF(H45&lt;6,I44+1,I44),0)</f>
        <v>37</v>
      </c>
      <c r="J45" s="82" t="str">
        <f aca="false">IF(G45&gt;0,IF(H45&lt;6,PtsMax5-I45+1,""),"")</f>
        <v/>
      </c>
      <c r="K45" s="97" t="n">
        <f aca="false">MAX(M45:AB45)</f>
        <v>0</v>
      </c>
      <c r="L45" s="98" t="n">
        <f aca="false">IFERROR(G45/G$1,"")</f>
        <v>0.796336206896552</v>
      </c>
      <c r="M45" s="99" t="str">
        <f aca="false">IF(M$2=$E45,$J45,"")</f>
        <v/>
      </c>
      <c r="N45" s="86" t="str">
        <f aca="false">IF(N$2=$E45,$J45,"")</f>
        <v/>
      </c>
      <c r="O45" s="99" t="str">
        <f aca="false">IF(O$2=$E45,$J45,"")</f>
        <v/>
      </c>
      <c r="P45" s="86" t="str">
        <f aca="false">IF(P$2=$E45,$J45,"")</f>
        <v/>
      </c>
      <c r="Q45" s="86" t="str">
        <f aca="false">IF(Q$2=$E45,$J45,"")</f>
        <v/>
      </c>
      <c r="R45" s="99" t="str">
        <f aca="false">IF(R$2=$E45,$J45,"")</f>
        <v/>
      </c>
      <c r="S45" s="86" t="str">
        <f aca="false">IF(S$2=$E45,$J45,"")</f>
        <v/>
      </c>
      <c r="T45" s="99" t="str">
        <f aca="false">IF(T$2=$E45,$J45,"")</f>
        <v/>
      </c>
      <c r="U45" s="86" t="str">
        <f aca="false">IF(U$2=$E45,$J45,"")</f>
        <v/>
      </c>
      <c r="V45" s="99" t="str">
        <f aca="false">IF(V$2=$E45,$J45,"")</f>
        <v/>
      </c>
      <c r="W45" s="86" t="str">
        <f aca="false">IF(W$2=$E45,$J45,"")</f>
        <v/>
      </c>
      <c r="X45" s="99" t="str">
        <f aca="false">IF(X$2=$E45,$J45,"")</f>
        <v/>
      </c>
      <c r="Y45" s="86" t="str">
        <f aca="false">IF(Y$2=$E45,$J45,"")</f>
        <v/>
      </c>
      <c r="Z45" s="99" t="str">
        <f aca="false">IF(Z$2=$E45,$J45,"")</f>
        <v/>
      </c>
      <c r="AA45" s="86" t="str">
        <f aca="false">IF(AA$2=$E45,$J45,"")</f>
        <v/>
      </c>
      <c r="AB45" s="99" t="str">
        <f aca="false">IF(AB$2=$E45,$J45,"")</f>
        <v/>
      </c>
      <c r="AC45" s="101" t="s">
        <v>10</v>
      </c>
      <c r="AD45" s="83"/>
      <c r="AE45" s="83"/>
      <c r="AF45" s="83"/>
    </row>
    <row r="46" customFormat="false" ht="14.25" hidden="false" customHeight="false" outlineLevel="0" collapsed="false">
      <c r="A46" s="82" t="str">
        <f aca="false">IF(G46&lt;&gt;0,IF(COUNTIF(G$4:G$200,G46)&lt;&gt;1,RANK(G46,G$4:G$200)&amp;"°",RANK(G46,G$4:G$200)),"")</f>
        <v>42°</v>
      </c>
      <c r="B46" s="100" t="s">
        <v>89</v>
      </c>
      <c r="C46" s="86" t="str">
        <f aca="false">IFERROR(VLOOKUP($B46,TabJoueurs,2,0),"")</f>
        <v>5A</v>
      </c>
      <c r="D46" s="86" t="str">
        <f aca="false">IFERROR(VLOOKUP($B46,TabJoueurs,3,0),"")</f>
        <v>V</v>
      </c>
      <c r="E46" s="86" t="str">
        <f aca="false">IFERROR(VLOOKUP($B46,TabJoueurs,4,0),"")</f>
        <v>LUX</v>
      </c>
      <c r="F46" s="86" t="n">
        <f aca="false">IFERROR(VLOOKUP($B46,TabJoueurs,7,0),"")</f>
        <v>0</v>
      </c>
      <c r="G46" s="82" t="n">
        <v>739</v>
      </c>
      <c r="H46" s="82" t="n">
        <f aca="false">COUNTIF(E$4:E46,E46)</f>
        <v>7</v>
      </c>
      <c r="I46" s="82" t="n">
        <f aca="false">IFERROR(IF(H46&lt;6,I45+1,I45),0)</f>
        <v>37</v>
      </c>
      <c r="J46" s="82" t="str">
        <f aca="false">IF(G46&gt;0,IF(H46&lt;6,PtsMax5-I46+1,""),"")</f>
        <v/>
      </c>
      <c r="K46" s="97" t="n">
        <f aca="false">MAX(M46:AB46)</f>
        <v>0</v>
      </c>
      <c r="L46" s="98" t="n">
        <f aca="false">IFERROR(G46/G$1,"")</f>
        <v>0.796336206896552</v>
      </c>
      <c r="M46" s="99" t="str">
        <f aca="false">IF(M$2=$E46,$J46,"")</f>
        <v/>
      </c>
      <c r="N46" s="86" t="str">
        <f aca="false">IF(N$2=$E46,$J46,"")</f>
        <v/>
      </c>
      <c r="O46" s="99" t="str">
        <f aca="false">IF(O$2=$E46,$J46,"")</f>
        <v/>
      </c>
      <c r="P46" s="86" t="str">
        <f aca="false">IF(P$2=$E46,$J46,"")</f>
        <v/>
      </c>
      <c r="Q46" s="86" t="str">
        <f aca="false">IF(Q$2=$E46,$J46,"")</f>
        <v/>
      </c>
      <c r="R46" s="99" t="str">
        <f aca="false">IF(R$2=$E46,$J46,"")</f>
        <v/>
      </c>
      <c r="S46" s="86" t="str">
        <f aca="false">IF(S$2=$E46,$J46,"")</f>
        <v/>
      </c>
      <c r="T46" s="99" t="str">
        <f aca="false">IF(T$2=$E46,$J46,"")</f>
        <v/>
      </c>
      <c r="U46" s="86" t="str">
        <f aca="false">IF(U$2=$E46,$J46,"")</f>
        <v/>
      </c>
      <c r="V46" s="99" t="str">
        <f aca="false">IF(V$2=$E46,$J46,"")</f>
        <v/>
      </c>
      <c r="W46" s="86" t="str">
        <f aca="false">IF(W$2=$E46,$J46,"")</f>
        <v/>
      </c>
      <c r="X46" s="99" t="str">
        <f aca="false">IF(X$2=$E46,$J46,"")</f>
        <v/>
      </c>
      <c r="Y46" s="86" t="str">
        <f aca="false">IF(Y$2=$E46,$J46,"")</f>
        <v/>
      </c>
      <c r="Z46" s="99" t="str">
        <f aca="false">IF(Z$2=$E46,$J46,"")</f>
        <v/>
      </c>
      <c r="AA46" s="86" t="str">
        <f aca="false">IF(AA$2=$E46,$J46,"")</f>
        <v/>
      </c>
      <c r="AB46" s="99" t="str">
        <f aca="false">IF(AB$2=$E46,$J46,"")</f>
        <v/>
      </c>
      <c r="AC46" s="101" t="s">
        <v>10</v>
      </c>
      <c r="AD46" s="83"/>
      <c r="AE46" s="83"/>
      <c r="AF46" s="83"/>
    </row>
    <row r="47" customFormat="false" ht="14.25" hidden="false" customHeight="false" outlineLevel="0" collapsed="false">
      <c r="A47" s="82" t="n">
        <f aca="false">IF(G47&lt;&gt;0,IF(COUNTIF(G$4:G$200,G47)&lt;&gt;1,RANK(G47,G$4:G$200)&amp;"°",RANK(G47,G$4:G$200)),"")</f>
        <v>44</v>
      </c>
      <c r="B47" s="100" t="s">
        <v>140</v>
      </c>
      <c r="C47" s="86" t="str">
        <f aca="false">IFERROR(VLOOKUP($B47,TabJoueurs,2,0),"")</f>
        <v>6D</v>
      </c>
      <c r="D47" s="86" t="str">
        <f aca="false">IFERROR(VLOOKUP($B47,TabJoueurs,3,0),"")</f>
        <v>S</v>
      </c>
      <c r="E47" s="86" t="str">
        <f aca="false">IFERROR(VLOOKUP($B47,TabJoueurs,4,0),"")</f>
        <v>CHY</v>
      </c>
      <c r="F47" s="86" t="n">
        <f aca="false">IFERROR(VLOOKUP($B47,TabJoueurs,7,0),"")</f>
        <v>0</v>
      </c>
      <c r="G47" s="82" t="n">
        <v>734</v>
      </c>
      <c r="H47" s="82" t="n">
        <f aca="false">COUNTIF(E$4:E47,E47)</f>
        <v>3</v>
      </c>
      <c r="I47" s="82" t="n">
        <f aca="false">IFERROR(IF(H47&lt;6,I46+1,I46),0)</f>
        <v>38</v>
      </c>
      <c r="J47" s="82" t="n">
        <f aca="false">IF(G47&gt;0,IF(H47&lt;6,PtsMax5-I47+1,""),"")</f>
        <v>28</v>
      </c>
      <c r="K47" s="97" t="n">
        <f aca="false">MAX(M47:AB47)</f>
        <v>28</v>
      </c>
      <c r="L47" s="98" t="n">
        <f aca="false">IFERROR(G47/G$1,"")</f>
        <v>0.790948275862069</v>
      </c>
      <c r="M47" s="99" t="str">
        <f aca="false">IF(M$2=$E47,$J47,"")</f>
        <v/>
      </c>
      <c r="N47" s="86" t="str">
        <f aca="false">IF(N$2=$E47,$J47,"")</f>
        <v/>
      </c>
      <c r="O47" s="99" t="str">
        <f aca="false">IF(O$2=$E47,$J47,"")</f>
        <v/>
      </c>
      <c r="P47" s="86" t="str">
        <f aca="false">IF(P$2=$E47,$J47,"")</f>
        <v/>
      </c>
      <c r="Q47" s="86" t="n">
        <f aca="false">IF(Q$2=$E47,$J47,"")</f>
        <v>28</v>
      </c>
      <c r="R47" s="99" t="str">
        <f aca="false">IF(R$2=$E47,$J47,"")</f>
        <v/>
      </c>
      <c r="S47" s="86" t="str">
        <f aca="false">IF(S$2=$E47,$J47,"")</f>
        <v/>
      </c>
      <c r="T47" s="99" t="str">
        <f aca="false">IF(T$2=$E47,$J47,"")</f>
        <v/>
      </c>
      <c r="U47" s="86" t="str">
        <f aca="false">IF(U$2=$E47,$J47,"")</f>
        <v/>
      </c>
      <c r="V47" s="99" t="str">
        <f aca="false">IF(V$2=$E47,$J47,"")</f>
        <v/>
      </c>
      <c r="W47" s="86" t="str">
        <f aca="false">IF(W$2=$E47,$J47,"")</f>
        <v/>
      </c>
      <c r="X47" s="99" t="str">
        <f aca="false">IF(X$2=$E47,$J47,"")</f>
        <v/>
      </c>
      <c r="Y47" s="86" t="str">
        <f aca="false">IF(Y$2=$E47,$J47,"")</f>
        <v/>
      </c>
      <c r="Z47" s="99" t="str">
        <f aca="false">IF(Z$2=$E47,$J47,"")</f>
        <v/>
      </c>
      <c r="AA47" s="86" t="str">
        <f aca="false">IF(AA$2=$E47,$J47,"")</f>
        <v/>
      </c>
      <c r="AB47" s="99" t="str">
        <f aca="false">IF(AB$2=$E47,$J47,"")</f>
        <v/>
      </c>
      <c r="AC47" s="101" t="s">
        <v>10</v>
      </c>
      <c r="AD47" s="83"/>
      <c r="AE47" s="83"/>
      <c r="AF47" s="83"/>
    </row>
    <row r="48" customFormat="false" ht="14.25" hidden="false" customHeight="false" outlineLevel="0" collapsed="false">
      <c r="A48" s="82" t="n">
        <f aca="false">IF(G48&lt;&gt;0,IF(COUNTIF(G$4:G$200,G48)&lt;&gt;1,RANK(G48,G$4:G$200)&amp;"°",RANK(G48,G$4:G$200)),"")</f>
        <v>45</v>
      </c>
      <c r="B48" s="100" t="s">
        <v>452</v>
      </c>
      <c r="C48" s="86" t="str">
        <f aca="false">IFERROR(VLOOKUP($B48,TabJoueurs,2,0),"")</f>
        <v>4D</v>
      </c>
      <c r="D48" s="86" t="str">
        <f aca="false">IFERROR(VLOOKUP($B48,TabJoueurs,3,0),"")</f>
        <v>V</v>
      </c>
      <c r="E48" s="86" t="str">
        <f aca="false">IFERROR(VLOOKUP($B48,TabJoueurs,4,0),"")</f>
        <v>GED</v>
      </c>
      <c r="F48" s="86" t="n">
        <f aca="false">IFERROR(VLOOKUP($B48,TabJoueurs,7,0),"")</f>
        <v>0</v>
      </c>
      <c r="G48" s="82" t="n">
        <v>732</v>
      </c>
      <c r="H48" s="82" t="n">
        <f aca="false">COUNTIF(E$4:E48,E48)</f>
        <v>4</v>
      </c>
      <c r="I48" s="82" t="n">
        <f aca="false">IFERROR(IF(H48&lt;6,I47+1,I47),0)</f>
        <v>39</v>
      </c>
      <c r="J48" s="82" t="n">
        <f aca="false">IF(G48&gt;0,IF(H48&lt;6,PtsMax5-I48+1,""),"")</f>
        <v>27</v>
      </c>
      <c r="K48" s="97" t="n">
        <f aca="false">MAX(M48:AB48)</f>
        <v>27</v>
      </c>
      <c r="L48" s="98" t="n">
        <f aca="false">IFERROR(G48/G$1,"")</f>
        <v>0.788793103448276</v>
      </c>
      <c r="M48" s="99" t="str">
        <f aca="false">IF(M$2=$E48,$J48,"")</f>
        <v/>
      </c>
      <c r="N48" s="86" t="str">
        <f aca="false">IF(N$2=$E48,$J48,"")</f>
        <v/>
      </c>
      <c r="O48" s="99" t="str">
        <f aca="false">IF(O$2=$E48,$J48,"")</f>
        <v/>
      </c>
      <c r="P48" s="86" t="str">
        <f aca="false">IF(P$2=$E48,$J48,"")</f>
        <v/>
      </c>
      <c r="Q48" s="86" t="str">
        <f aca="false">IF(Q$2=$E48,$J48,"")</f>
        <v/>
      </c>
      <c r="R48" s="99" t="str">
        <f aca="false">IF(R$2=$E48,$J48,"")</f>
        <v/>
      </c>
      <c r="S48" s="86" t="str">
        <f aca="false">IF(S$2=$E48,$J48,"")</f>
        <v/>
      </c>
      <c r="T48" s="99" t="str">
        <f aca="false">IF(T$2=$E48,$J48,"")</f>
        <v/>
      </c>
      <c r="U48" s="86" t="str">
        <f aca="false">IF(U$2=$E48,$J48,"")</f>
        <v/>
      </c>
      <c r="V48" s="99" t="n">
        <f aca="false">IF(V$2=$E48,$J48,"")</f>
        <v>27</v>
      </c>
      <c r="W48" s="86" t="str">
        <f aca="false">IF(W$2=$E48,$J48,"")</f>
        <v/>
      </c>
      <c r="X48" s="99" t="str">
        <f aca="false">IF(X$2=$E48,$J48,"")</f>
        <v/>
      </c>
      <c r="Y48" s="86" t="str">
        <f aca="false">IF(Y$2=$E48,$J48,"")</f>
        <v/>
      </c>
      <c r="Z48" s="99" t="str">
        <f aca="false">IF(Z$2=$E48,$J48,"")</f>
        <v/>
      </c>
      <c r="AA48" s="86" t="str">
        <f aca="false">IF(AA$2=$E48,$J48,"")</f>
        <v/>
      </c>
      <c r="AB48" s="99" t="str">
        <f aca="false">IF(AB$2=$E48,$J48,"")</f>
        <v/>
      </c>
      <c r="AC48" s="101" t="s">
        <v>10</v>
      </c>
      <c r="AD48" s="83"/>
      <c r="AE48" s="83"/>
      <c r="AF48" s="83"/>
    </row>
    <row r="49" customFormat="false" ht="14.25" hidden="false" customHeight="false" outlineLevel="0" collapsed="false">
      <c r="A49" s="82" t="str">
        <f aca="false">IF(G49&lt;&gt;0,IF(COUNTIF(G$4:G$200,G49)&lt;&gt;1,RANK(G49,G$4:G$200)&amp;"°",RANK(G49,G$4:G$200)),"")</f>
        <v>46°</v>
      </c>
      <c r="B49" s="100" t="s">
        <v>131</v>
      </c>
      <c r="C49" s="86" t="n">
        <f aca="false">IFERROR(VLOOKUP($B49,TabJoueurs,2,0),"")</f>
        <v>7</v>
      </c>
      <c r="D49" s="86" t="str">
        <f aca="false">IFERROR(VLOOKUP($B49,TabJoueurs,3,0),"")</f>
        <v>V</v>
      </c>
      <c r="E49" s="86" t="str">
        <f aca="false">IFERROR(VLOOKUP($B49,TabJoueurs,4,0),"")</f>
        <v>DZY</v>
      </c>
      <c r="F49" s="86" t="n">
        <f aca="false">IFERROR(VLOOKUP($B49,TabJoueurs,7,0),"")</f>
        <v>0</v>
      </c>
      <c r="G49" s="82" t="n">
        <v>730</v>
      </c>
      <c r="H49" s="82" t="n">
        <f aca="false">COUNTIF(E$4:E49,E49)</f>
        <v>2</v>
      </c>
      <c r="I49" s="82" t="n">
        <f aca="false">IFERROR(IF(H49&lt;6,I48+1,I48),0)</f>
        <v>40</v>
      </c>
      <c r="J49" s="82" t="n">
        <f aca="false">IF(G49&gt;0,IF(H49&lt;6,PtsMax5-I49+1,""),"")</f>
        <v>26</v>
      </c>
      <c r="K49" s="97" t="n">
        <f aca="false">MAX(M49:AB49)</f>
        <v>26</v>
      </c>
      <c r="L49" s="98" t="n">
        <f aca="false">IFERROR(G49/G$1,"")</f>
        <v>0.786637931034483</v>
      </c>
      <c r="M49" s="99" t="str">
        <f aca="false">IF(M$2=$E49,$J49,"")</f>
        <v/>
      </c>
      <c r="N49" s="86" t="str">
        <f aca="false">IF(N$2=$E49,$J49,"")</f>
        <v/>
      </c>
      <c r="O49" s="99" t="str">
        <f aca="false">IF(O$2=$E49,$J49,"")</f>
        <v/>
      </c>
      <c r="P49" s="86" t="str">
        <f aca="false">IF(P$2=$E49,$J49,"")</f>
        <v/>
      </c>
      <c r="Q49" s="86" t="str">
        <f aca="false">IF(Q$2=$E49,$J49,"")</f>
        <v/>
      </c>
      <c r="R49" s="99" t="str">
        <f aca="false">IF(R$2=$E49,$J49,"")</f>
        <v/>
      </c>
      <c r="S49" s="86" t="str">
        <f aca="false">IF(S$2=$E49,$J49,"")</f>
        <v/>
      </c>
      <c r="T49" s="99" t="n">
        <f aca="false">IF(T$2=$E49,$J49,"")</f>
        <v>26</v>
      </c>
      <c r="U49" s="86" t="str">
        <f aca="false">IF(U$2=$E49,$J49,"")</f>
        <v/>
      </c>
      <c r="V49" s="99" t="str">
        <f aca="false">IF(V$2=$E49,$J49,"")</f>
        <v/>
      </c>
      <c r="W49" s="86" t="str">
        <f aca="false">IF(W$2=$E49,$J49,"")</f>
        <v/>
      </c>
      <c r="X49" s="99" t="str">
        <f aca="false">IF(X$2=$E49,$J49,"")</f>
        <v/>
      </c>
      <c r="Y49" s="86" t="str">
        <f aca="false">IF(Y$2=$E49,$J49,"")</f>
        <v/>
      </c>
      <c r="Z49" s="99" t="str">
        <f aca="false">IF(Z$2=$E49,$J49,"")</f>
        <v/>
      </c>
      <c r="AA49" s="86" t="str">
        <f aca="false">IF(AA$2=$E49,$J49,"")</f>
        <v/>
      </c>
      <c r="AB49" s="99" t="str">
        <f aca="false">IF(AB$2=$E49,$J49,"")</f>
        <v/>
      </c>
      <c r="AC49" s="101" t="s">
        <v>10</v>
      </c>
      <c r="AD49" s="83"/>
      <c r="AE49" s="83"/>
      <c r="AF49" s="83"/>
    </row>
    <row r="50" customFormat="false" ht="14.25" hidden="false" customHeight="false" outlineLevel="0" collapsed="false">
      <c r="A50" s="82" t="str">
        <f aca="false">IF(G50&lt;&gt;0,IF(COUNTIF(G$4:G$200,G50)&lt;&gt;1,RANK(G50,G$4:G$200)&amp;"°",RANK(G50,G$4:G$200)),"")</f>
        <v>46°</v>
      </c>
      <c r="B50" s="100" t="s">
        <v>178</v>
      </c>
      <c r="C50" s="86" t="str">
        <f aca="false">IFERROR(VLOOKUP($B50,TabJoueurs,2,0),"")</f>
        <v>6C</v>
      </c>
      <c r="D50" s="86" t="str">
        <f aca="false">IFERROR(VLOOKUP($B50,TabJoueurs,3,0),"")</f>
        <v>S</v>
      </c>
      <c r="E50" s="86" t="str">
        <f aca="false">IFERROR(VLOOKUP($B50,TabJoueurs,4,0),"")</f>
        <v>BAH</v>
      </c>
      <c r="F50" s="86" t="n">
        <f aca="false">IFERROR(VLOOKUP($B50,TabJoueurs,7,0),"")</f>
        <v>0</v>
      </c>
      <c r="G50" s="82" t="n">
        <v>730</v>
      </c>
      <c r="H50" s="82" t="n">
        <f aca="false">COUNTIF(E$4:E50,E50)</f>
        <v>8</v>
      </c>
      <c r="I50" s="82" t="n">
        <f aca="false">IFERROR(IF(H50&lt;6,I49+1,I49),0)</f>
        <v>40</v>
      </c>
      <c r="J50" s="82" t="str">
        <f aca="false">IF(G50&gt;0,IF(H50&lt;6,PtsMax5-I50+1,""),"")</f>
        <v/>
      </c>
      <c r="K50" s="97" t="n">
        <f aca="false">MAX(M50:AB50)</f>
        <v>0</v>
      </c>
      <c r="L50" s="98" t="n">
        <f aca="false">IFERROR(G50/G$1,"")</f>
        <v>0.786637931034483</v>
      </c>
      <c r="M50" s="99" t="str">
        <f aca="false">IF(M$2=$E50,$J50,"")</f>
        <v/>
      </c>
      <c r="N50" s="86" t="str">
        <f aca="false">IF(N$2=$E50,$J50,"")</f>
        <v/>
      </c>
      <c r="O50" s="99" t="str">
        <f aca="false">IF(O$2=$E50,$J50,"")</f>
        <v/>
      </c>
      <c r="P50" s="86" t="str">
        <f aca="false">IF(P$2=$E50,$J50,"")</f>
        <v/>
      </c>
      <c r="Q50" s="86" t="str">
        <f aca="false">IF(Q$2=$E50,$J50,"")</f>
        <v/>
      </c>
      <c r="R50" s="99" t="str">
        <f aca="false">IF(R$2=$E50,$J50,"")</f>
        <v/>
      </c>
      <c r="S50" s="86" t="str">
        <f aca="false">IF(S$2=$E50,$J50,"")</f>
        <v/>
      </c>
      <c r="T50" s="99" t="str">
        <f aca="false">IF(T$2=$E50,$J50,"")</f>
        <v/>
      </c>
      <c r="U50" s="86" t="str">
        <f aca="false">IF(U$2=$E50,$J50,"")</f>
        <v/>
      </c>
      <c r="V50" s="99" t="str">
        <f aca="false">IF(V$2=$E50,$J50,"")</f>
        <v/>
      </c>
      <c r="W50" s="86" t="str">
        <f aca="false">IF(W$2=$E50,$J50,"")</f>
        <v/>
      </c>
      <c r="X50" s="99" t="str">
        <f aca="false">IF(X$2=$E50,$J50,"")</f>
        <v/>
      </c>
      <c r="Y50" s="86" t="str">
        <f aca="false">IF(Y$2=$E50,$J50,"")</f>
        <v/>
      </c>
      <c r="Z50" s="99" t="str">
        <f aca="false">IF(Z$2=$E50,$J50,"")</f>
        <v/>
      </c>
      <c r="AA50" s="86" t="str">
        <f aca="false">IF(AA$2=$E50,$J50,"")</f>
        <v/>
      </c>
      <c r="AB50" s="99" t="str">
        <f aca="false">IF(AB$2=$E50,$J50,"")</f>
        <v/>
      </c>
      <c r="AC50" s="101" t="s">
        <v>10</v>
      </c>
      <c r="AD50" s="83"/>
      <c r="AE50" s="83"/>
      <c r="AF50" s="83"/>
    </row>
    <row r="51" customFormat="false" ht="14.25" hidden="false" customHeight="false" outlineLevel="0" collapsed="false">
      <c r="A51" s="82" t="n">
        <f aca="false">IF(G51&lt;&gt;0,IF(COUNTIF(G$4:G$200,G51)&lt;&gt;1,RANK(G51,G$4:G$200)&amp;"°",RANK(G51,G$4:G$200)),"")</f>
        <v>48</v>
      </c>
      <c r="B51" s="100" t="s">
        <v>814</v>
      </c>
      <c r="C51" s="86" t="str">
        <f aca="false">IFERROR(VLOOKUP($B51,TabJoueurs,2,0),"")</f>
        <v>6D</v>
      </c>
      <c r="D51" s="86" t="str">
        <f aca="false">IFERROR(VLOOKUP($B51,TabJoueurs,3,0),"")</f>
        <v>S</v>
      </c>
      <c r="E51" s="86" t="str">
        <f aca="false">IFERROR(VLOOKUP($B51,TabJoueurs,4,0),"")</f>
        <v>LUX</v>
      </c>
      <c r="F51" s="86" t="n">
        <f aca="false">IFERROR(VLOOKUP($B51,TabJoueurs,7,0),"")</f>
        <v>0</v>
      </c>
      <c r="G51" s="82" t="n">
        <v>727</v>
      </c>
      <c r="H51" s="82" t="n">
        <f aca="false">COUNTIF(E$4:E51,E51)</f>
        <v>8</v>
      </c>
      <c r="I51" s="82" t="n">
        <f aca="false">IFERROR(IF(H51&lt;6,I50+1,I50),0)</f>
        <v>40</v>
      </c>
      <c r="J51" s="82" t="str">
        <f aca="false">IF(G51&gt;0,IF(H51&lt;6,PtsMax5-I51+1,""),"")</f>
        <v/>
      </c>
      <c r="K51" s="97" t="n">
        <f aca="false">MAX(M51:AB51)</f>
        <v>0</v>
      </c>
      <c r="L51" s="98" t="n">
        <f aca="false">IFERROR(G51/G$1,"")</f>
        <v>0.783405172413793</v>
      </c>
      <c r="M51" s="99" t="str">
        <f aca="false">IF(M$2=$E51,$J51,"")</f>
        <v/>
      </c>
      <c r="N51" s="86" t="str">
        <f aca="false">IF(N$2=$E51,$J51,"")</f>
        <v/>
      </c>
      <c r="O51" s="99" t="str">
        <f aca="false">IF(O$2=$E51,$J51,"")</f>
        <v/>
      </c>
      <c r="P51" s="86" t="str">
        <f aca="false">IF(P$2=$E51,$J51,"")</f>
        <v/>
      </c>
      <c r="Q51" s="86" t="str">
        <f aca="false">IF(Q$2=$E51,$J51,"")</f>
        <v/>
      </c>
      <c r="R51" s="99" t="str">
        <f aca="false">IF(R$2=$E51,$J51,"")</f>
        <v/>
      </c>
      <c r="S51" s="86" t="str">
        <f aca="false">IF(S$2=$E51,$J51,"")</f>
        <v/>
      </c>
      <c r="T51" s="99" t="str">
        <f aca="false">IF(T$2=$E51,$J51,"")</f>
        <v/>
      </c>
      <c r="U51" s="86" t="str">
        <f aca="false">IF(U$2=$E51,$J51,"")</f>
        <v/>
      </c>
      <c r="V51" s="99" t="str">
        <f aca="false">IF(V$2=$E51,$J51,"")</f>
        <v/>
      </c>
      <c r="W51" s="86" t="str">
        <f aca="false">IF(W$2=$E51,$J51,"")</f>
        <v/>
      </c>
      <c r="X51" s="99" t="str">
        <f aca="false">IF(X$2=$E51,$J51,"")</f>
        <v/>
      </c>
      <c r="Y51" s="86" t="str">
        <f aca="false">IF(Y$2=$E51,$J51,"")</f>
        <v/>
      </c>
      <c r="Z51" s="99" t="str">
        <f aca="false">IF(Z$2=$E51,$J51,"")</f>
        <v/>
      </c>
      <c r="AA51" s="86" t="str">
        <f aca="false">IF(AA$2=$E51,$J51,"")</f>
        <v/>
      </c>
      <c r="AB51" s="99" t="str">
        <f aca="false">IF(AB$2=$E51,$J51,"")</f>
        <v/>
      </c>
      <c r="AC51" s="101" t="s">
        <v>10</v>
      </c>
      <c r="AD51" s="83"/>
      <c r="AE51" s="83"/>
      <c r="AF51" s="83"/>
    </row>
    <row r="52" customFormat="false" ht="14.25" hidden="false" customHeight="false" outlineLevel="0" collapsed="false">
      <c r="A52" s="82" t="n">
        <f aca="false">IF(G52&lt;&gt;0,IF(COUNTIF(G$4:G$200,G52)&lt;&gt;1,RANK(G52,G$4:G$200)&amp;"°",RANK(G52,G$4:G$200)),"")</f>
        <v>49</v>
      </c>
      <c r="B52" s="100" t="s">
        <v>99</v>
      </c>
      <c r="C52" s="86" t="str">
        <f aca="false">IFERROR(VLOOKUP($B52,TabJoueurs,2,0),"")</f>
        <v>5A</v>
      </c>
      <c r="D52" s="86" t="str">
        <f aca="false">IFERROR(VLOOKUP($B52,TabJoueurs,3,0),"")</f>
        <v>R</v>
      </c>
      <c r="E52" s="86" t="str">
        <f aca="false">IFERROR(VLOOKUP($B52,TabJoueurs,4,0),"")</f>
        <v>CHY</v>
      </c>
      <c r="F52" s="86" t="n">
        <f aca="false">IFERROR(VLOOKUP($B52,TabJoueurs,7,0),"")</f>
        <v>0</v>
      </c>
      <c r="G52" s="82" t="n">
        <v>722</v>
      </c>
      <c r="H52" s="82" t="n">
        <f aca="false">COUNTIF(E$4:E52,E52)</f>
        <v>4</v>
      </c>
      <c r="I52" s="82" t="n">
        <f aca="false">IFERROR(IF(H52&lt;6,I51+1,I51),0)</f>
        <v>41</v>
      </c>
      <c r="J52" s="82" t="n">
        <f aca="false">IF(G52&gt;0,IF(H52&lt;6,PtsMax5-I52+1,""),"")</f>
        <v>25</v>
      </c>
      <c r="K52" s="97" t="n">
        <f aca="false">MAX(M52:AB52)</f>
        <v>25</v>
      </c>
      <c r="L52" s="98" t="n">
        <f aca="false">IFERROR(G52/G$1,"")</f>
        <v>0.77801724137931</v>
      </c>
      <c r="M52" s="99" t="str">
        <f aca="false">IF(M$2=$E52,$J52,"")</f>
        <v/>
      </c>
      <c r="N52" s="86" t="str">
        <f aca="false">IF(N$2=$E52,$J52,"")</f>
        <v/>
      </c>
      <c r="O52" s="99" t="str">
        <f aca="false">IF(O$2=$E52,$J52,"")</f>
        <v/>
      </c>
      <c r="P52" s="86" t="str">
        <f aca="false">IF(P$2=$E52,$J52,"")</f>
        <v/>
      </c>
      <c r="Q52" s="86" t="n">
        <f aca="false">IF(Q$2=$E52,$J52,"")</f>
        <v>25</v>
      </c>
      <c r="R52" s="99" t="str">
        <f aca="false">IF(R$2=$E52,$J52,"")</f>
        <v/>
      </c>
      <c r="S52" s="86" t="str">
        <f aca="false">IF(S$2=$E52,$J52,"")</f>
        <v/>
      </c>
      <c r="T52" s="99" t="str">
        <f aca="false">IF(T$2=$E52,$J52,"")</f>
        <v/>
      </c>
      <c r="U52" s="86" t="str">
        <f aca="false">IF(U$2=$E52,$J52,"")</f>
        <v/>
      </c>
      <c r="V52" s="99" t="str">
        <f aca="false">IF(V$2=$E52,$J52,"")</f>
        <v/>
      </c>
      <c r="W52" s="86" t="str">
        <f aca="false">IF(W$2=$E52,$J52,"")</f>
        <v/>
      </c>
      <c r="X52" s="99" t="str">
        <f aca="false">IF(X$2=$E52,$J52,"")</f>
        <v/>
      </c>
      <c r="Y52" s="86" t="str">
        <f aca="false">IF(Y$2=$E52,$J52,"")</f>
        <v/>
      </c>
      <c r="Z52" s="99" t="str">
        <f aca="false">IF(Z$2=$E52,$J52,"")</f>
        <v/>
      </c>
      <c r="AA52" s="86" t="str">
        <f aca="false">IF(AA$2=$E52,$J52,"")</f>
        <v/>
      </c>
      <c r="AB52" s="99" t="str">
        <f aca="false">IF(AB$2=$E52,$J52,"")</f>
        <v/>
      </c>
      <c r="AC52" s="101" t="s">
        <v>10</v>
      </c>
      <c r="AD52" s="83"/>
      <c r="AE52" s="83"/>
      <c r="AF52" s="83"/>
    </row>
    <row r="53" customFormat="false" ht="14.25" hidden="false" customHeight="false" outlineLevel="0" collapsed="false">
      <c r="A53" s="82" t="n">
        <f aca="false">IF(G53&lt;&gt;0,IF(COUNTIF(G$4:G$200,G53)&lt;&gt;1,RANK(G53,G$4:G$200)&amp;"°",RANK(G53,G$4:G$200)),"")</f>
        <v>50</v>
      </c>
      <c r="B53" s="4" t="s">
        <v>97</v>
      </c>
      <c r="C53" s="86" t="str">
        <f aca="false">IFERROR(VLOOKUP($B53,TabJoueurs,2,0),"")</f>
        <v>6D</v>
      </c>
      <c r="D53" s="86" t="str">
        <f aca="false">IFERROR(VLOOKUP($B53,TabJoueurs,3,0),"")</f>
        <v>V</v>
      </c>
      <c r="E53" s="86" t="str">
        <f aca="false">IFERROR(VLOOKUP($B53,TabJoueurs,4,0),"")</f>
        <v>FLO</v>
      </c>
      <c r="F53" s="86" t="n">
        <f aca="false">IFERROR(VLOOKUP($B53,TabJoueurs,7,0),"")</f>
        <v>0</v>
      </c>
      <c r="G53" s="82" t="n">
        <v>721</v>
      </c>
      <c r="H53" s="82" t="n">
        <f aca="false">COUNTIF(E$4:E53,E53)</f>
        <v>7</v>
      </c>
      <c r="I53" s="82" t="n">
        <f aca="false">IFERROR(IF(H53&lt;6,I52+1,I52),0)</f>
        <v>41</v>
      </c>
      <c r="J53" s="82" t="str">
        <f aca="false">IF(G53&gt;0,IF(H53&lt;6,PtsMax5-I53+1,""),"")</f>
        <v/>
      </c>
      <c r="K53" s="97" t="n">
        <f aca="false">MAX(M53:AB53)</f>
        <v>0</v>
      </c>
      <c r="L53" s="98" t="n">
        <f aca="false">IFERROR(G53/G$1,"")</f>
        <v>0.776939655172414</v>
      </c>
      <c r="M53" s="99" t="str">
        <f aca="false">IF(M$2=$E53,$J53,"")</f>
        <v/>
      </c>
      <c r="N53" s="86" t="str">
        <f aca="false">IF(N$2=$E53,$J53,"")</f>
        <v/>
      </c>
      <c r="O53" s="99" t="str">
        <f aca="false">IF(O$2=$E53,$J53,"")</f>
        <v/>
      </c>
      <c r="P53" s="86" t="str">
        <f aca="false">IF(P$2=$E53,$J53,"")</f>
        <v/>
      </c>
      <c r="Q53" s="86" t="str">
        <f aca="false">IF(Q$2=$E53,$J53,"")</f>
        <v/>
      </c>
      <c r="R53" s="99" t="str">
        <f aca="false">IF(R$2=$E53,$J53,"")</f>
        <v/>
      </c>
      <c r="S53" s="86" t="str">
        <f aca="false">IF(S$2=$E53,$J53,"")</f>
        <v/>
      </c>
      <c r="T53" s="99" t="str">
        <f aca="false">IF(T$2=$E53,$J53,"")</f>
        <v/>
      </c>
      <c r="U53" s="86" t="str">
        <f aca="false">IF(U$2=$E53,$J53,"")</f>
        <v/>
      </c>
      <c r="V53" s="99" t="str">
        <f aca="false">IF(V$2=$E53,$J53,"")</f>
        <v/>
      </c>
      <c r="W53" s="86" t="str">
        <f aca="false">IF(W$2=$E53,$J53,"")</f>
        <v/>
      </c>
      <c r="X53" s="99" t="str">
        <f aca="false">IF(X$2=$E53,$J53,"")</f>
        <v/>
      </c>
      <c r="Y53" s="86" t="str">
        <f aca="false">IF(Y$2=$E53,$J53,"")</f>
        <v/>
      </c>
      <c r="Z53" s="99" t="str">
        <f aca="false">IF(Z$2=$E53,$J53,"")</f>
        <v/>
      </c>
      <c r="AA53" s="86" t="str">
        <f aca="false">IF(AA$2=$E53,$J53,"")</f>
        <v/>
      </c>
      <c r="AB53" s="99" t="str">
        <f aca="false">IF(AB$2=$E53,$J53,"")</f>
        <v/>
      </c>
      <c r="AC53" s="101" t="s">
        <v>10</v>
      </c>
      <c r="AD53" s="83"/>
      <c r="AE53" s="83"/>
      <c r="AF53" s="83"/>
    </row>
    <row r="54" customFormat="false" ht="14.25" hidden="false" customHeight="false" outlineLevel="0" collapsed="false">
      <c r="A54" s="82" t="n">
        <f aca="false">IF(G54&lt;&gt;0,IF(COUNTIF(G$4:G$200,G54)&lt;&gt;1,RANK(G54,G$4:G$200)&amp;"°",RANK(G54,G$4:G$200)),"")</f>
        <v>51</v>
      </c>
      <c r="B54" s="100" t="s">
        <v>109</v>
      </c>
      <c r="C54" s="86" t="str">
        <f aca="false">IFERROR(VLOOKUP($B54,TabJoueurs,2,0),"")</f>
        <v>NC</v>
      </c>
      <c r="D54" s="86" t="str">
        <f aca="false">IFERROR(VLOOKUP($B54,TabJoueurs,3,0),"")</f>
        <v>S</v>
      </c>
      <c r="E54" s="86" t="str">
        <f aca="false">IFERROR(VLOOKUP($B54,TabJoueurs,4,0),"")</f>
        <v>LUX</v>
      </c>
      <c r="F54" s="86" t="n">
        <f aca="false">IFERROR(VLOOKUP($B54,TabJoueurs,7,0),"")</f>
        <v>0</v>
      </c>
      <c r="G54" s="82" t="n">
        <v>718</v>
      </c>
      <c r="H54" s="82" t="n">
        <f aca="false">COUNTIF(E$4:E54,E54)</f>
        <v>9</v>
      </c>
      <c r="I54" s="82" t="n">
        <f aca="false">IFERROR(IF(H54&lt;6,I53+1,I53),0)</f>
        <v>41</v>
      </c>
      <c r="J54" s="82" t="str">
        <f aca="false">IF(G54&gt;0,IF(H54&lt;6,PtsMax5-I54+1,""),"")</f>
        <v/>
      </c>
      <c r="K54" s="97" t="n">
        <f aca="false">MAX(M54:AB54)</f>
        <v>0</v>
      </c>
      <c r="L54" s="98" t="n">
        <f aca="false">IFERROR(G54/G$1,"")</f>
        <v>0.773706896551724</v>
      </c>
      <c r="M54" s="99" t="str">
        <f aca="false">IF(M$2=$E54,$J54,"")</f>
        <v/>
      </c>
      <c r="N54" s="86" t="str">
        <f aca="false">IF(N$2=$E54,$J54,"")</f>
        <v/>
      </c>
      <c r="O54" s="99" t="str">
        <f aca="false">IF(O$2=$E54,$J54,"")</f>
        <v/>
      </c>
      <c r="P54" s="86" t="str">
        <f aca="false">IF(P$2=$E54,$J54,"")</f>
        <v/>
      </c>
      <c r="Q54" s="86" t="str">
        <f aca="false">IF(Q$2=$E54,$J54,"")</f>
        <v/>
      </c>
      <c r="R54" s="99" t="str">
        <f aca="false">IF(R$2=$E54,$J54,"")</f>
        <v/>
      </c>
      <c r="S54" s="86" t="str">
        <f aca="false">IF(S$2=$E54,$J54,"")</f>
        <v/>
      </c>
      <c r="T54" s="99" t="str">
        <f aca="false">IF(T$2=$E54,$J54,"")</f>
        <v/>
      </c>
      <c r="U54" s="86" t="str">
        <f aca="false">IF(U$2=$E54,$J54,"")</f>
        <v/>
      </c>
      <c r="V54" s="99" t="str">
        <f aca="false">IF(V$2=$E54,$J54,"")</f>
        <v/>
      </c>
      <c r="W54" s="86" t="str">
        <f aca="false">IF(W$2=$E54,$J54,"")</f>
        <v/>
      </c>
      <c r="X54" s="99" t="str">
        <f aca="false">IF(X$2=$E54,$J54,"")</f>
        <v/>
      </c>
      <c r="Y54" s="86" t="str">
        <f aca="false">IF(Y$2=$E54,$J54,"")</f>
        <v/>
      </c>
      <c r="Z54" s="99" t="str">
        <f aca="false">IF(Z$2=$E54,$J54,"")</f>
        <v/>
      </c>
      <c r="AA54" s="86" t="str">
        <f aca="false">IF(AA$2=$E54,$J54,"")</f>
        <v/>
      </c>
      <c r="AB54" s="99" t="str">
        <f aca="false">IF(AB$2=$E54,$J54,"")</f>
        <v/>
      </c>
      <c r="AC54" s="101" t="s">
        <v>10</v>
      </c>
      <c r="AD54" s="83"/>
      <c r="AE54" s="83"/>
      <c r="AF54" s="83"/>
    </row>
    <row r="55" customFormat="false" ht="14.25" hidden="false" customHeight="false" outlineLevel="0" collapsed="false">
      <c r="A55" s="82" t="n">
        <f aca="false">IF(G55&lt;&gt;0,IF(COUNTIF(G$4:G$200,G55)&lt;&gt;1,RANK(G55,G$4:G$200)&amp;"°",RANK(G55,G$4:G$200)),"")</f>
        <v>52</v>
      </c>
      <c r="B55" s="100" t="s">
        <v>68</v>
      </c>
      <c r="C55" s="86" t="str">
        <f aca="false">IFERROR(VLOOKUP($B55,TabJoueurs,2,0),"")</f>
        <v>5B</v>
      </c>
      <c r="D55" s="86" t="str">
        <f aca="false">IFERROR(VLOOKUP($B55,TabJoueurs,3,0),"")</f>
        <v>R</v>
      </c>
      <c r="E55" s="86" t="str">
        <f aca="false">IFERROR(VLOOKUP($B55,TabJoueurs,4,0),"")</f>
        <v>AYW</v>
      </c>
      <c r="F55" s="86" t="n">
        <f aca="false">IFERROR(VLOOKUP($B55,TabJoueurs,7,0),"")</f>
        <v>0</v>
      </c>
      <c r="G55" s="82" t="n">
        <v>717</v>
      </c>
      <c r="H55" s="82" t="n">
        <f aca="false">COUNTIF(E$4:E55,E55)</f>
        <v>4</v>
      </c>
      <c r="I55" s="82" t="n">
        <f aca="false">IFERROR(IF(H55&lt;6,I54+1,I54),0)</f>
        <v>42</v>
      </c>
      <c r="J55" s="82" t="n">
        <f aca="false">IF(G55&gt;0,IF(H55&lt;6,PtsMax5-I55+1,""),"")</f>
        <v>24</v>
      </c>
      <c r="K55" s="97" t="n">
        <f aca="false">MAX(M55:AB55)</f>
        <v>24</v>
      </c>
      <c r="L55" s="98" t="n">
        <f aca="false">IFERROR(G55/G$1,"")</f>
        <v>0.772629310344828</v>
      </c>
      <c r="M55" s="99" t="str">
        <f aca="false">IF(M$2=$E55,$J55,"")</f>
        <v/>
      </c>
      <c r="N55" s="86" t="n">
        <f aca="false">IF(N$2=$E55,$J55,"")</f>
        <v>24</v>
      </c>
      <c r="O55" s="99" t="str">
        <f aca="false">IF(O$2=$E55,$J55,"")</f>
        <v/>
      </c>
      <c r="P55" s="86" t="str">
        <f aca="false">IF(P$2=$E55,$J55,"")</f>
        <v/>
      </c>
      <c r="Q55" s="86" t="str">
        <f aca="false">IF(Q$2=$E55,$J55,"")</f>
        <v/>
      </c>
      <c r="R55" s="99" t="str">
        <f aca="false">IF(R$2=$E55,$J55,"")</f>
        <v/>
      </c>
      <c r="S55" s="86" t="str">
        <f aca="false">IF(S$2=$E55,$J55,"")</f>
        <v/>
      </c>
      <c r="T55" s="99" t="str">
        <f aca="false">IF(T$2=$E55,$J55,"")</f>
        <v/>
      </c>
      <c r="U55" s="86" t="str">
        <f aca="false">IF(U$2=$E55,$J55,"")</f>
        <v/>
      </c>
      <c r="V55" s="99" t="str">
        <f aca="false">IF(V$2=$E55,$J55,"")</f>
        <v/>
      </c>
      <c r="W55" s="86" t="str">
        <f aca="false">IF(W$2=$E55,$J55,"")</f>
        <v/>
      </c>
      <c r="X55" s="99" t="str">
        <f aca="false">IF(X$2=$E55,$J55,"")</f>
        <v/>
      </c>
      <c r="Y55" s="86" t="str">
        <f aca="false">IF(Y$2=$E55,$J55,"")</f>
        <v/>
      </c>
      <c r="Z55" s="99" t="str">
        <f aca="false">IF(Z$2=$E55,$J55,"")</f>
        <v/>
      </c>
      <c r="AA55" s="86" t="str">
        <f aca="false">IF(AA$2=$E55,$J55,"")</f>
        <v/>
      </c>
      <c r="AB55" s="99" t="str">
        <f aca="false">IF(AB$2=$E55,$J55,"")</f>
        <v/>
      </c>
      <c r="AC55" s="101" t="s">
        <v>10</v>
      </c>
      <c r="AD55" s="83"/>
      <c r="AE55" s="83"/>
      <c r="AF55" s="83"/>
    </row>
    <row r="56" customFormat="false" ht="14.25" hidden="false" customHeight="false" outlineLevel="0" collapsed="false">
      <c r="A56" s="82" t="n">
        <f aca="false">IF(G56&lt;&gt;0,IF(COUNTIF(G$4:G$200,G56)&lt;&gt;1,RANK(G56,G$4:G$200)&amp;"°",RANK(G56,G$4:G$200)),"")</f>
        <v>53</v>
      </c>
      <c r="B56" s="100" t="s">
        <v>117</v>
      </c>
      <c r="C56" s="86" t="str">
        <f aca="false">IFERROR(VLOOKUP($B56,TabJoueurs,2,0),"")</f>
        <v>5D</v>
      </c>
      <c r="D56" s="86" t="str">
        <f aca="false">IFERROR(VLOOKUP($B56,TabJoueurs,3,0),"")</f>
        <v>V</v>
      </c>
      <c r="E56" s="86" t="str">
        <f aca="false">IFERROR(VLOOKUP($B56,TabJoueurs,4,0),"")</f>
        <v>SLR</v>
      </c>
      <c r="F56" s="86" t="n">
        <f aca="false">IFERROR(VLOOKUP($B56,TabJoueurs,7,0),"")</f>
        <v>0</v>
      </c>
      <c r="G56" s="82" t="n">
        <v>713</v>
      </c>
      <c r="H56" s="82" t="n">
        <f aca="false">COUNTIF(E$4:E56,E56)</f>
        <v>3</v>
      </c>
      <c r="I56" s="82" t="n">
        <f aca="false">IFERROR(IF(H56&lt;6,I55+1,I55),0)</f>
        <v>43</v>
      </c>
      <c r="J56" s="82" t="n">
        <f aca="false">IF(G56&gt;0,IF(H56&lt;6,PtsMax5-I56+1,""),"")</f>
        <v>23</v>
      </c>
      <c r="K56" s="97" t="n">
        <f aca="false">MAX(M56:AB56)</f>
        <v>23</v>
      </c>
      <c r="L56" s="98" t="n">
        <f aca="false">IFERROR(G56/G$1,"")</f>
        <v>0.768318965517241</v>
      </c>
      <c r="M56" s="99" t="str">
        <f aca="false">IF(M$2=$E56,$J56,"")</f>
        <v/>
      </c>
      <c r="N56" s="86" t="str">
        <f aca="false">IF(N$2=$E56,$J56,"")</f>
        <v/>
      </c>
      <c r="O56" s="99" t="str">
        <f aca="false">IF(O$2=$E56,$J56,"")</f>
        <v/>
      </c>
      <c r="P56" s="86" t="str">
        <f aca="false">IF(P$2=$E56,$J56,"")</f>
        <v/>
      </c>
      <c r="Q56" s="86" t="str">
        <f aca="false">IF(Q$2=$E56,$J56,"")</f>
        <v/>
      </c>
      <c r="R56" s="99" t="str">
        <f aca="false">IF(R$2=$E56,$J56,"")</f>
        <v/>
      </c>
      <c r="S56" s="86" t="str">
        <f aca="false">IF(S$2=$E56,$J56,"")</f>
        <v/>
      </c>
      <c r="T56" s="99" t="str">
        <f aca="false">IF(T$2=$E56,$J56,"")</f>
        <v/>
      </c>
      <c r="U56" s="86" t="str">
        <f aca="false">IF(U$2=$E56,$J56,"")</f>
        <v/>
      </c>
      <c r="V56" s="99" t="str">
        <f aca="false">IF(V$2=$E56,$J56,"")</f>
        <v/>
      </c>
      <c r="W56" s="86" t="str">
        <f aca="false">IF(W$2=$E56,$J56,"")</f>
        <v/>
      </c>
      <c r="X56" s="99" t="str">
        <f aca="false">IF(X$2=$E56,$J56,"")</f>
        <v/>
      </c>
      <c r="Y56" s="86" t="str">
        <f aca="false">IF(Y$2=$E56,$J56,"")</f>
        <v/>
      </c>
      <c r="Z56" s="99" t="n">
        <f aca="false">IF(Z$2=$E56,$J56,"")</f>
        <v>23</v>
      </c>
      <c r="AA56" s="86" t="str">
        <f aca="false">IF(AA$2=$E56,$J56,"")</f>
        <v/>
      </c>
      <c r="AB56" s="99" t="str">
        <f aca="false">IF(AB$2=$E56,$J56,"")</f>
        <v/>
      </c>
      <c r="AC56" s="101" t="s">
        <v>10</v>
      </c>
      <c r="AD56" s="83"/>
      <c r="AE56" s="83"/>
      <c r="AF56" s="83"/>
    </row>
    <row r="57" customFormat="false" ht="14.25" hidden="false" customHeight="false" outlineLevel="0" collapsed="false">
      <c r="A57" s="82" t="n">
        <f aca="false">IF(G57&lt;&gt;0,IF(COUNTIF(G$4:G$200,G57)&lt;&gt;1,RANK(G57,G$4:G$200)&amp;"°",RANK(G57,G$4:G$200)),"")</f>
        <v>54</v>
      </c>
      <c r="B57" s="100" t="s">
        <v>139</v>
      </c>
      <c r="C57" s="86" t="str">
        <f aca="false">IFERROR(VLOOKUP($B57,TabJoueurs,2,0),"")</f>
        <v>NC</v>
      </c>
      <c r="D57" s="86" t="str">
        <f aca="false">IFERROR(VLOOKUP($B57,TabJoueurs,3,0),"")</f>
        <v>S</v>
      </c>
      <c r="E57" s="86" t="str">
        <f aca="false">IFERROR(VLOOKUP($B57,TabJoueurs,4,0),"")</f>
        <v>WAA</v>
      </c>
      <c r="F57" s="86" t="n">
        <f aca="false">IFERROR(VLOOKUP($B57,TabJoueurs,7,0),"")</f>
        <v>0</v>
      </c>
      <c r="G57" s="82" t="n">
        <v>711</v>
      </c>
      <c r="H57" s="82" t="n">
        <f aca="false">COUNTIF(E$4:E57,E57)</f>
        <v>3</v>
      </c>
      <c r="I57" s="82" t="n">
        <f aca="false">IFERROR(IF(H57&lt;6,I56+1,I56),0)</f>
        <v>44</v>
      </c>
      <c r="J57" s="82" t="n">
        <f aca="false">IF(G57&gt;0,IF(H57&lt;6,PtsMax5-I57+1,""),"")</f>
        <v>22</v>
      </c>
      <c r="K57" s="97" t="n">
        <f aca="false">MAX(M57:AB57)</f>
        <v>22</v>
      </c>
      <c r="L57" s="98" t="n">
        <f aca="false">IFERROR(G57/G$1,"")</f>
        <v>0.766163793103448</v>
      </c>
      <c r="M57" s="99" t="str">
        <f aca="false">IF(M$2=$E57,$J57,"")</f>
        <v/>
      </c>
      <c r="N57" s="86" t="str">
        <f aca="false">IF(N$2=$E57,$J57,"")</f>
        <v/>
      </c>
      <c r="O57" s="99" t="str">
        <f aca="false">IF(O$2=$E57,$J57,"")</f>
        <v/>
      </c>
      <c r="P57" s="86" t="str">
        <f aca="false">IF(P$2=$E57,$J57,"")</f>
        <v/>
      </c>
      <c r="Q57" s="86" t="str">
        <f aca="false">IF(Q$2=$E57,$J57,"")</f>
        <v/>
      </c>
      <c r="R57" s="99" t="str">
        <f aca="false">IF(R$2=$E57,$J57,"")</f>
        <v/>
      </c>
      <c r="S57" s="86" t="str">
        <f aca="false">IF(S$2=$E57,$J57,"")</f>
        <v/>
      </c>
      <c r="T57" s="99" t="str">
        <f aca="false">IF(T$2=$E57,$J57,"")</f>
        <v/>
      </c>
      <c r="U57" s="86" t="str">
        <f aca="false">IF(U$2=$E57,$J57,"")</f>
        <v/>
      </c>
      <c r="V57" s="99" t="str">
        <f aca="false">IF(V$2=$E57,$J57,"")</f>
        <v/>
      </c>
      <c r="W57" s="86" t="str">
        <f aca="false">IF(W$2=$E57,$J57,"")</f>
        <v/>
      </c>
      <c r="X57" s="99" t="str">
        <f aca="false">IF(X$2=$E57,$J57,"")</f>
        <v/>
      </c>
      <c r="Y57" s="86" t="str">
        <f aca="false">IF(Y$2=$E57,$J57,"")</f>
        <v/>
      </c>
      <c r="Z57" s="99" t="str">
        <f aca="false">IF(Z$2=$E57,$J57,"")</f>
        <v/>
      </c>
      <c r="AA57" s="86" t="n">
        <f aca="false">IF(AA$2=$E57,$J57,"")</f>
        <v>22</v>
      </c>
      <c r="AB57" s="99" t="str">
        <f aca="false">IF(AB$2=$E57,$J57,"")</f>
        <v/>
      </c>
      <c r="AC57" s="101" t="s">
        <v>10</v>
      </c>
      <c r="AD57" s="83"/>
      <c r="AE57" s="83"/>
      <c r="AF57" s="83"/>
    </row>
    <row r="58" customFormat="false" ht="14.25" hidden="false" customHeight="false" outlineLevel="0" collapsed="false">
      <c r="A58" s="82" t="n">
        <f aca="false">IF(G58&lt;&gt;0,IF(COUNTIF(G$4:G$200,G58)&lt;&gt;1,RANK(G58,G$4:G$200)&amp;"°",RANK(G58,G$4:G$200)),"")</f>
        <v>55</v>
      </c>
      <c r="B58" s="100" t="s">
        <v>455</v>
      </c>
      <c r="C58" s="86" t="str">
        <f aca="false">IFERROR(VLOOKUP($B58,TabJoueurs,2,0),"")</f>
        <v>6A</v>
      </c>
      <c r="D58" s="86" t="str">
        <f aca="false">IFERROR(VLOOKUP($B58,TabJoueurs,3,0),"")</f>
        <v>V</v>
      </c>
      <c r="E58" s="86" t="str">
        <f aca="false">IFERROR(VLOOKUP($B58,TabJoueurs,4,0),"")</f>
        <v>CNA</v>
      </c>
      <c r="F58" s="86" t="n">
        <f aca="false">IFERROR(VLOOKUP($B58,TabJoueurs,7,0),"")</f>
        <v>0</v>
      </c>
      <c r="G58" s="82" t="n">
        <v>710</v>
      </c>
      <c r="H58" s="82" t="n">
        <f aca="false">COUNTIF(E$4:E58,E58)</f>
        <v>5</v>
      </c>
      <c r="I58" s="82" t="n">
        <f aca="false">IFERROR(IF(H58&lt;6,I57+1,I57),0)</f>
        <v>45</v>
      </c>
      <c r="J58" s="82" t="n">
        <f aca="false">IF(G58&gt;0,IF(H58&lt;6,PtsMax5-I58+1,""),"")</f>
        <v>21</v>
      </c>
      <c r="K58" s="97" t="n">
        <f aca="false">MAX(M58:AB58)</f>
        <v>21</v>
      </c>
      <c r="L58" s="98" t="n">
        <f aca="false">IFERROR(G58/G$1,"")</f>
        <v>0.765086206896552</v>
      </c>
      <c r="M58" s="99" t="str">
        <f aca="false">IF(M$2=$E58,$J58,"")</f>
        <v/>
      </c>
      <c r="N58" s="86" t="str">
        <f aca="false">IF(N$2=$E58,$J58,"")</f>
        <v/>
      </c>
      <c r="O58" s="99" t="str">
        <f aca="false">IF(O$2=$E58,$J58,"")</f>
        <v/>
      </c>
      <c r="P58" s="86" t="str">
        <f aca="false">IF(P$2=$E58,$J58,"")</f>
        <v/>
      </c>
      <c r="Q58" s="86" t="str">
        <f aca="false">IF(Q$2=$E58,$J58,"")</f>
        <v/>
      </c>
      <c r="R58" s="99" t="n">
        <f aca="false">IF(R$2=$E58,$J58,"")</f>
        <v>21</v>
      </c>
      <c r="S58" s="86" t="str">
        <f aca="false">IF(S$2=$E58,$J58,"")</f>
        <v/>
      </c>
      <c r="T58" s="99" t="str">
        <f aca="false">IF(T$2=$E58,$J58,"")</f>
        <v/>
      </c>
      <c r="U58" s="86" t="str">
        <f aca="false">IF(U$2=$E58,$J58,"")</f>
        <v/>
      </c>
      <c r="V58" s="99" t="str">
        <f aca="false">IF(V$2=$E58,$J58,"")</f>
        <v/>
      </c>
      <c r="W58" s="86" t="str">
        <f aca="false">IF(W$2=$E58,$J58,"")</f>
        <v/>
      </c>
      <c r="X58" s="99" t="str">
        <f aca="false">IF(X$2=$E58,$J58,"")</f>
        <v/>
      </c>
      <c r="Y58" s="86" t="str">
        <f aca="false">IF(Y$2=$E58,$J58,"")</f>
        <v/>
      </c>
      <c r="Z58" s="99" t="str">
        <f aca="false">IF(Z$2=$E58,$J58,"")</f>
        <v/>
      </c>
      <c r="AA58" s="86" t="str">
        <f aca="false">IF(AA$2=$E58,$J58,"")</f>
        <v/>
      </c>
      <c r="AB58" s="99" t="str">
        <f aca="false">IF(AB$2=$E58,$J58,"")</f>
        <v/>
      </c>
      <c r="AC58" s="101" t="s">
        <v>10</v>
      </c>
      <c r="AD58" s="83"/>
      <c r="AE58" s="83"/>
      <c r="AF58" s="83"/>
    </row>
    <row r="59" customFormat="false" ht="14.25" hidden="false" customHeight="false" outlineLevel="0" collapsed="false">
      <c r="A59" s="82" t="n">
        <f aca="false">IF(G59&lt;&gt;0,IF(COUNTIF(G$4:G$200,G59)&lt;&gt;1,RANK(G59,G$4:G$200)&amp;"°",RANK(G59,G$4:G$200)),"")</f>
        <v>56</v>
      </c>
      <c r="B59" s="100" t="s">
        <v>113</v>
      </c>
      <c r="C59" s="86" t="str">
        <f aca="false">IFERROR(VLOOKUP($B59,TabJoueurs,2,0),"")</f>
        <v>5C</v>
      </c>
      <c r="D59" s="86" t="str">
        <f aca="false">IFERROR(VLOOKUP($B59,TabJoueurs,3,0),"")</f>
        <v>R</v>
      </c>
      <c r="E59" s="86" t="str">
        <f aca="false">IFERROR(VLOOKUP($B59,TabJoueurs,4,0),"")</f>
        <v>AYW</v>
      </c>
      <c r="F59" s="86" t="n">
        <f aca="false">IFERROR(VLOOKUP($B59,TabJoueurs,7,0),"")</f>
        <v>0</v>
      </c>
      <c r="G59" s="82" t="n">
        <v>709</v>
      </c>
      <c r="H59" s="82" t="n">
        <f aca="false">COUNTIF(E$4:E59,E59)</f>
        <v>5</v>
      </c>
      <c r="I59" s="82" t="n">
        <f aca="false">IFERROR(IF(H59&lt;6,I58+1,I58),0)</f>
        <v>46</v>
      </c>
      <c r="J59" s="82" t="n">
        <f aca="false">IF(G59&gt;0,IF(H59&lt;6,PtsMax5-I59+1,""),"")</f>
        <v>20</v>
      </c>
      <c r="K59" s="97" t="n">
        <f aca="false">MAX(M59:AB59)</f>
        <v>20</v>
      </c>
      <c r="L59" s="98" t="n">
        <f aca="false">IFERROR(G59/G$1,"")</f>
        <v>0.764008620689655</v>
      </c>
      <c r="M59" s="99" t="str">
        <f aca="false">IF(M$2=$E59,$J59,"")</f>
        <v/>
      </c>
      <c r="N59" s="86" t="n">
        <f aca="false">IF(N$2=$E59,$J59,"")</f>
        <v>20</v>
      </c>
      <c r="O59" s="99" t="str">
        <f aca="false">IF(O$2=$E59,$J59,"")</f>
        <v/>
      </c>
      <c r="P59" s="86" t="str">
        <f aca="false">IF(P$2=$E59,$J59,"")</f>
        <v/>
      </c>
      <c r="Q59" s="86" t="str">
        <f aca="false">IF(Q$2=$E59,$J59,"")</f>
        <v/>
      </c>
      <c r="R59" s="99" t="str">
        <f aca="false">IF(R$2=$E59,$J59,"")</f>
        <v/>
      </c>
      <c r="S59" s="86" t="str">
        <f aca="false">IF(S$2=$E59,$J59,"")</f>
        <v/>
      </c>
      <c r="T59" s="99" t="str">
        <f aca="false">IF(T$2=$E59,$J59,"")</f>
        <v/>
      </c>
      <c r="U59" s="86" t="str">
        <f aca="false">IF(U$2=$E59,$J59,"")</f>
        <v/>
      </c>
      <c r="V59" s="99" t="str">
        <f aca="false">IF(V$2=$E59,$J59,"")</f>
        <v/>
      </c>
      <c r="W59" s="86" t="str">
        <f aca="false">IF(W$2=$E59,$J59,"")</f>
        <v/>
      </c>
      <c r="X59" s="99" t="str">
        <f aca="false">IF(X$2=$E59,$J59,"")</f>
        <v/>
      </c>
      <c r="Y59" s="86" t="str">
        <f aca="false">IF(Y$2=$E59,$J59,"")</f>
        <v/>
      </c>
      <c r="Z59" s="99" t="str">
        <f aca="false">IF(Z$2=$E59,$J59,"")</f>
        <v/>
      </c>
      <c r="AA59" s="86" t="str">
        <f aca="false">IF(AA$2=$E59,$J59,"")</f>
        <v/>
      </c>
      <c r="AB59" s="99" t="str">
        <f aca="false">IF(AB$2=$E59,$J59,"")</f>
        <v/>
      </c>
      <c r="AC59" s="101" t="s">
        <v>10</v>
      </c>
      <c r="AD59" s="83"/>
      <c r="AE59" s="83"/>
      <c r="AF59" s="83"/>
    </row>
    <row r="60" customFormat="false" ht="14.25" hidden="false" customHeight="false" outlineLevel="0" collapsed="false">
      <c r="A60" s="82" t="n">
        <f aca="false">IF(G60&lt;&gt;0,IF(COUNTIF(G$4:G$200,G60)&lt;&gt;1,RANK(G60,G$4:G$200)&amp;"°",RANK(G60,G$4:G$200)),"")</f>
        <v>57</v>
      </c>
      <c r="B60" s="100" t="s">
        <v>104</v>
      </c>
      <c r="C60" s="86" t="str">
        <f aca="false">IFERROR(VLOOKUP($B60,TabJoueurs,2,0),"")</f>
        <v>6D</v>
      </c>
      <c r="D60" s="86" t="str">
        <f aca="false">IFERROR(VLOOKUP($B60,TabJoueurs,3,0),"")</f>
        <v>D</v>
      </c>
      <c r="E60" s="86" t="str">
        <f aca="false">IFERROR(VLOOKUP($B60,TabJoueurs,4,0),"")</f>
        <v>GER</v>
      </c>
      <c r="F60" s="86" t="n">
        <f aca="false">IFERROR(VLOOKUP($B60,TabJoueurs,7,0),"")</f>
        <v>0</v>
      </c>
      <c r="G60" s="82" t="n">
        <v>707</v>
      </c>
      <c r="H60" s="82" t="n">
        <f aca="false">COUNTIF(E$4:E60,E60)</f>
        <v>1</v>
      </c>
      <c r="I60" s="82" t="n">
        <f aca="false">IFERROR(IF(H60&lt;6,I59+1,I59),0)</f>
        <v>47</v>
      </c>
      <c r="J60" s="82" t="n">
        <f aca="false">IF(G60&gt;0,IF(H60&lt;6,PtsMax5-I60+1,""),"")</f>
        <v>19</v>
      </c>
      <c r="K60" s="97" t="n">
        <f aca="false">MAX(M60:AB60)</f>
        <v>19</v>
      </c>
      <c r="L60" s="98" t="n">
        <f aca="false">IFERROR(G60/G$1,"")</f>
        <v>0.761853448275862</v>
      </c>
      <c r="M60" s="99" t="str">
        <f aca="false">IF(M$2=$E60,$J60,"")</f>
        <v/>
      </c>
      <c r="N60" s="86" t="str">
        <f aca="false">IF(N$2=$E60,$J60,"")</f>
        <v/>
      </c>
      <c r="O60" s="99" t="str">
        <f aca="false">IF(O$2=$E60,$J60,"")</f>
        <v/>
      </c>
      <c r="P60" s="86" t="str">
        <f aca="false">IF(P$2=$E60,$J60,"")</f>
        <v/>
      </c>
      <c r="Q60" s="86" t="str">
        <f aca="false">IF(Q$2=$E60,$J60,"")</f>
        <v/>
      </c>
      <c r="R60" s="99" t="str">
        <f aca="false">IF(R$2=$E60,$J60,"")</f>
        <v/>
      </c>
      <c r="S60" s="86" t="str">
        <f aca="false">IF(S$2=$E60,$J60,"")</f>
        <v/>
      </c>
      <c r="T60" s="99" t="str">
        <f aca="false">IF(T$2=$E60,$J60,"")</f>
        <v/>
      </c>
      <c r="U60" s="86" t="str">
        <f aca="false">IF(U$2=$E60,$J60,"")</f>
        <v/>
      </c>
      <c r="V60" s="99" t="str">
        <f aca="false">IF(V$2=$E60,$J60,"")</f>
        <v/>
      </c>
      <c r="W60" s="86" t="n">
        <f aca="false">IF(W$2=$E60,$J60,"")</f>
        <v>19</v>
      </c>
      <c r="X60" s="99" t="str">
        <f aca="false">IF(X$2=$E60,$J60,"")</f>
        <v/>
      </c>
      <c r="Y60" s="86" t="str">
        <f aca="false">IF(Y$2=$E60,$J60,"")</f>
        <v/>
      </c>
      <c r="Z60" s="99" t="str">
        <f aca="false">IF(Z$2=$E60,$J60,"")</f>
        <v/>
      </c>
      <c r="AA60" s="86" t="str">
        <f aca="false">IF(AA$2=$E60,$J60,"")</f>
        <v/>
      </c>
      <c r="AB60" s="99" t="str">
        <f aca="false">IF(AB$2=$E60,$J60,"")</f>
        <v/>
      </c>
      <c r="AC60" s="101" t="s">
        <v>10</v>
      </c>
      <c r="AD60" s="83"/>
      <c r="AE60" s="83"/>
      <c r="AF60" s="83"/>
    </row>
    <row r="61" customFormat="false" ht="14.25" hidden="false" customHeight="false" outlineLevel="0" collapsed="false">
      <c r="A61" s="82" t="n">
        <f aca="false">IF(G61&lt;&gt;0,IF(COUNTIF(G$4:G$200,G61)&lt;&gt;1,RANK(G61,G$4:G$200)&amp;"°",RANK(G61,G$4:G$200)),"")</f>
        <v>58</v>
      </c>
      <c r="B61" s="4" t="s">
        <v>152</v>
      </c>
      <c r="C61" s="86" t="str">
        <f aca="false">IFERROR(VLOOKUP($B61,TabJoueurs,2,0),"")</f>
        <v>6D</v>
      </c>
      <c r="D61" s="86" t="str">
        <f aca="false">IFERROR(VLOOKUP($B61,TabJoueurs,3,0),"")</f>
        <v>D</v>
      </c>
      <c r="E61" s="86" t="str">
        <f aca="false">IFERROR(VLOOKUP($B61,TabJoueurs,4,0),"")</f>
        <v>FLO</v>
      </c>
      <c r="F61" s="86" t="n">
        <f aca="false">IFERROR(VLOOKUP($B61,TabJoueurs,7,0),"")</f>
        <v>0</v>
      </c>
      <c r="G61" s="82" t="n">
        <v>696</v>
      </c>
      <c r="H61" s="82" t="n">
        <f aca="false">COUNTIF(E$4:E61,E61)</f>
        <v>8</v>
      </c>
      <c r="I61" s="82" t="n">
        <f aca="false">IFERROR(IF(H61&lt;6,I60+1,I60),0)</f>
        <v>47</v>
      </c>
      <c r="J61" s="82" t="str">
        <f aca="false">IF(G61&gt;0,IF(H61&lt;6,PtsMax5-I61+1,""),"")</f>
        <v/>
      </c>
      <c r="K61" s="97" t="n">
        <f aca="false">MAX(M61:AB61)</f>
        <v>0</v>
      </c>
      <c r="L61" s="98" t="n">
        <f aca="false">IFERROR(G61/G$1,"")</f>
        <v>0.75</v>
      </c>
      <c r="M61" s="99" t="str">
        <f aca="false">IF(M$2=$E61,$J61,"")</f>
        <v/>
      </c>
      <c r="N61" s="86" t="str">
        <f aca="false">IF(N$2=$E61,$J61,"")</f>
        <v/>
      </c>
      <c r="O61" s="99" t="str">
        <f aca="false">IF(O$2=$E61,$J61,"")</f>
        <v/>
      </c>
      <c r="P61" s="86" t="str">
        <f aca="false">IF(P$2=$E61,$J61,"")</f>
        <v/>
      </c>
      <c r="Q61" s="86" t="str">
        <f aca="false">IF(Q$2=$E61,$J61,"")</f>
        <v/>
      </c>
      <c r="R61" s="99" t="str">
        <f aca="false">IF(R$2=$E61,$J61,"")</f>
        <v/>
      </c>
      <c r="S61" s="86" t="str">
        <f aca="false">IF(S$2=$E61,$J61,"")</f>
        <v/>
      </c>
      <c r="T61" s="99" t="str">
        <f aca="false">IF(T$2=$E61,$J61,"")</f>
        <v/>
      </c>
      <c r="U61" s="86" t="str">
        <f aca="false">IF(U$2=$E61,$J61,"")</f>
        <v/>
      </c>
      <c r="V61" s="99" t="str">
        <f aca="false">IF(V$2=$E61,$J61,"")</f>
        <v/>
      </c>
      <c r="W61" s="86" t="str">
        <f aca="false">IF(W$2=$E61,$J61,"")</f>
        <v/>
      </c>
      <c r="X61" s="99" t="str">
        <f aca="false">IF(X$2=$E61,$J61,"")</f>
        <v/>
      </c>
      <c r="Y61" s="86" t="str">
        <f aca="false">IF(Y$2=$E61,$J61,"")</f>
        <v/>
      </c>
      <c r="Z61" s="99" t="str">
        <f aca="false">IF(Z$2=$E61,$J61,"")</f>
        <v/>
      </c>
      <c r="AA61" s="86" t="str">
        <f aca="false">IF(AA$2=$E61,$J61,"")</f>
        <v/>
      </c>
      <c r="AB61" s="99" t="str">
        <f aca="false">IF(AB$2=$E61,$J61,"")</f>
        <v/>
      </c>
      <c r="AC61" s="101" t="s">
        <v>10</v>
      </c>
      <c r="AD61" s="83"/>
      <c r="AE61" s="83"/>
      <c r="AF61" s="83"/>
    </row>
    <row r="62" customFormat="false" ht="14.25" hidden="false" customHeight="false" outlineLevel="0" collapsed="false">
      <c r="A62" s="82" t="n">
        <f aca="false">IF(G62&lt;&gt;0,IF(COUNTIF(G$4:G$200,G62)&lt;&gt;1,RANK(G62,G$4:G$200)&amp;"°",RANK(G62,G$4:G$200)),"")</f>
        <v>59</v>
      </c>
      <c r="B62" s="100" t="s">
        <v>150</v>
      </c>
      <c r="C62" s="86" t="str">
        <f aca="false">IFERROR(VLOOKUP($B62,TabJoueurs,2,0),"")</f>
        <v>5B</v>
      </c>
      <c r="D62" s="86" t="str">
        <f aca="false">IFERROR(VLOOKUP($B62,TabJoueurs,3,0),"")</f>
        <v>V</v>
      </c>
      <c r="E62" s="86" t="str">
        <f aca="false">IFERROR(VLOOKUP($B62,TabJoueurs,4,0),"")</f>
        <v>WAA</v>
      </c>
      <c r="F62" s="86" t="n">
        <f aca="false">IFERROR(VLOOKUP($B62,TabJoueurs,7,0),"")</f>
        <v>0</v>
      </c>
      <c r="G62" s="82" t="n">
        <v>695</v>
      </c>
      <c r="H62" s="82" t="n">
        <f aca="false">COUNTIF(E$4:E62,E62)</f>
        <v>4</v>
      </c>
      <c r="I62" s="82" t="n">
        <f aca="false">IFERROR(IF(H62&lt;6,I61+1,I61),0)</f>
        <v>48</v>
      </c>
      <c r="J62" s="82" t="n">
        <f aca="false">IF(G62&gt;0,IF(H62&lt;6,PtsMax5-I62+1,""),"")</f>
        <v>18</v>
      </c>
      <c r="K62" s="97" t="n">
        <f aca="false">MAX(M62:AB62)</f>
        <v>18</v>
      </c>
      <c r="L62" s="98" t="n">
        <f aca="false">IFERROR(G62/G$1,"")</f>
        <v>0.748922413793103</v>
      </c>
      <c r="M62" s="99" t="str">
        <f aca="false">IF(M$2=$E62,$J62,"")</f>
        <v/>
      </c>
      <c r="N62" s="86" t="str">
        <f aca="false">IF(N$2=$E62,$J62,"")</f>
        <v/>
      </c>
      <c r="O62" s="99" t="str">
        <f aca="false">IF(O$2=$E62,$J62,"")</f>
        <v/>
      </c>
      <c r="P62" s="86" t="str">
        <f aca="false">IF(P$2=$E62,$J62,"")</f>
        <v/>
      </c>
      <c r="Q62" s="86" t="str">
        <f aca="false">IF(Q$2=$E62,$J62,"")</f>
        <v/>
      </c>
      <c r="R62" s="99" t="str">
        <f aca="false">IF(R$2=$E62,$J62,"")</f>
        <v/>
      </c>
      <c r="S62" s="86" t="str">
        <f aca="false">IF(S$2=$E62,$J62,"")</f>
        <v/>
      </c>
      <c r="T62" s="99" t="str">
        <f aca="false">IF(T$2=$E62,$J62,"")</f>
        <v/>
      </c>
      <c r="U62" s="86" t="str">
        <f aca="false">IF(U$2=$E62,$J62,"")</f>
        <v/>
      </c>
      <c r="V62" s="99" t="str">
        <f aca="false">IF(V$2=$E62,$J62,"")</f>
        <v/>
      </c>
      <c r="W62" s="86" t="str">
        <f aca="false">IF(W$2=$E62,$J62,"")</f>
        <v/>
      </c>
      <c r="X62" s="99" t="str">
        <f aca="false">IF(X$2=$E62,$J62,"")</f>
        <v/>
      </c>
      <c r="Y62" s="86" t="str">
        <f aca="false">IF(Y$2=$E62,$J62,"")</f>
        <v/>
      </c>
      <c r="Z62" s="99" t="str">
        <f aca="false">IF(Z$2=$E62,$J62,"")</f>
        <v/>
      </c>
      <c r="AA62" s="86" t="n">
        <f aca="false">IF(AA$2=$E62,$J62,"")</f>
        <v>18</v>
      </c>
      <c r="AB62" s="99" t="str">
        <f aca="false">IF(AB$2=$E62,$J62,"")</f>
        <v/>
      </c>
      <c r="AC62" s="101" t="s">
        <v>10</v>
      </c>
      <c r="AD62" s="83"/>
      <c r="AE62" s="83"/>
      <c r="AF62" s="83"/>
    </row>
    <row r="63" customFormat="false" ht="14.25" hidden="false" customHeight="false" outlineLevel="0" collapsed="false">
      <c r="A63" s="82" t="n">
        <f aca="false">IF(G63&lt;&gt;0,IF(COUNTIF(G$4:G$200,G63)&lt;&gt;1,RANK(G63,G$4:G$200)&amp;"°",RANK(G63,G$4:G$200)),"")</f>
        <v>60</v>
      </c>
      <c r="B63" s="100" t="s">
        <v>122</v>
      </c>
      <c r="C63" s="86" t="str">
        <f aca="false">IFERROR(VLOOKUP($B63,TabJoueurs,2,0),"")</f>
        <v>6B</v>
      </c>
      <c r="D63" s="86" t="str">
        <f aca="false">IFERROR(VLOOKUP($B63,TabJoueurs,3,0),"")</f>
        <v>D</v>
      </c>
      <c r="E63" s="86" t="str">
        <f aca="false">IFERROR(VLOOKUP($B63,TabJoueurs,4,0),"")</f>
        <v>GED</v>
      </c>
      <c r="F63" s="86" t="n">
        <f aca="false">IFERROR(VLOOKUP($B63,TabJoueurs,7,0),"")</f>
        <v>0</v>
      </c>
      <c r="G63" s="82" t="n">
        <v>693</v>
      </c>
      <c r="H63" s="82" t="n">
        <f aca="false">COUNTIF(E$4:E63,E63)</f>
        <v>5</v>
      </c>
      <c r="I63" s="82" t="n">
        <f aca="false">IFERROR(IF(H63&lt;6,I62+1,I62),0)</f>
        <v>49</v>
      </c>
      <c r="J63" s="82" t="n">
        <f aca="false">IF(G63&gt;0,IF(H63&lt;6,PtsMax5-I63+1,""),"")</f>
        <v>17</v>
      </c>
      <c r="K63" s="97" t="n">
        <f aca="false">MAX(M63:AB63)</f>
        <v>17</v>
      </c>
      <c r="L63" s="98" t="n">
        <f aca="false">IFERROR(G63/G$1,"")</f>
        <v>0.74676724137931</v>
      </c>
      <c r="M63" s="99" t="str">
        <f aca="false">IF(M$2=$E63,$J63,"")</f>
        <v/>
      </c>
      <c r="N63" s="86" t="str">
        <f aca="false">IF(N$2=$E63,$J63,"")</f>
        <v/>
      </c>
      <c r="O63" s="99" t="str">
        <f aca="false">IF(O$2=$E63,$J63,"")</f>
        <v/>
      </c>
      <c r="P63" s="86" t="str">
        <f aca="false">IF(P$2=$E63,$J63,"")</f>
        <v/>
      </c>
      <c r="Q63" s="86" t="str">
        <f aca="false">IF(Q$2=$E63,$J63,"")</f>
        <v/>
      </c>
      <c r="R63" s="99" t="str">
        <f aca="false">IF(R$2=$E63,$J63,"")</f>
        <v/>
      </c>
      <c r="S63" s="86" t="str">
        <f aca="false">IF(S$2=$E63,$J63,"")</f>
        <v/>
      </c>
      <c r="T63" s="99" t="str">
        <f aca="false">IF(T$2=$E63,$J63,"")</f>
        <v/>
      </c>
      <c r="U63" s="86" t="str">
        <f aca="false">IF(U$2=$E63,$J63,"")</f>
        <v/>
      </c>
      <c r="V63" s="99" t="n">
        <f aca="false">IF(V$2=$E63,$J63,"")</f>
        <v>17</v>
      </c>
      <c r="W63" s="86" t="str">
        <f aca="false">IF(W$2=$E63,$J63,"")</f>
        <v/>
      </c>
      <c r="X63" s="99" t="str">
        <f aca="false">IF(X$2=$E63,$J63,"")</f>
        <v/>
      </c>
      <c r="Y63" s="86" t="str">
        <f aca="false">IF(Y$2=$E63,$J63,"")</f>
        <v/>
      </c>
      <c r="Z63" s="99" t="str">
        <f aca="false">IF(Z$2=$E63,$J63,"")</f>
        <v/>
      </c>
      <c r="AA63" s="86" t="str">
        <f aca="false">IF(AA$2=$E63,$J63,"")</f>
        <v/>
      </c>
      <c r="AB63" s="99" t="str">
        <f aca="false">IF(AB$2=$E63,$J63,"")</f>
        <v/>
      </c>
      <c r="AC63" s="101" t="s">
        <v>10</v>
      </c>
      <c r="AD63" s="83"/>
      <c r="AE63" s="83"/>
      <c r="AF63" s="83"/>
    </row>
    <row r="64" customFormat="false" ht="14.25" hidden="false" customHeight="false" outlineLevel="0" collapsed="false">
      <c r="A64" s="82" t="str">
        <f aca="false">IF(G64&lt;&gt;0,IF(COUNTIF(G$4:G$200,G64)&lt;&gt;1,RANK(G64,G$4:G$200)&amp;"°",RANK(G64,G$4:G$200)),"")</f>
        <v>61°</v>
      </c>
      <c r="B64" s="100" t="s">
        <v>141</v>
      </c>
      <c r="C64" s="86" t="n">
        <f aca="false">IFERROR(VLOOKUP($B64,TabJoueurs,2,0),"")</f>
        <v>7</v>
      </c>
      <c r="D64" s="86" t="str">
        <f aca="false">IFERROR(VLOOKUP($B64,TabJoueurs,3,0),"")</f>
        <v>S</v>
      </c>
      <c r="E64" s="86" t="str">
        <f aca="false">IFERROR(VLOOKUP($B64,TabJoueurs,4,0),"")</f>
        <v>CHY</v>
      </c>
      <c r="F64" s="86" t="n">
        <f aca="false">IFERROR(VLOOKUP($B64,TabJoueurs,7,0),"")</f>
        <v>0</v>
      </c>
      <c r="G64" s="82" t="n">
        <v>692</v>
      </c>
      <c r="H64" s="82" t="n">
        <f aca="false">COUNTIF(E$4:E64,E64)</f>
        <v>5</v>
      </c>
      <c r="I64" s="82" t="n">
        <f aca="false">IFERROR(IF(H64&lt;6,I63+1,I63),0)</f>
        <v>50</v>
      </c>
      <c r="J64" s="82" t="n">
        <f aca="false">IF(G64&gt;0,IF(H64&lt;6,PtsMax5-I64+1,""),"")</f>
        <v>16</v>
      </c>
      <c r="K64" s="97" t="n">
        <f aca="false">MAX(M64:AB64)</f>
        <v>16</v>
      </c>
      <c r="L64" s="98" t="n">
        <f aca="false">IFERROR(G64/G$1,"")</f>
        <v>0.745689655172414</v>
      </c>
      <c r="M64" s="99" t="str">
        <f aca="false">IF(M$2=$E64,$J64,"")</f>
        <v/>
      </c>
      <c r="N64" s="86" t="str">
        <f aca="false">IF(N$2=$E64,$J64,"")</f>
        <v/>
      </c>
      <c r="O64" s="99" t="str">
        <f aca="false">IF(O$2=$E64,$J64,"")</f>
        <v/>
      </c>
      <c r="P64" s="86" t="str">
        <f aca="false">IF(P$2=$E64,$J64,"")</f>
        <v/>
      </c>
      <c r="Q64" s="86" t="n">
        <f aca="false">IF(Q$2=$E64,$J64,"")</f>
        <v>16</v>
      </c>
      <c r="R64" s="99" t="str">
        <f aca="false">IF(R$2=$E64,$J64,"")</f>
        <v/>
      </c>
      <c r="S64" s="86" t="str">
        <f aca="false">IF(S$2=$E64,$J64,"")</f>
        <v/>
      </c>
      <c r="T64" s="99" t="str">
        <f aca="false">IF(T$2=$E64,$J64,"")</f>
        <v/>
      </c>
      <c r="U64" s="86" t="str">
        <f aca="false">IF(U$2=$E64,$J64,"")</f>
        <v/>
      </c>
      <c r="V64" s="99" t="str">
        <f aca="false">IF(V$2=$E64,$J64,"")</f>
        <v/>
      </c>
      <c r="W64" s="86" t="str">
        <f aca="false">IF(W$2=$E64,$J64,"")</f>
        <v/>
      </c>
      <c r="X64" s="99" t="str">
        <f aca="false">IF(X$2=$E64,$J64,"")</f>
        <v/>
      </c>
      <c r="Y64" s="86" t="str">
        <f aca="false">IF(Y$2=$E64,$J64,"")</f>
        <v/>
      </c>
      <c r="Z64" s="99" t="str">
        <f aca="false">IF(Z$2=$E64,$J64,"")</f>
        <v/>
      </c>
      <c r="AA64" s="86" t="str">
        <f aca="false">IF(AA$2=$E64,$J64,"")</f>
        <v/>
      </c>
      <c r="AB64" s="99" t="str">
        <f aca="false">IF(AB$2=$E64,$J64,"")</f>
        <v/>
      </c>
      <c r="AC64" s="101" t="s">
        <v>10</v>
      </c>
      <c r="AD64" s="83"/>
      <c r="AE64" s="83"/>
      <c r="AF64" s="83"/>
    </row>
    <row r="65" customFormat="false" ht="14.25" hidden="false" customHeight="false" outlineLevel="0" collapsed="false">
      <c r="A65" s="82" t="str">
        <f aca="false">IF(G65&lt;&gt;0,IF(COUNTIF(G$4:G$200,G65)&lt;&gt;1,RANK(G65,G$4:G$200)&amp;"°",RANK(G65,G$4:G$200)),"")</f>
        <v>61°</v>
      </c>
      <c r="B65" s="83" t="s">
        <v>454</v>
      </c>
      <c r="C65" s="86" t="str">
        <f aca="false">IFERROR(VLOOKUP($B65,TabJoueurs,2,0),"")</f>
        <v>5C</v>
      </c>
      <c r="D65" s="86" t="str">
        <f aca="false">IFERROR(VLOOKUP($B65,TabJoueurs,3,0),"")</f>
        <v>R</v>
      </c>
      <c r="E65" s="86" t="str">
        <f aca="false">IFERROR(VLOOKUP($B65,TabJoueurs,4,0),"")</f>
        <v>CHY</v>
      </c>
      <c r="F65" s="86" t="n">
        <f aca="false">IFERROR(VLOOKUP($B65,TabJoueurs,7,0),"")</f>
        <v>0</v>
      </c>
      <c r="G65" s="82" t="n">
        <v>692</v>
      </c>
      <c r="H65" s="82" t="n">
        <f aca="false">COUNTIF(E$4:E65,E65)</f>
        <v>6</v>
      </c>
      <c r="I65" s="82" t="n">
        <f aca="false">IFERROR(IF(H65&lt;6,I64+1,I64),0)</f>
        <v>50</v>
      </c>
      <c r="J65" s="82" t="str">
        <f aca="false">IF(G65&gt;0,IF(H65&lt;6,PtsMax5-I65+1,""),"")</f>
        <v/>
      </c>
      <c r="K65" s="97" t="n">
        <f aca="false">MAX(M65:AB65)</f>
        <v>0</v>
      </c>
      <c r="L65" s="98" t="n">
        <f aca="false">IFERROR(G65/G$1,"")</f>
        <v>0.745689655172414</v>
      </c>
      <c r="M65" s="99" t="str">
        <f aca="false">IF(M$2=$E65,$J65,"")</f>
        <v/>
      </c>
      <c r="N65" s="86" t="str">
        <f aca="false">IF(N$2=$E65,$J65,"")</f>
        <v/>
      </c>
      <c r="O65" s="99" t="str">
        <f aca="false">IF(O$2=$E65,$J65,"")</f>
        <v/>
      </c>
      <c r="P65" s="86" t="str">
        <f aca="false">IF(P$2=$E65,$J65,"")</f>
        <v/>
      </c>
      <c r="Q65" s="86" t="str">
        <f aca="false">IF(Q$2=$E65,$J65,"")</f>
        <v/>
      </c>
      <c r="R65" s="99" t="str">
        <f aca="false">IF(R$2=$E65,$J65,"")</f>
        <v/>
      </c>
      <c r="S65" s="86" t="str">
        <f aca="false">IF(S$2=$E65,$J65,"")</f>
        <v/>
      </c>
      <c r="T65" s="99" t="str">
        <f aca="false">IF(T$2=$E65,$J65,"")</f>
        <v/>
      </c>
      <c r="U65" s="86" t="str">
        <f aca="false">IF(U$2=$E65,$J65,"")</f>
        <v/>
      </c>
      <c r="V65" s="99" t="str">
        <f aca="false">IF(V$2=$E65,$J65,"")</f>
        <v/>
      </c>
      <c r="W65" s="86" t="str">
        <f aca="false">IF(W$2=$E65,$J65,"")</f>
        <v/>
      </c>
      <c r="X65" s="99" t="str">
        <f aca="false">IF(X$2=$E65,$J65,"")</f>
        <v/>
      </c>
      <c r="Y65" s="86" t="str">
        <f aca="false">IF(Y$2=$E65,$J65,"")</f>
        <v/>
      </c>
      <c r="Z65" s="99" t="str">
        <f aca="false">IF(Z$2=$E65,$J65,"")</f>
        <v/>
      </c>
      <c r="AA65" s="86" t="str">
        <f aca="false">IF(AA$2=$E65,$J65,"")</f>
        <v/>
      </c>
      <c r="AB65" s="99" t="str">
        <f aca="false">IF(AB$2=$E65,$J65,"")</f>
        <v/>
      </c>
      <c r="AC65" s="101" t="s">
        <v>10</v>
      </c>
      <c r="AD65" s="83"/>
      <c r="AE65" s="83"/>
      <c r="AF65" s="83"/>
    </row>
    <row r="66" customFormat="false" ht="14.25" hidden="false" customHeight="false" outlineLevel="0" collapsed="false">
      <c r="A66" s="82" t="n">
        <f aca="false">IF(G66&lt;&gt;0,IF(COUNTIF(G$4:G$200,G66)&lt;&gt;1,RANK(G66,G$4:G$200)&amp;"°",RANK(G66,G$4:G$200)),"")</f>
        <v>63</v>
      </c>
      <c r="B66" s="100" t="s">
        <v>137</v>
      </c>
      <c r="C66" s="86" t="str">
        <f aca="false">IFERROR(VLOOKUP($B66,TabJoueurs,2,0),"")</f>
        <v>NC</v>
      </c>
      <c r="D66" s="86" t="str">
        <f aca="false">IFERROR(VLOOKUP($B66,TabJoueurs,3,0),"")</f>
        <v>S</v>
      </c>
      <c r="E66" s="86" t="str">
        <f aca="false">IFERROR(VLOOKUP($B66,TabJoueurs,4,0),"")</f>
        <v>AYW</v>
      </c>
      <c r="F66" s="86" t="n">
        <f aca="false">IFERROR(VLOOKUP($B66,TabJoueurs,7,0),"")</f>
        <v>0</v>
      </c>
      <c r="G66" s="82" t="n">
        <v>690</v>
      </c>
      <c r="H66" s="82" t="n">
        <f aca="false">COUNTIF(E$4:E66,E66)</f>
        <v>6</v>
      </c>
      <c r="I66" s="82" t="n">
        <f aca="false">IFERROR(IF(H66&lt;6,I65+1,I65),0)</f>
        <v>50</v>
      </c>
      <c r="J66" s="82" t="str">
        <f aca="false">IF(G66&gt;0,IF(H66&lt;6,PtsMax5-I66+1,""),"")</f>
        <v/>
      </c>
      <c r="K66" s="97" t="n">
        <f aca="false">MAX(M66:AB66)</f>
        <v>0</v>
      </c>
      <c r="L66" s="98" t="n">
        <f aca="false">IFERROR(G66/G$1,"")</f>
        <v>0.743534482758621</v>
      </c>
      <c r="M66" s="99" t="str">
        <f aca="false">IF(M$2=$E66,$J66,"")</f>
        <v/>
      </c>
      <c r="N66" s="86" t="str">
        <f aca="false">IF(N$2=$E66,$J66,"")</f>
        <v/>
      </c>
      <c r="O66" s="99" t="str">
        <f aca="false">IF(O$2=$E66,$J66,"")</f>
        <v/>
      </c>
      <c r="P66" s="86" t="str">
        <f aca="false">IF(P$2=$E66,$J66,"")</f>
        <v/>
      </c>
      <c r="Q66" s="86" t="str">
        <f aca="false">IF(Q$2=$E66,$J66,"")</f>
        <v/>
      </c>
      <c r="R66" s="99" t="str">
        <f aca="false">IF(R$2=$E66,$J66,"")</f>
        <v/>
      </c>
      <c r="S66" s="86" t="str">
        <f aca="false">IF(S$2=$E66,$J66,"")</f>
        <v/>
      </c>
      <c r="T66" s="99" t="str">
        <f aca="false">IF(T$2=$E66,$J66,"")</f>
        <v/>
      </c>
      <c r="U66" s="86" t="str">
        <f aca="false">IF(U$2=$E66,$J66,"")</f>
        <v/>
      </c>
      <c r="V66" s="99" t="str">
        <f aca="false">IF(V$2=$E66,$J66,"")</f>
        <v/>
      </c>
      <c r="W66" s="86" t="str">
        <f aca="false">IF(W$2=$E66,$J66,"")</f>
        <v/>
      </c>
      <c r="X66" s="99" t="str">
        <f aca="false">IF(X$2=$E66,$J66,"")</f>
        <v/>
      </c>
      <c r="Y66" s="86" t="str">
        <f aca="false">IF(Y$2=$E66,$J66,"")</f>
        <v/>
      </c>
      <c r="Z66" s="99" t="str">
        <f aca="false">IF(Z$2=$E66,$J66,"")</f>
        <v/>
      </c>
      <c r="AA66" s="86" t="str">
        <f aca="false">IF(AA$2=$E66,$J66,"")</f>
        <v/>
      </c>
      <c r="AB66" s="99" t="str">
        <f aca="false">IF(AB$2=$E66,$J66,"")</f>
        <v/>
      </c>
      <c r="AC66" s="101" t="s">
        <v>10</v>
      </c>
      <c r="AD66" s="83"/>
      <c r="AE66" s="83"/>
      <c r="AF66" s="83"/>
    </row>
    <row r="67" customFormat="false" ht="14.25" hidden="false" customHeight="false" outlineLevel="0" collapsed="false">
      <c r="A67" s="82" t="n">
        <f aca="false">IF(G67&lt;&gt;0,IF(COUNTIF(G$4:G$200,G67)&lt;&gt;1,RANK(G67,G$4:G$200)&amp;"°",RANK(G67,G$4:G$200)),"")</f>
        <v>64</v>
      </c>
      <c r="B67" s="100" t="s">
        <v>108</v>
      </c>
      <c r="C67" s="86" t="str">
        <f aca="false">IFERROR(VLOOKUP($B67,TabJoueurs,2,0),"")</f>
        <v>6D</v>
      </c>
      <c r="D67" s="86" t="str">
        <f aca="false">IFERROR(VLOOKUP($B67,TabJoueurs,3,0),"")</f>
        <v>V</v>
      </c>
      <c r="E67" s="86" t="str">
        <f aca="false">IFERROR(VLOOKUP($B67,TabJoueurs,4,0),"")</f>
        <v>GER</v>
      </c>
      <c r="F67" s="86" t="n">
        <f aca="false">IFERROR(VLOOKUP($B67,TabJoueurs,7,0),"")</f>
        <v>0</v>
      </c>
      <c r="G67" s="82" t="n">
        <v>683</v>
      </c>
      <c r="H67" s="82" t="n">
        <f aca="false">COUNTIF(E$4:E67,E67)</f>
        <v>2</v>
      </c>
      <c r="I67" s="82" t="n">
        <f aca="false">IFERROR(IF(H67&lt;6,I66+1,I66),0)</f>
        <v>51</v>
      </c>
      <c r="J67" s="82" t="n">
        <f aca="false">IF(G67&gt;0,IF(H67&lt;6,PtsMax5-I67+1,""),"")</f>
        <v>15</v>
      </c>
      <c r="K67" s="97" t="n">
        <f aca="false">MAX(M67:AB67)</f>
        <v>15</v>
      </c>
      <c r="L67" s="98" t="n">
        <f aca="false">IFERROR(G67/G$1,"")</f>
        <v>0.735991379310345</v>
      </c>
      <c r="M67" s="99" t="str">
        <f aca="false">IF(M$2=$E67,$J67,"")</f>
        <v/>
      </c>
      <c r="N67" s="86" t="str">
        <f aca="false">IF(N$2=$E67,$J67,"")</f>
        <v/>
      </c>
      <c r="O67" s="99" t="str">
        <f aca="false">IF(O$2=$E67,$J67,"")</f>
        <v/>
      </c>
      <c r="P67" s="86" t="str">
        <f aca="false">IF(P$2=$E67,$J67,"")</f>
        <v/>
      </c>
      <c r="Q67" s="86" t="str">
        <f aca="false">IF(Q$2=$E67,$J67,"")</f>
        <v/>
      </c>
      <c r="R67" s="99" t="str">
        <f aca="false">IF(R$2=$E67,$J67,"")</f>
        <v/>
      </c>
      <c r="S67" s="86" t="str">
        <f aca="false">IF(S$2=$E67,$J67,"")</f>
        <v/>
      </c>
      <c r="T67" s="99" t="str">
        <f aca="false">IF(T$2=$E67,$J67,"")</f>
        <v/>
      </c>
      <c r="U67" s="86" t="str">
        <f aca="false">IF(U$2=$E67,$J67,"")</f>
        <v/>
      </c>
      <c r="V67" s="99" t="str">
        <f aca="false">IF(V$2=$E67,$J67,"")</f>
        <v/>
      </c>
      <c r="W67" s="86" t="n">
        <f aca="false">IF(W$2=$E67,$J67,"")</f>
        <v>15</v>
      </c>
      <c r="X67" s="99" t="str">
        <f aca="false">IF(X$2=$E67,$J67,"")</f>
        <v/>
      </c>
      <c r="Y67" s="86" t="str">
        <f aca="false">IF(Y$2=$E67,$J67,"")</f>
        <v/>
      </c>
      <c r="Z67" s="99" t="str">
        <f aca="false">IF(Z$2=$E67,$J67,"")</f>
        <v/>
      </c>
      <c r="AA67" s="86" t="str">
        <f aca="false">IF(AA$2=$E67,$J67,"")</f>
        <v/>
      </c>
      <c r="AB67" s="99" t="str">
        <f aca="false">IF(AB$2=$E67,$J67,"")</f>
        <v/>
      </c>
      <c r="AC67" s="101" t="s">
        <v>10</v>
      </c>
      <c r="AD67" s="83"/>
      <c r="AE67" s="83"/>
      <c r="AF67" s="83"/>
    </row>
    <row r="68" customFormat="false" ht="14.25" hidden="false" customHeight="false" outlineLevel="0" collapsed="false">
      <c r="A68" s="82" t="n">
        <f aca="false">IF(G68&lt;&gt;0,IF(COUNTIF(G$4:G$200,G68)&lt;&gt;1,RANK(G68,G$4:G$200)&amp;"°",RANK(G68,G$4:G$200)),"")</f>
        <v>65</v>
      </c>
      <c r="B68" s="100" t="s">
        <v>165</v>
      </c>
      <c r="C68" s="86" t="str">
        <f aca="false">IFERROR(VLOOKUP($B68,TabJoueurs,2,0),"")</f>
        <v>6C</v>
      </c>
      <c r="D68" s="86" t="str">
        <f aca="false">IFERROR(VLOOKUP($B68,TabJoueurs,3,0),"")</f>
        <v>V</v>
      </c>
      <c r="E68" s="86" t="str">
        <f aca="false">IFERROR(VLOOKUP($B68,TabJoueurs,4,0),"")</f>
        <v>GER</v>
      </c>
      <c r="F68" s="86" t="n">
        <f aca="false">IFERROR(VLOOKUP($B68,TabJoueurs,7,0),"")</f>
        <v>0</v>
      </c>
      <c r="G68" s="82" t="n">
        <v>682</v>
      </c>
      <c r="H68" s="82" t="n">
        <f aca="false">COUNTIF(E$4:E68,E68)</f>
        <v>3</v>
      </c>
      <c r="I68" s="82" t="n">
        <f aca="false">IFERROR(IF(H68&lt;6,I67+1,I67),0)</f>
        <v>52</v>
      </c>
      <c r="J68" s="82" t="n">
        <f aca="false">IF(G68&gt;0,IF(H68&lt;6,PtsMax5-I68+1,""),"")</f>
        <v>14</v>
      </c>
      <c r="K68" s="97" t="n">
        <f aca="false">MAX(M68:AB68)</f>
        <v>14</v>
      </c>
      <c r="L68" s="98" t="n">
        <f aca="false">IFERROR(G68/G$1,"")</f>
        <v>0.734913793103448</v>
      </c>
      <c r="M68" s="99" t="str">
        <f aca="false">IF(M$2=$E68,$J68,"")</f>
        <v/>
      </c>
      <c r="N68" s="86" t="str">
        <f aca="false">IF(N$2=$E68,$J68,"")</f>
        <v/>
      </c>
      <c r="O68" s="99" t="str">
        <f aca="false">IF(O$2=$E68,$J68,"")</f>
        <v/>
      </c>
      <c r="P68" s="86" t="str">
        <f aca="false">IF(P$2=$E68,$J68,"")</f>
        <v/>
      </c>
      <c r="Q68" s="86" t="str">
        <f aca="false">IF(Q$2=$E68,$J68,"")</f>
        <v/>
      </c>
      <c r="R68" s="99" t="str">
        <f aca="false">IF(R$2=$E68,$J68,"")</f>
        <v/>
      </c>
      <c r="S68" s="86" t="str">
        <f aca="false">IF(S$2=$E68,$J68,"")</f>
        <v/>
      </c>
      <c r="T68" s="99" t="str">
        <f aca="false">IF(T$2=$E68,$J68,"")</f>
        <v/>
      </c>
      <c r="U68" s="86" t="str">
        <f aca="false">IF(U$2=$E68,$J68,"")</f>
        <v/>
      </c>
      <c r="V68" s="99" t="str">
        <f aca="false">IF(V$2=$E68,$J68,"")</f>
        <v/>
      </c>
      <c r="W68" s="86" t="n">
        <f aca="false">IF(W$2=$E68,$J68,"")</f>
        <v>14</v>
      </c>
      <c r="X68" s="99" t="str">
        <f aca="false">IF(X$2=$E68,$J68,"")</f>
        <v/>
      </c>
      <c r="Y68" s="86" t="str">
        <f aca="false">IF(Y$2=$E68,$J68,"")</f>
        <v/>
      </c>
      <c r="Z68" s="99" t="str">
        <f aca="false">IF(Z$2=$E68,$J68,"")</f>
        <v/>
      </c>
      <c r="AA68" s="86" t="str">
        <f aca="false">IF(AA$2=$E68,$J68,"")</f>
        <v/>
      </c>
      <c r="AB68" s="99" t="str">
        <f aca="false">IF(AB$2=$E68,$J68,"")</f>
        <v/>
      </c>
      <c r="AC68" s="101" t="s">
        <v>10</v>
      </c>
      <c r="AD68" s="83"/>
      <c r="AE68" s="83"/>
      <c r="AF68" s="83"/>
    </row>
    <row r="69" customFormat="false" ht="14.25" hidden="false" customHeight="false" outlineLevel="0" collapsed="false">
      <c r="A69" s="82" t="n">
        <f aca="false">IF(G69&lt;&gt;0,IF(COUNTIF(G$4:G$200,G69)&lt;&gt;1,RANK(G69,G$4:G$200)&amp;"°",RANK(G69,G$4:G$200)),"")</f>
        <v>66</v>
      </c>
      <c r="B69" s="100" t="s">
        <v>81</v>
      </c>
      <c r="C69" s="86" t="str">
        <f aca="false">IFERROR(VLOOKUP($B69,TabJoueurs,2,0),"")</f>
        <v>6A</v>
      </c>
      <c r="D69" s="86" t="str">
        <f aca="false">IFERROR(VLOOKUP($B69,TabJoueurs,3,0),"")</f>
        <v>S</v>
      </c>
      <c r="E69" s="86" t="str">
        <f aca="false">IFERROR(VLOOKUP($B69,TabJoueurs,4,0),"")</f>
        <v>DZY</v>
      </c>
      <c r="F69" s="86" t="n">
        <f aca="false">IFERROR(VLOOKUP($B69,TabJoueurs,7,0),"")</f>
        <v>0</v>
      </c>
      <c r="G69" s="82" t="n">
        <v>679</v>
      </c>
      <c r="H69" s="82" t="n">
        <f aca="false">COUNTIF(E$4:E69,E69)</f>
        <v>3</v>
      </c>
      <c r="I69" s="82" t="n">
        <f aca="false">IFERROR(IF(H69&lt;6,I68+1,I68),0)</f>
        <v>53</v>
      </c>
      <c r="J69" s="82" t="n">
        <f aca="false">IF(G69&gt;0,IF(H69&lt;6,PtsMax5-I69+1,""),"")</f>
        <v>13</v>
      </c>
      <c r="K69" s="97" t="n">
        <f aca="false">MAX(M69:AB69)</f>
        <v>13</v>
      </c>
      <c r="L69" s="98" t="n">
        <f aca="false">IFERROR(G69/G$1,"")</f>
        <v>0.731681034482759</v>
      </c>
      <c r="M69" s="99" t="str">
        <f aca="false">IF(M$2=$E69,$J69,"")</f>
        <v/>
      </c>
      <c r="N69" s="86" t="str">
        <f aca="false">IF(N$2=$E69,$J69,"")</f>
        <v/>
      </c>
      <c r="O69" s="99" t="str">
        <f aca="false">IF(O$2=$E69,$J69,"")</f>
        <v/>
      </c>
      <c r="P69" s="86" t="str">
        <f aca="false">IF(P$2=$E69,$J69,"")</f>
        <v/>
      </c>
      <c r="Q69" s="86" t="str">
        <f aca="false">IF(Q$2=$E69,$J69,"")</f>
        <v/>
      </c>
      <c r="R69" s="99" t="str">
        <f aca="false">IF(R$2=$E69,$J69,"")</f>
        <v/>
      </c>
      <c r="S69" s="86" t="str">
        <f aca="false">IF(S$2=$E69,$J69,"")</f>
        <v/>
      </c>
      <c r="T69" s="99" t="n">
        <f aca="false">IF(T$2=$E69,$J69,"")</f>
        <v>13</v>
      </c>
      <c r="U69" s="86" t="str">
        <f aca="false">IF(U$2=$E69,$J69,"")</f>
        <v/>
      </c>
      <c r="V69" s="99" t="str">
        <f aca="false">IF(V$2=$E69,$J69,"")</f>
        <v/>
      </c>
      <c r="W69" s="86" t="str">
        <f aca="false">IF(W$2=$E69,$J69,"")</f>
        <v/>
      </c>
      <c r="X69" s="99" t="str">
        <f aca="false">IF(X$2=$E69,$J69,"")</f>
        <v/>
      </c>
      <c r="Y69" s="86" t="str">
        <f aca="false">IF(Y$2=$E69,$J69,"")</f>
        <v/>
      </c>
      <c r="Z69" s="99" t="str">
        <f aca="false">IF(Z$2=$E69,$J69,"")</f>
        <v/>
      </c>
      <c r="AA69" s="86" t="str">
        <f aca="false">IF(AA$2=$E69,$J69,"")</f>
        <v/>
      </c>
      <c r="AB69" s="99" t="str">
        <f aca="false">IF(AB$2=$E69,$J69,"")</f>
        <v/>
      </c>
      <c r="AC69" s="101" t="s">
        <v>10</v>
      </c>
      <c r="AD69" s="83"/>
      <c r="AE69" s="83"/>
      <c r="AF69" s="83"/>
    </row>
    <row r="70" customFormat="false" ht="14.25" hidden="false" customHeight="false" outlineLevel="0" collapsed="false">
      <c r="A70" s="82" t="n">
        <f aca="false">IF(G70&lt;&gt;0,IF(COUNTIF(G$4:G$200,G70)&lt;&gt;1,RANK(G70,G$4:G$200)&amp;"°",RANK(G70,G$4:G$200)),"")</f>
        <v>67</v>
      </c>
      <c r="B70" s="100" t="s">
        <v>124</v>
      </c>
      <c r="C70" s="86" t="str">
        <f aca="false">IFERROR(VLOOKUP($B70,TabJoueurs,2,0),"")</f>
        <v>NC</v>
      </c>
      <c r="D70" s="86" t="str">
        <f aca="false">IFERROR(VLOOKUP($B70,TabJoueurs,3,0),"")</f>
        <v>S</v>
      </c>
      <c r="E70" s="86" t="str">
        <f aca="false">IFERROR(VLOOKUP($B70,TabJoueurs,4,0),"")</f>
        <v>DZY</v>
      </c>
      <c r="F70" s="86" t="n">
        <f aca="false">IFERROR(VLOOKUP($B70,TabJoueurs,7,0),"")</f>
        <v>0</v>
      </c>
      <c r="G70" s="82" t="n">
        <v>677</v>
      </c>
      <c r="H70" s="82" t="n">
        <f aca="false">COUNTIF(E$4:E70,E70)</f>
        <v>4</v>
      </c>
      <c r="I70" s="82" t="n">
        <f aca="false">IFERROR(IF(H70&lt;6,I69+1,I69),0)</f>
        <v>54</v>
      </c>
      <c r="J70" s="82" t="n">
        <f aca="false">IF(G70&gt;0,IF(H70&lt;6,PtsMax5-I70+1,""),"")</f>
        <v>12</v>
      </c>
      <c r="K70" s="97" t="n">
        <f aca="false">MAX(M70:AB70)</f>
        <v>12</v>
      </c>
      <c r="L70" s="98" t="n">
        <f aca="false">IFERROR(G70/G$1,"")</f>
        <v>0.729525862068966</v>
      </c>
      <c r="M70" s="99" t="str">
        <f aca="false">IF(M$2=$E70,$J70,"")</f>
        <v/>
      </c>
      <c r="N70" s="86" t="str">
        <f aca="false">IF(N$2=$E70,$J70,"")</f>
        <v/>
      </c>
      <c r="O70" s="99" t="str">
        <f aca="false">IF(O$2=$E70,$J70,"")</f>
        <v/>
      </c>
      <c r="P70" s="86" t="str">
        <f aca="false">IF(P$2=$E70,$J70,"")</f>
        <v/>
      </c>
      <c r="Q70" s="86" t="str">
        <f aca="false">IF(Q$2=$E70,$J70,"")</f>
        <v/>
      </c>
      <c r="R70" s="99" t="str">
        <f aca="false">IF(R$2=$E70,$J70,"")</f>
        <v/>
      </c>
      <c r="S70" s="86" t="str">
        <f aca="false">IF(S$2=$E70,$J70,"")</f>
        <v/>
      </c>
      <c r="T70" s="99" t="n">
        <f aca="false">IF(T$2=$E70,$J70,"")</f>
        <v>12</v>
      </c>
      <c r="U70" s="86" t="str">
        <f aca="false">IF(U$2=$E70,$J70,"")</f>
        <v/>
      </c>
      <c r="V70" s="99" t="str">
        <f aca="false">IF(V$2=$E70,$J70,"")</f>
        <v/>
      </c>
      <c r="W70" s="86" t="str">
        <f aca="false">IF(W$2=$E70,$J70,"")</f>
        <v/>
      </c>
      <c r="X70" s="99" t="str">
        <f aca="false">IF(X$2=$E70,$J70,"")</f>
        <v/>
      </c>
      <c r="Y70" s="86" t="str">
        <f aca="false">IF(Y$2=$E70,$J70,"")</f>
        <v/>
      </c>
      <c r="Z70" s="99" t="str">
        <f aca="false">IF(Z$2=$E70,$J70,"")</f>
        <v/>
      </c>
      <c r="AA70" s="86" t="str">
        <f aca="false">IF(AA$2=$E70,$J70,"")</f>
        <v/>
      </c>
      <c r="AB70" s="99" t="str">
        <f aca="false">IF(AB$2=$E70,$J70,"")</f>
        <v/>
      </c>
      <c r="AC70" s="101" t="s">
        <v>10</v>
      </c>
      <c r="AD70" s="83"/>
      <c r="AE70" s="83"/>
      <c r="AF70" s="83"/>
    </row>
    <row r="71" customFormat="false" ht="14.25" hidden="false" customHeight="false" outlineLevel="0" collapsed="false">
      <c r="A71" s="82" t="n">
        <f aca="false">IF(G71&lt;&gt;0,IF(COUNTIF(G$4:G$200,G71)&lt;&gt;1,RANK(G71,G$4:G$200)&amp;"°",RANK(G71,G$4:G$200)),"")</f>
        <v>68</v>
      </c>
      <c r="B71" s="100" t="s">
        <v>88</v>
      </c>
      <c r="C71" s="86" t="str">
        <f aca="false">IFERROR(VLOOKUP($B71,TabJoueurs,2,0),"")</f>
        <v>5D</v>
      </c>
      <c r="D71" s="86" t="str">
        <f aca="false">IFERROR(VLOOKUP($B71,TabJoueurs,3,0),"")</f>
        <v>V</v>
      </c>
      <c r="E71" s="86" t="str">
        <f aca="false">IFERROR(VLOOKUP($B71,TabJoueurs,4,0),"")</f>
        <v>CNA</v>
      </c>
      <c r="F71" s="86" t="n">
        <f aca="false">IFERROR(VLOOKUP($B71,TabJoueurs,7,0),"")</f>
        <v>0</v>
      </c>
      <c r="G71" s="82" t="n">
        <v>675</v>
      </c>
      <c r="H71" s="82" t="n">
        <f aca="false">COUNTIF(E$4:E71,E71)</f>
        <v>6</v>
      </c>
      <c r="I71" s="82" t="n">
        <f aca="false">IFERROR(IF(H71&lt;6,I70+1,I70),0)</f>
        <v>54</v>
      </c>
      <c r="J71" s="82" t="str">
        <f aca="false">IF(G71&gt;0,IF(H71&lt;6,PtsMax5-I71+1,""),"")</f>
        <v/>
      </c>
      <c r="K71" s="97" t="n">
        <f aca="false">MAX(M71:AB71)</f>
        <v>0</v>
      </c>
      <c r="L71" s="98" t="n">
        <f aca="false">IFERROR(G71/G$1,"")</f>
        <v>0.727370689655172</v>
      </c>
      <c r="M71" s="99" t="str">
        <f aca="false">IF(M$2=$E71,$J71,"")</f>
        <v/>
      </c>
      <c r="N71" s="86" t="str">
        <f aca="false">IF(N$2=$E71,$J71,"")</f>
        <v/>
      </c>
      <c r="O71" s="99" t="str">
        <f aca="false">IF(O$2=$E71,$J71,"")</f>
        <v/>
      </c>
      <c r="P71" s="86" t="str">
        <f aca="false">IF(P$2=$E71,$J71,"")</f>
        <v/>
      </c>
      <c r="Q71" s="86" t="str">
        <f aca="false">IF(Q$2=$E71,$J71,"")</f>
        <v/>
      </c>
      <c r="R71" s="99" t="str">
        <f aca="false">IF(R$2=$E71,$J71,"")</f>
        <v/>
      </c>
      <c r="S71" s="86" t="str">
        <f aca="false">IF(S$2=$E71,$J71,"")</f>
        <v/>
      </c>
      <c r="T71" s="99" t="str">
        <f aca="false">IF(T$2=$E71,$J71,"")</f>
        <v/>
      </c>
      <c r="U71" s="86" t="str">
        <f aca="false">IF(U$2=$E71,$J71,"")</f>
        <v/>
      </c>
      <c r="V71" s="99" t="str">
        <f aca="false">IF(V$2=$E71,$J71,"")</f>
        <v/>
      </c>
      <c r="W71" s="86" t="str">
        <f aca="false">IF(W$2=$E71,$J71,"")</f>
        <v/>
      </c>
      <c r="X71" s="99" t="str">
        <f aca="false">IF(X$2=$E71,$J71,"")</f>
        <v/>
      </c>
      <c r="Y71" s="86" t="str">
        <f aca="false">IF(Y$2=$E71,$J71,"")</f>
        <v/>
      </c>
      <c r="Z71" s="99" t="str">
        <f aca="false">IF(Z$2=$E71,$J71,"")</f>
        <v/>
      </c>
      <c r="AA71" s="86" t="str">
        <f aca="false">IF(AA$2=$E71,$J71,"")</f>
        <v/>
      </c>
      <c r="AB71" s="99" t="str">
        <f aca="false">IF(AB$2=$E71,$J71,"")</f>
        <v/>
      </c>
      <c r="AC71" s="101" t="s">
        <v>10</v>
      </c>
      <c r="AD71" s="83"/>
      <c r="AE71" s="83"/>
      <c r="AF71" s="83"/>
    </row>
    <row r="72" customFormat="false" ht="14.25" hidden="false" customHeight="false" outlineLevel="0" collapsed="false">
      <c r="A72" s="82" t="str">
        <f aca="false">IF(G72&lt;&gt;0,IF(COUNTIF(G$4:G$200,G72)&lt;&gt;1,RANK(G72,G$4:G$200)&amp;"°",RANK(G72,G$4:G$200)),"")</f>
        <v>69°</v>
      </c>
      <c r="B72" s="100" t="s">
        <v>125</v>
      </c>
      <c r="C72" s="86" t="str">
        <f aca="false">IFERROR(VLOOKUP($B72,TabJoueurs,2,0),"")</f>
        <v>6A</v>
      </c>
      <c r="D72" s="86" t="str">
        <f aca="false">IFERROR(VLOOKUP($B72,TabJoueurs,3,0),"")</f>
        <v>D</v>
      </c>
      <c r="E72" s="86" t="str">
        <f aca="false">IFERROR(VLOOKUP($B72,TabJoueurs,4,0),"")</f>
        <v>WAA</v>
      </c>
      <c r="F72" s="86" t="n">
        <f aca="false">IFERROR(VLOOKUP($B72,TabJoueurs,7,0),"")</f>
        <v>0</v>
      </c>
      <c r="G72" s="82" t="n">
        <v>673</v>
      </c>
      <c r="H72" s="82" t="n">
        <f aca="false">COUNTIF(E$4:E72,E72)</f>
        <v>5</v>
      </c>
      <c r="I72" s="82" t="n">
        <f aca="false">IFERROR(IF(H72&lt;6,I71+1,I71),0)</f>
        <v>55</v>
      </c>
      <c r="J72" s="82" t="n">
        <f aca="false">IF(G72&gt;0,IF(H72&lt;6,PtsMax5-I72+1,""),"")</f>
        <v>11</v>
      </c>
      <c r="K72" s="97" t="n">
        <f aca="false">MAX(M72:AB72)</f>
        <v>10.5</v>
      </c>
      <c r="L72" s="98" t="n">
        <f aca="false">IFERROR(G72/G$1,"")</f>
        <v>0.725215517241379</v>
      </c>
      <c r="M72" s="99" t="str">
        <f aca="false">IF(M$2=$E72,$J72,"")</f>
        <v/>
      </c>
      <c r="N72" s="86" t="str">
        <f aca="false">IF(N$2=$E72,$J72,"")</f>
        <v/>
      </c>
      <c r="O72" s="99" t="str">
        <f aca="false">IF(O$2=$E72,$J72,"")</f>
        <v/>
      </c>
      <c r="P72" s="86" t="str">
        <f aca="false">IF(P$2=$E72,$J72,"")</f>
        <v/>
      </c>
      <c r="Q72" s="86" t="str">
        <f aca="false">IF(Q$2=$E72,$J72,"")</f>
        <v/>
      </c>
      <c r="R72" s="99" t="str">
        <f aca="false">IF(R$2=$E72,$J72,"")</f>
        <v/>
      </c>
      <c r="S72" s="86" t="str">
        <f aca="false">IF(S$2=$E72,$J72,"")</f>
        <v/>
      </c>
      <c r="T72" s="99" t="str">
        <f aca="false">IF(T$2=$E72,$J72,"")</f>
        <v/>
      </c>
      <c r="U72" s="86" t="str">
        <f aca="false">IF(U$2=$E72,$J72,"")</f>
        <v/>
      </c>
      <c r="V72" s="99" t="str">
        <f aca="false">IF(V$2=$E72,$J72,"")</f>
        <v/>
      </c>
      <c r="W72" s="86" t="str">
        <f aca="false">IF(W$2=$E72,$J72,"")</f>
        <v/>
      </c>
      <c r="X72" s="99" t="str">
        <f aca="false">IF(X$2=$E72,$J72,"")</f>
        <v/>
      </c>
      <c r="Y72" s="86" t="str">
        <f aca="false">IF(Y$2=$E72,$J72,"")</f>
        <v/>
      </c>
      <c r="Z72" s="99" t="str">
        <f aca="false">IF(Z$2=$E72,$J72,"")</f>
        <v/>
      </c>
      <c r="AA72" s="86" t="n">
        <v>10.5</v>
      </c>
      <c r="AB72" s="99" t="str">
        <f aca="false">IF(AB$2=$E72,$J72,"")</f>
        <v/>
      </c>
      <c r="AC72" s="101" t="s">
        <v>10</v>
      </c>
      <c r="AD72" s="83"/>
      <c r="AE72" s="83"/>
      <c r="AF72" s="83"/>
    </row>
    <row r="73" customFormat="false" ht="14.25" hidden="false" customHeight="false" outlineLevel="0" collapsed="false">
      <c r="A73" s="82" t="str">
        <f aca="false">IF(G73&lt;&gt;0,IF(COUNTIF(G$4:G$200,G73)&lt;&gt;1,RANK(G73,G$4:G$200)&amp;"°",RANK(G73,G$4:G$200)),"")</f>
        <v>69°</v>
      </c>
      <c r="B73" s="100" t="s">
        <v>716</v>
      </c>
      <c r="C73" s="86" t="str">
        <f aca="false">IFERROR(VLOOKUP($B73,TabJoueurs,2,0),"")</f>
        <v>6C</v>
      </c>
      <c r="D73" s="86" t="str">
        <f aca="false">IFERROR(VLOOKUP($B73,TabJoueurs,3,0),"")</f>
        <v>V</v>
      </c>
      <c r="E73" s="86" t="str">
        <f aca="false">IFERROR(VLOOKUP($B73,TabJoueurs,4,0),"")</f>
        <v>SLR</v>
      </c>
      <c r="F73" s="86" t="n">
        <f aca="false">IFERROR(VLOOKUP($B73,TabJoueurs,7,0),"")</f>
        <v>0</v>
      </c>
      <c r="G73" s="82" t="n">
        <v>673</v>
      </c>
      <c r="H73" s="82" t="n">
        <f aca="false">COUNTIF(E$4:E73,E73)</f>
        <v>4</v>
      </c>
      <c r="I73" s="82" t="n">
        <f aca="false">IFERROR(IF(H73&lt;6,I72+1,I72),0)</f>
        <v>56</v>
      </c>
      <c r="J73" s="82" t="n">
        <f aca="false">IF(G73&gt;0,IF(H73&lt;6,PtsMax5-I73+1,""),"")</f>
        <v>10</v>
      </c>
      <c r="K73" s="97" t="n">
        <f aca="false">MAX(M73:AB73)</f>
        <v>10.5</v>
      </c>
      <c r="L73" s="98" t="n">
        <f aca="false">IFERROR(G73/G$1,"")</f>
        <v>0.725215517241379</v>
      </c>
      <c r="M73" s="99" t="str">
        <f aca="false">IF(M$2=$E73,$J73,"")</f>
        <v/>
      </c>
      <c r="N73" s="86" t="str">
        <f aca="false">IF(N$2=$E73,$J73,"")</f>
        <v/>
      </c>
      <c r="O73" s="99" t="str">
        <f aca="false">IF(O$2=$E73,$J73,"")</f>
        <v/>
      </c>
      <c r="P73" s="86" t="str">
        <f aca="false">IF(P$2=$E73,$J73,"")</f>
        <v/>
      </c>
      <c r="Q73" s="86" t="str">
        <f aca="false">IF(Q$2=$E73,$J73,"")</f>
        <v/>
      </c>
      <c r="R73" s="99" t="str">
        <f aca="false">IF(R$2=$E73,$J73,"")</f>
        <v/>
      </c>
      <c r="S73" s="86" t="str">
        <f aca="false">IF(S$2=$E73,$J73,"")</f>
        <v/>
      </c>
      <c r="T73" s="99" t="str">
        <f aca="false">IF(T$2=$E73,$J73,"")</f>
        <v/>
      </c>
      <c r="U73" s="86" t="str">
        <f aca="false">IF(U$2=$E73,$J73,"")</f>
        <v/>
      </c>
      <c r="V73" s="99" t="str">
        <f aca="false">IF(V$2=$E73,$J73,"")</f>
        <v/>
      </c>
      <c r="W73" s="86" t="str">
        <f aca="false">IF(W$2=$E73,$J73,"")</f>
        <v/>
      </c>
      <c r="X73" s="99" t="str">
        <f aca="false">IF(X$2=$E73,$J73,"")</f>
        <v/>
      </c>
      <c r="Y73" s="86" t="str">
        <f aca="false">IF(Y$2=$E73,$J73,"")</f>
        <v/>
      </c>
      <c r="Z73" s="99" t="n">
        <v>10.5</v>
      </c>
      <c r="AA73" s="86" t="str">
        <f aca="false">IF(AA$2=$E73,$J73,"")</f>
        <v/>
      </c>
      <c r="AB73" s="99" t="str">
        <f aca="false">IF(AB$2=$E73,$J73,"")</f>
        <v/>
      </c>
      <c r="AC73" s="101" t="s">
        <v>10</v>
      </c>
      <c r="AD73" s="83"/>
      <c r="AE73" s="83"/>
      <c r="AF73" s="83"/>
    </row>
    <row r="74" customFormat="false" ht="14.25" hidden="false" customHeight="false" outlineLevel="0" collapsed="false">
      <c r="A74" s="82" t="n">
        <f aca="false">IF(G74&lt;&gt;0,IF(COUNTIF(G$4:G$200,G74)&lt;&gt;1,RANK(G74,G$4:G$200)&amp;"°",RANK(G74,G$4:G$200)),"")</f>
        <v>71</v>
      </c>
      <c r="B74" s="100" t="s">
        <v>466</v>
      </c>
      <c r="C74" s="86" t="str">
        <f aca="false">IFERROR(VLOOKUP($B74,TabJoueurs,2,0),"")</f>
        <v>6D</v>
      </c>
      <c r="D74" s="86" t="str">
        <f aca="false">IFERROR(VLOOKUP($B74,TabJoueurs,3,0),"")</f>
        <v>S</v>
      </c>
      <c r="E74" s="86" t="str">
        <f aca="false">IFERROR(VLOOKUP($B74,TabJoueurs,4,0),"")</f>
        <v>WAA</v>
      </c>
      <c r="F74" s="86" t="n">
        <f aca="false">IFERROR(VLOOKUP($B74,TabJoueurs,7,0),"")</f>
        <v>0</v>
      </c>
      <c r="G74" s="82" t="n">
        <v>669</v>
      </c>
      <c r="H74" s="82" t="n">
        <f aca="false">COUNTIF(E$4:E74,E74)</f>
        <v>6</v>
      </c>
      <c r="I74" s="82" t="n">
        <f aca="false">IFERROR(IF(H74&lt;6,I73+1,I73),0)</f>
        <v>56</v>
      </c>
      <c r="J74" s="82" t="str">
        <f aca="false">IF(G74&gt;0,IF(H74&lt;6,PtsMax5-I74+1,""),"")</f>
        <v/>
      </c>
      <c r="K74" s="97" t="n">
        <f aca="false">MAX(M74:AB74)</f>
        <v>0</v>
      </c>
      <c r="L74" s="98" t="n">
        <f aca="false">IFERROR(G74/G$1,"")</f>
        <v>0.720905172413793</v>
      </c>
      <c r="M74" s="99" t="str">
        <f aca="false">IF(M$2=$E74,$J74,"")</f>
        <v/>
      </c>
      <c r="N74" s="86" t="str">
        <f aca="false">IF(N$2=$E74,$J74,"")</f>
        <v/>
      </c>
      <c r="O74" s="99" t="str">
        <f aca="false">IF(O$2=$E74,$J74,"")</f>
        <v/>
      </c>
      <c r="P74" s="86" t="str">
        <f aca="false">IF(P$2=$E74,$J74,"")</f>
        <v/>
      </c>
      <c r="Q74" s="86" t="str">
        <f aca="false">IF(Q$2=$E74,$J74,"")</f>
        <v/>
      </c>
      <c r="R74" s="99" t="str">
        <f aca="false">IF(R$2=$E74,$J74,"")</f>
        <v/>
      </c>
      <c r="S74" s="86" t="str">
        <f aca="false">IF(S$2=$E74,$J74,"")</f>
        <v/>
      </c>
      <c r="T74" s="99" t="str">
        <f aca="false">IF(T$2=$E74,$J74,"")</f>
        <v/>
      </c>
      <c r="U74" s="86" t="str">
        <f aca="false">IF(U$2=$E74,$J74,"")</f>
        <v/>
      </c>
      <c r="V74" s="99" t="str">
        <f aca="false">IF(V$2=$E74,$J74,"")</f>
        <v/>
      </c>
      <c r="W74" s="86" t="str">
        <f aca="false">IF(W$2=$E74,$J74,"")</f>
        <v/>
      </c>
      <c r="X74" s="99" t="str">
        <f aca="false">IF(X$2=$E74,$J74,"")</f>
        <v/>
      </c>
      <c r="Y74" s="86" t="str">
        <f aca="false">IF(Y$2=$E74,$J74,"")</f>
        <v/>
      </c>
      <c r="Z74" s="99" t="str">
        <f aca="false">IF(Z$2=$E74,$J74,"")</f>
        <v/>
      </c>
      <c r="AA74" s="86" t="str">
        <f aca="false">IF(AA$2=$E74,$J74,"")</f>
        <v/>
      </c>
      <c r="AB74" s="99" t="str">
        <f aca="false">IF(AB$2=$E74,$J74,"")</f>
        <v/>
      </c>
      <c r="AC74" s="101" t="s">
        <v>10</v>
      </c>
      <c r="AD74" s="83"/>
      <c r="AE74" s="83"/>
      <c r="AF74" s="83"/>
    </row>
    <row r="75" customFormat="false" ht="14.25" hidden="false" customHeight="false" outlineLevel="0" collapsed="false">
      <c r="A75" s="82" t="n">
        <f aca="false">IF(G75&lt;&gt;0,IF(COUNTIF(G$4:G$200,G75)&lt;&gt;1,RANK(G75,G$4:G$200)&amp;"°",RANK(G75,G$4:G$200)),"")</f>
        <v>72</v>
      </c>
      <c r="B75" s="100" t="s">
        <v>94</v>
      </c>
      <c r="C75" s="86" t="str">
        <f aca="false">IFERROR(VLOOKUP($B75,TabJoueurs,2,0),"")</f>
        <v>5B</v>
      </c>
      <c r="D75" s="86" t="str">
        <f aca="false">IFERROR(VLOOKUP($B75,TabJoueurs,3,0),"")</f>
        <v>D</v>
      </c>
      <c r="E75" s="86" t="str">
        <f aca="false">IFERROR(VLOOKUP($B75,TabJoueurs,4,0),"")</f>
        <v>WAA</v>
      </c>
      <c r="F75" s="86" t="n">
        <f aca="false">IFERROR(VLOOKUP($B75,TabJoueurs,7,0),"")</f>
        <v>0</v>
      </c>
      <c r="G75" s="82" t="n">
        <v>666</v>
      </c>
      <c r="H75" s="82" t="n">
        <f aca="false">COUNTIF(E$4:E75,E75)</f>
        <v>7</v>
      </c>
      <c r="I75" s="82" t="n">
        <f aca="false">IFERROR(IF(H75&lt;6,I74+1,I74),0)</f>
        <v>56</v>
      </c>
      <c r="J75" s="82" t="str">
        <f aca="false">IF(G75&gt;0,IF(H75&lt;6,PtsMax5-I75+1,""),"")</f>
        <v/>
      </c>
      <c r="K75" s="97" t="n">
        <f aca="false">MAX(M75:AB75)</f>
        <v>0</v>
      </c>
      <c r="L75" s="98" t="n">
        <f aca="false">IFERROR(G75/G$1,"")</f>
        <v>0.717672413793103</v>
      </c>
      <c r="M75" s="99" t="str">
        <f aca="false">IF(M$2=$E75,$J75,"")</f>
        <v/>
      </c>
      <c r="N75" s="86" t="str">
        <f aca="false">IF(N$2=$E75,$J75,"")</f>
        <v/>
      </c>
      <c r="O75" s="99" t="str">
        <f aca="false">IF(O$2=$E75,$J75,"")</f>
        <v/>
      </c>
      <c r="P75" s="86" t="str">
        <f aca="false">IF(P$2=$E75,$J75,"")</f>
        <v/>
      </c>
      <c r="Q75" s="86" t="str">
        <f aca="false">IF(Q$2=$E75,$J75,"")</f>
        <v/>
      </c>
      <c r="R75" s="99" t="str">
        <f aca="false">IF(R$2=$E75,$J75,"")</f>
        <v/>
      </c>
      <c r="S75" s="86" t="str">
        <f aca="false">IF(S$2=$E75,$J75,"")</f>
        <v/>
      </c>
      <c r="T75" s="99" t="str">
        <f aca="false">IF(T$2=$E75,$J75,"")</f>
        <v/>
      </c>
      <c r="U75" s="86" t="str">
        <f aca="false">IF(U$2=$E75,$J75,"")</f>
        <v/>
      </c>
      <c r="V75" s="99" t="str">
        <f aca="false">IF(V$2=$E75,$J75,"")</f>
        <v/>
      </c>
      <c r="W75" s="86" t="str">
        <f aca="false">IF(W$2=$E75,$J75,"")</f>
        <v/>
      </c>
      <c r="X75" s="99" t="str">
        <f aca="false">IF(X$2=$E75,$J75,"")</f>
        <v/>
      </c>
      <c r="Y75" s="86" t="str">
        <f aca="false">IF(Y$2=$E75,$J75,"")</f>
        <v/>
      </c>
      <c r="Z75" s="99" t="str">
        <f aca="false">IF(Z$2=$E75,$J75,"")</f>
        <v/>
      </c>
      <c r="AA75" s="86" t="str">
        <f aca="false">IF(AA$2=$E75,$J75,"")</f>
        <v/>
      </c>
      <c r="AB75" s="99" t="str">
        <f aca="false">IF(AB$2=$E75,$J75,"")</f>
        <v/>
      </c>
      <c r="AC75" s="101" t="s">
        <v>10</v>
      </c>
      <c r="AD75" s="83"/>
      <c r="AE75" s="83"/>
      <c r="AF75" s="83"/>
    </row>
    <row r="76" customFormat="false" ht="14.25" hidden="false" customHeight="false" outlineLevel="0" collapsed="false">
      <c r="A76" s="82" t="n">
        <f aca="false">IF(G76&lt;&gt;0,IF(COUNTIF(G$4:G$200,G76)&lt;&gt;1,RANK(G76,G$4:G$200)&amp;"°",RANK(G76,G$4:G$200)),"")</f>
        <v>73</v>
      </c>
      <c r="B76" s="100" t="s">
        <v>156</v>
      </c>
      <c r="C76" s="86" t="str">
        <f aca="false">IFERROR(VLOOKUP($B76,TabJoueurs,2,0),"")</f>
        <v>6D</v>
      </c>
      <c r="D76" s="86" t="str">
        <f aca="false">IFERROR(VLOOKUP($B76,TabJoueurs,3,0),"")</f>
        <v>S</v>
      </c>
      <c r="E76" s="86" t="str">
        <f aca="false">IFERROR(VLOOKUP($B76,TabJoueurs,4,0),"")</f>
        <v>LUX</v>
      </c>
      <c r="F76" s="86" t="n">
        <f aca="false">IFERROR(VLOOKUP($B76,TabJoueurs,7,0),"")</f>
        <v>0</v>
      </c>
      <c r="G76" s="82" t="n">
        <v>665</v>
      </c>
      <c r="H76" s="82" t="n">
        <f aca="false">COUNTIF(E$4:E76,E76)</f>
        <v>10</v>
      </c>
      <c r="I76" s="82" t="n">
        <f aca="false">IFERROR(IF(H76&lt;6,I75+1,I75),0)</f>
        <v>56</v>
      </c>
      <c r="J76" s="82" t="str">
        <f aca="false">IF(G76&gt;0,IF(H76&lt;6,PtsMax5-I76+1,""),"")</f>
        <v/>
      </c>
      <c r="K76" s="97" t="n">
        <f aca="false">MAX(M76:AB76)</f>
        <v>0</v>
      </c>
      <c r="L76" s="98" t="n">
        <f aca="false">IFERROR(G76/G$1,"")</f>
        <v>0.716594827586207</v>
      </c>
      <c r="M76" s="99" t="str">
        <f aca="false">IF(M$2=$E76,$J76,"")</f>
        <v/>
      </c>
      <c r="N76" s="86" t="str">
        <f aca="false">IF(N$2=$E76,$J76,"")</f>
        <v/>
      </c>
      <c r="O76" s="99" t="str">
        <f aca="false">IF(O$2=$E76,$J76,"")</f>
        <v/>
      </c>
      <c r="P76" s="86" t="str">
        <f aca="false">IF(P$2=$E76,$J76,"")</f>
        <v/>
      </c>
      <c r="Q76" s="86" t="str">
        <f aca="false">IF(Q$2=$E76,$J76,"")</f>
        <v/>
      </c>
      <c r="R76" s="99" t="str">
        <f aca="false">IF(R$2=$E76,$J76,"")</f>
        <v/>
      </c>
      <c r="S76" s="86" t="str">
        <f aca="false">IF(S$2=$E76,$J76,"")</f>
        <v/>
      </c>
      <c r="T76" s="99" t="str">
        <f aca="false">IF(T$2=$E76,$J76,"")</f>
        <v/>
      </c>
      <c r="U76" s="86" t="str">
        <f aca="false">IF(U$2=$E76,$J76,"")</f>
        <v/>
      </c>
      <c r="V76" s="99" t="str">
        <f aca="false">IF(V$2=$E76,$J76,"")</f>
        <v/>
      </c>
      <c r="W76" s="86" t="str">
        <f aca="false">IF(W$2=$E76,$J76,"")</f>
        <v/>
      </c>
      <c r="X76" s="99" t="str">
        <f aca="false">IF(X$2=$E76,$J76,"")</f>
        <v/>
      </c>
      <c r="Y76" s="86" t="str">
        <f aca="false">IF(Y$2=$E76,$J76,"")</f>
        <v/>
      </c>
      <c r="Z76" s="99" t="str">
        <f aca="false">IF(Z$2=$E76,$J76,"")</f>
        <v/>
      </c>
      <c r="AA76" s="86" t="str">
        <f aca="false">IF(AA$2=$E76,$J76,"")</f>
        <v/>
      </c>
      <c r="AB76" s="99" t="str">
        <f aca="false">IF(AB$2=$E76,$J76,"")</f>
        <v/>
      </c>
      <c r="AC76" s="101" t="s">
        <v>10</v>
      </c>
      <c r="AD76" s="83"/>
      <c r="AE76" s="83"/>
      <c r="AF76" s="83"/>
    </row>
    <row r="77" customFormat="false" ht="14.25" hidden="false" customHeight="false" outlineLevel="0" collapsed="false">
      <c r="A77" s="82" t="n">
        <f aca="false">IF(G77&lt;&gt;0,IF(COUNTIF(G$4:G$200,G77)&lt;&gt;1,RANK(G77,G$4:G$200)&amp;"°",RANK(G77,G$4:G$200)),"")</f>
        <v>74</v>
      </c>
      <c r="B77" s="100" t="s">
        <v>132</v>
      </c>
      <c r="C77" s="86" t="str">
        <f aca="false">IFERROR(VLOOKUP($B77,TabJoueurs,2,0),"")</f>
        <v>6C</v>
      </c>
      <c r="D77" s="86" t="str">
        <f aca="false">IFERROR(VLOOKUP($B77,TabJoueurs,3,0),"")</f>
        <v>V</v>
      </c>
      <c r="E77" s="86" t="str">
        <f aca="false">IFERROR(VLOOKUP($B77,TabJoueurs,4,0),"")</f>
        <v>BAH</v>
      </c>
      <c r="F77" s="86" t="n">
        <f aca="false">IFERROR(VLOOKUP($B77,TabJoueurs,7,0),"")</f>
        <v>0</v>
      </c>
      <c r="G77" s="82" t="n">
        <v>652</v>
      </c>
      <c r="H77" s="82" t="n">
        <f aca="false">COUNTIF(E$4:E77,E77)</f>
        <v>9</v>
      </c>
      <c r="I77" s="82" t="n">
        <f aca="false">IFERROR(IF(H77&lt;6,I76+1,I76),0)</f>
        <v>56</v>
      </c>
      <c r="J77" s="82" t="str">
        <f aca="false">IF(G77&gt;0,IF(H77&lt;6,PtsMax5-I77+1,""),"")</f>
        <v/>
      </c>
      <c r="K77" s="97" t="n">
        <f aca="false">MAX(M77:AB77)</f>
        <v>0</v>
      </c>
      <c r="L77" s="98" t="n">
        <f aca="false">IFERROR(G77/G$1,"")</f>
        <v>0.702586206896552</v>
      </c>
      <c r="M77" s="99" t="str">
        <f aca="false">IF(M$2=$E77,$J77,"")</f>
        <v/>
      </c>
      <c r="N77" s="86" t="str">
        <f aca="false">IF(N$2=$E77,$J77,"")</f>
        <v/>
      </c>
      <c r="O77" s="99" t="str">
        <f aca="false">IF(O$2=$E77,$J77,"")</f>
        <v/>
      </c>
      <c r="P77" s="86" t="str">
        <f aca="false">IF(P$2=$E77,$J77,"")</f>
        <v/>
      </c>
      <c r="Q77" s="86" t="str">
        <f aca="false">IF(Q$2=$E77,$J77,"")</f>
        <v/>
      </c>
      <c r="R77" s="99" t="str">
        <f aca="false">IF(R$2=$E77,$J77,"")</f>
        <v/>
      </c>
      <c r="S77" s="86" t="str">
        <f aca="false">IF(S$2=$E77,$J77,"")</f>
        <v/>
      </c>
      <c r="T77" s="99" t="str">
        <f aca="false">IF(T$2=$E77,$J77,"")</f>
        <v/>
      </c>
      <c r="U77" s="86" t="str">
        <f aca="false">IF(U$2=$E77,$J77,"")</f>
        <v/>
      </c>
      <c r="V77" s="99" t="str">
        <f aca="false">IF(V$2=$E77,$J77,"")</f>
        <v/>
      </c>
      <c r="W77" s="86" t="str">
        <f aca="false">IF(W$2=$E77,$J77,"")</f>
        <v/>
      </c>
      <c r="X77" s="99" t="str">
        <f aca="false">IF(X$2=$E77,$J77,"")</f>
        <v/>
      </c>
      <c r="Y77" s="86" t="str">
        <f aca="false">IF(Y$2=$E77,$J77,"")</f>
        <v/>
      </c>
      <c r="Z77" s="99" t="str">
        <f aca="false">IF(Z$2=$E77,$J77,"")</f>
        <v/>
      </c>
      <c r="AA77" s="86" t="str">
        <f aca="false">IF(AA$2=$E77,$J77,"")</f>
        <v/>
      </c>
      <c r="AB77" s="99" t="str">
        <f aca="false">IF(AB$2=$E77,$J77,"")</f>
        <v/>
      </c>
      <c r="AC77" s="101" t="s">
        <v>10</v>
      </c>
      <c r="AD77" s="83"/>
      <c r="AE77" s="83"/>
      <c r="AF77" s="83"/>
    </row>
    <row r="78" customFormat="false" ht="14.25" hidden="false" customHeight="false" outlineLevel="0" collapsed="false">
      <c r="A78" s="82" t="n">
        <f aca="false">IF(G78&lt;&gt;0,IF(COUNTIF(G$4:G$200,G78)&lt;&gt;1,RANK(G78,G$4:G$200)&amp;"°",RANK(G78,G$4:G$200)),"")</f>
        <v>75</v>
      </c>
      <c r="B78" s="100" t="s">
        <v>123</v>
      </c>
      <c r="C78" s="86" t="str">
        <f aca="false">IFERROR(VLOOKUP($B78,TabJoueurs,2,0),"")</f>
        <v>5D</v>
      </c>
      <c r="D78" s="86" t="str">
        <f aca="false">IFERROR(VLOOKUP($B78,TabJoueurs,3,0),"")</f>
        <v>S</v>
      </c>
      <c r="E78" s="86" t="str">
        <f aca="false">IFERROR(VLOOKUP($B78,TabJoueurs,4,0),"")</f>
        <v>GER</v>
      </c>
      <c r="F78" s="86" t="n">
        <f aca="false">IFERROR(VLOOKUP($B78,TabJoueurs,7,0),"")</f>
        <v>0</v>
      </c>
      <c r="G78" s="82" t="n">
        <v>650</v>
      </c>
      <c r="H78" s="82" t="n">
        <f aca="false">COUNTIF(E$4:E78,E78)</f>
        <v>4</v>
      </c>
      <c r="I78" s="82" t="n">
        <f aca="false">IFERROR(IF(H78&lt;6,I77+1,I77),0)</f>
        <v>57</v>
      </c>
      <c r="J78" s="82" t="n">
        <f aca="false">IF(G78&gt;0,IF(H78&lt;6,PtsMax5-I78+1,""),"")</f>
        <v>9</v>
      </c>
      <c r="K78" s="97" t="n">
        <f aca="false">MAX(M78:AB78)</f>
        <v>9</v>
      </c>
      <c r="L78" s="98" t="n">
        <f aca="false">IFERROR(G78/G$1,"")</f>
        <v>0.700431034482759</v>
      </c>
      <c r="M78" s="99" t="str">
        <f aca="false">IF(M$2=$E78,$J78,"")</f>
        <v/>
      </c>
      <c r="N78" s="86" t="str">
        <f aca="false">IF(N$2=$E78,$J78,"")</f>
        <v/>
      </c>
      <c r="O78" s="99" t="str">
        <f aca="false">IF(O$2=$E78,$J78,"")</f>
        <v/>
      </c>
      <c r="P78" s="86" t="str">
        <f aca="false">IF(P$2=$E78,$J78,"")</f>
        <v/>
      </c>
      <c r="Q78" s="86" t="str">
        <f aca="false">IF(Q$2=$E78,$J78,"")</f>
        <v/>
      </c>
      <c r="R78" s="99" t="str">
        <f aca="false">IF(R$2=$E78,$J78,"")</f>
        <v/>
      </c>
      <c r="S78" s="86" t="str">
        <f aca="false">IF(S$2=$E78,$J78,"")</f>
        <v/>
      </c>
      <c r="T78" s="99" t="str">
        <f aca="false">IF(T$2=$E78,$J78,"")</f>
        <v/>
      </c>
      <c r="U78" s="86" t="str">
        <f aca="false">IF(U$2=$E78,$J78,"")</f>
        <v/>
      </c>
      <c r="V78" s="99" t="str">
        <f aca="false">IF(V$2=$E78,$J78,"")</f>
        <v/>
      </c>
      <c r="W78" s="86" t="n">
        <f aca="false">IF(W$2=$E78,$J78,"")</f>
        <v>9</v>
      </c>
      <c r="X78" s="99" t="str">
        <f aca="false">IF(X$2=$E78,$J78,"")</f>
        <v/>
      </c>
      <c r="Y78" s="86" t="str">
        <f aca="false">IF(Y$2=$E78,$J78,"")</f>
        <v/>
      </c>
      <c r="Z78" s="99" t="str">
        <f aca="false">IF(Z$2=$E78,$J78,"")</f>
        <v/>
      </c>
      <c r="AA78" s="86" t="str">
        <f aca="false">IF(AA$2=$E78,$J78,"")</f>
        <v/>
      </c>
      <c r="AB78" s="99" t="str">
        <f aca="false">IF(AB$2=$E78,$J78,"")</f>
        <v/>
      </c>
      <c r="AC78" s="101" t="s">
        <v>10</v>
      </c>
      <c r="AD78" s="83"/>
      <c r="AE78" s="83"/>
      <c r="AF78" s="83"/>
    </row>
    <row r="79" customFormat="false" ht="14.25" hidden="false" customHeight="false" outlineLevel="0" collapsed="false">
      <c r="A79" s="82" t="n">
        <f aca="false">IF(G79&lt;&gt;0,IF(COUNTIF(G$4:G$200,G79)&lt;&gt;1,RANK(G79,G$4:G$200)&amp;"°",RANK(G79,G$4:G$200)),"")</f>
        <v>76</v>
      </c>
      <c r="B79" s="100" t="s">
        <v>136</v>
      </c>
      <c r="C79" s="86" t="str">
        <f aca="false">IFERROR(VLOOKUP($B79,TabJoueurs,2,0),"")</f>
        <v>6B</v>
      </c>
      <c r="D79" s="86" t="str">
        <f aca="false">IFERROR(VLOOKUP($B79,TabJoueurs,3,0),"")</f>
        <v>V</v>
      </c>
      <c r="E79" s="86" t="str">
        <f aca="false">IFERROR(VLOOKUP($B79,TabJoueurs,4,0),"")</f>
        <v>WAA</v>
      </c>
      <c r="F79" s="86" t="n">
        <f aca="false">IFERROR(VLOOKUP($B79,TabJoueurs,7,0),"")</f>
        <v>0</v>
      </c>
      <c r="G79" s="82" t="n">
        <v>644</v>
      </c>
      <c r="H79" s="82" t="n">
        <f aca="false">COUNTIF(E$4:E79,E79)</f>
        <v>8</v>
      </c>
      <c r="I79" s="82" t="n">
        <f aca="false">IFERROR(IF(H79&lt;6,I78+1,I78),0)</f>
        <v>57</v>
      </c>
      <c r="J79" s="82" t="str">
        <f aca="false">IF(G79&gt;0,IF(H79&lt;6,PtsMax5-I79+1,""),"")</f>
        <v/>
      </c>
      <c r="K79" s="97" t="n">
        <f aca="false">MAX(M79:AB79)</f>
        <v>0</v>
      </c>
      <c r="L79" s="98" t="n">
        <f aca="false">IFERROR(G79/G$1,"")</f>
        <v>0.693965517241379</v>
      </c>
      <c r="M79" s="99" t="str">
        <f aca="false">IF(M$2=$E79,$J79,"")</f>
        <v/>
      </c>
      <c r="N79" s="86" t="str">
        <f aca="false">IF(N$2=$E79,$J79,"")</f>
        <v/>
      </c>
      <c r="O79" s="99" t="str">
        <f aca="false">IF(O$2=$E79,$J79,"")</f>
        <v/>
      </c>
      <c r="P79" s="86" t="str">
        <f aca="false">IF(P$2=$E79,$J79,"")</f>
        <v/>
      </c>
      <c r="Q79" s="86" t="str">
        <f aca="false">IF(Q$2=$E79,$J79,"")</f>
        <v/>
      </c>
      <c r="R79" s="99" t="str">
        <f aca="false">IF(R$2=$E79,$J79,"")</f>
        <v/>
      </c>
      <c r="S79" s="86" t="str">
        <f aca="false">IF(S$2=$E79,$J79,"")</f>
        <v/>
      </c>
      <c r="T79" s="99" t="str">
        <f aca="false">IF(T$2=$E79,$J79,"")</f>
        <v/>
      </c>
      <c r="U79" s="86" t="str">
        <f aca="false">IF(U$2=$E79,$J79,"")</f>
        <v/>
      </c>
      <c r="V79" s="99" t="str">
        <f aca="false">IF(V$2=$E79,$J79,"")</f>
        <v/>
      </c>
      <c r="W79" s="86" t="str">
        <f aca="false">IF(W$2=$E79,$J79,"")</f>
        <v/>
      </c>
      <c r="X79" s="99" t="str">
        <f aca="false">IF(X$2=$E79,$J79,"")</f>
        <v/>
      </c>
      <c r="Y79" s="86" t="str">
        <f aca="false">IF(Y$2=$E79,$J79,"")</f>
        <v/>
      </c>
      <c r="Z79" s="99" t="str">
        <f aca="false">IF(Z$2=$E79,$J79,"")</f>
        <v/>
      </c>
      <c r="AA79" s="86" t="str">
        <f aca="false">IF(AA$2=$E79,$J79,"")</f>
        <v/>
      </c>
      <c r="AB79" s="99" t="str">
        <f aca="false">IF(AB$2=$E79,$J79,"")</f>
        <v/>
      </c>
      <c r="AC79" s="101" t="s">
        <v>10</v>
      </c>
      <c r="AD79" s="83"/>
      <c r="AE79" s="83"/>
      <c r="AF79" s="83"/>
    </row>
    <row r="80" customFormat="false" ht="14.25" hidden="false" customHeight="false" outlineLevel="0" collapsed="false">
      <c r="A80" s="82" t="n">
        <f aca="false">IF(G80&lt;&gt;0,IF(COUNTIF(G$4:G$200,G80)&lt;&gt;1,RANK(G80,G$4:G$200)&amp;"°",RANK(G80,G$4:G$200)),"")</f>
        <v>77</v>
      </c>
      <c r="B80" s="100" t="s">
        <v>105</v>
      </c>
      <c r="C80" s="86" t="str">
        <f aca="false">IFERROR(VLOOKUP($B80,TabJoueurs,2,0),"")</f>
        <v>6A</v>
      </c>
      <c r="D80" s="86" t="str">
        <f aca="false">IFERROR(VLOOKUP($B80,TabJoueurs,3,0),"")</f>
        <v>V</v>
      </c>
      <c r="E80" s="86" t="str">
        <f aca="false">IFERROR(VLOOKUP($B80,TabJoueurs,4,0),"")</f>
        <v>SLR</v>
      </c>
      <c r="F80" s="86" t="n">
        <f aca="false">IFERROR(VLOOKUP($B80,TabJoueurs,7,0),"")</f>
        <v>0</v>
      </c>
      <c r="G80" s="82" t="n">
        <v>640</v>
      </c>
      <c r="H80" s="82" t="n">
        <f aca="false">COUNTIF(E$4:E80,E80)</f>
        <v>5</v>
      </c>
      <c r="I80" s="82" t="n">
        <f aca="false">IFERROR(IF(H80&lt;6,I79+1,I79),0)</f>
        <v>58</v>
      </c>
      <c r="J80" s="82" t="n">
        <f aca="false">IF(G80&gt;0,IF(H80&lt;6,PtsMax5-I80+1,""),"")</f>
        <v>8</v>
      </c>
      <c r="K80" s="97" t="n">
        <f aca="false">MAX(M80:AB80)</f>
        <v>8</v>
      </c>
      <c r="L80" s="98" t="n">
        <f aca="false">IFERROR(G80/G$1,"")</f>
        <v>0.689655172413793</v>
      </c>
      <c r="M80" s="99" t="str">
        <f aca="false">IF(M$2=$E80,$J80,"")</f>
        <v/>
      </c>
      <c r="N80" s="86" t="str">
        <f aca="false">IF(N$2=$E80,$J80,"")</f>
        <v/>
      </c>
      <c r="O80" s="99" t="str">
        <f aca="false">IF(O$2=$E80,$J80,"")</f>
        <v/>
      </c>
      <c r="P80" s="86" t="str">
        <f aca="false">IF(P$2=$E80,$J80,"")</f>
        <v/>
      </c>
      <c r="Q80" s="86" t="str">
        <f aca="false">IF(Q$2=$E80,$J80,"")</f>
        <v/>
      </c>
      <c r="R80" s="99" t="str">
        <f aca="false">IF(R$2=$E80,$J80,"")</f>
        <v/>
      </c>
      <c r="S80" s="86" t="str">
        <f aca="false">IF(S$2=$E80,$J80,"")</f>
        <v/>
      </c>
      <c r="T80" s="99" t="str">
        <f aca="false">IF(T$2=$E80,$J80,"")</f>
        <v/>
      </c>
      <c r="U80" s="86" t="str">
        <f aca="false">IF(U$2=$E80,$J80,"")</f>
        <v/>
      </c>
      <c r="V80" s="99" t="str">
        <f aca="false">IF(V$2=$E80,$J80,"")</f>
        <v/>
      </c>
      <c r="W80" s="86" t="str">
        <f aca="false">IF(W$2=$E80,$J80,"")</f>
        <v/>
      </c>
      <c r="X80" s="99" t="str">
        <f aca="false">IF(X$2=$E80,$J80,"")</f>
        <v/>
      </c>
      <c r="Y80" s="86" t="str">
        <f aca="false">IF(Y$2=$E80,$J80,"")</f>
        <v/>
      </c>
      <c r="Z80" s="99" t="n">
        <f aca="false">IF(Z$2=$E80,$J80,"")</f>
        <v>8</v>
      </c>
      <c r="AA80" s="86" t="str">
        <f aca="false">IF(AA$2=$E80,$J80,"")</f>
        <v/>
      </c>
      <c r="AB80" s="99" t="str">
        <f aca="false">IF(AB$2=$E80,$J80,"")</f>
        <v/>
      </c>
      <c r="AC80" s="101" t="s">
        <v>10</v>
      </c>
      <c r="AD80" s="83"/>
      <c r="AE80" s="83"/>
      <c r="AF80" s="83"/>
    </row>
    <row r="81" customFormat="false" ht="14.25" hidden="false" customHeight="false" outlineLevel="0" collapsed="false">
      <c r="A81" s="82" t="n">
        <f aca="false">IF(G81&lt;&gt;0,IF(COUNTIF(G$4:G$200,G81)&lt;&gt;1,RANK(G81,G$4:G$200)&amp;"°",RANK(G81,G$4:G$200)),"")</f>
        <v>78</v>
      </c>
      <c r="B81" s="100" t="s">
        <v>135</v>
      </c>
      <c r="C81" s="86" t="str">
        <f aca="false">IFERROR(VLOOKUP($B81,TabJoueurs,2,0),"")</f>
        <v>6D</v>
      </c>
      <c r="D81" s="86" t="str">
        <f aca="false">IFERROR(VLOOKUP($B81,TabJoueurs,3,0),"")</f>
        <v>S</v>
      </c>
      <c r="E81" s="86" t="str">
        <f aca="false">IFERROR(VLOOKUP($B81,TabJoueurs,4,0),"")</f>
        <v>WAA</v>
      </c>
      <c r="F81" s="86" t="n">
        <f aca="false">IFERROR(VLOOKUP($B81,TabJoueurs,7,0),"")</f>
        <v>0</v>
      </c>
      <c r="G81" s="82" t="n">
        <v>638</v>
      </c>
      <c r="H81" s="82" t="n">
        <f aca="false">COUNTIF(E$4:E81,E81)</f>
        <v>9</v>
      </c>
      <c r="I81" s="82" t="n">
        <f aca="false">IFERROR(IF(H81&lt;6,I80+1,I80),0)</f>
        <v>58</v>
      </c>
      <c r="J81" s="82" t="str">
        <f aca="false">IF(G81&gt;0,IF(H81&lt;6,PtsMax5-I81+1,""),"")</f>
        <v/>
      </c>
      <c r="K81" s="97" t="n">
        <f aca="false">MAX(M81:AB81)</f>
        <v>0</v>
      </c>
      <c r="L81" s="98" t="n">
        <f aca="false">IFERROR(G81/G$1,"")</f>
        <v>0.6875</v>
      </c>
      <c r="M81" s="99" t="str">
        <f aca="false">IF(M$2=$E81,$J81,"")</f>
        <v/>
      </c>
      <c r="N81" s="86" t="str">
        <f aca="false">IF(N$2=$E81,$J81,"")</f>
        <v/>
      </c>
      <c r="O81" s="99" t="str">
        <f aca="false">IF(O$2=$E81,$J81,"")</f>
        <v/>
      </c>
      <c r="P81" s="86" t="str">
        <f aca="false">IF(P$2=$E81,$J81,"")</f>
        <v/>
      </c>
      <c r="Q81" s="86" t="str">
        <f aca="false">IF(Q$2=$E81,$J81,"")</f>
        <v/>
      </c>
      <c r="R81" s="99" t="str">
        <f aca="false">IF(R$2=$E81,$J81,"")</f>
        <v/>
      </c>
      <c r="S81" s="86" t="str">
        <f aca="false">IF(S$2=$E81,$J81,"")</f>
        <v/>
      </c>
      <c r="T81" s="99" t="str">
        <f aca="false">IF(T$2=$E81,$J81,"")</f>
        <v/>
      </c>
      <c r="U81" s="86" t="str">
        <f aca="false">IF(U$2=$E81,$J81,"")</f>
        <v/>
      </c>
      <c r="V81" s="99" t="str">
        <f aca="false">IF(V$2=$E81,$J81,"")</f>
        <v/>
      </c>
      <c r="W81" s="86" t="str">
        <f aca="false">IF(W$2=$E81,$J81,"")</f>
        <v/>
      </c>
      <c r="X81" s="99" t="str">
        <f aca="false">IF(X$2=$E81,$J81,"")</f>
        <v/>
      </c>
      <c r="Y81" s="86" t="str">
        <f aca="false">IF(Y$2=$E81,$J81,"")</f>
        <v/>
      </c>
      <c r="Z81" s="99" t="str">
        <f aca="false">IF(Z$2=$E81,$J81,"")</f>
        <v/>
      </c>
      <c r="AA81" s="86" t="str">
        <f aca="false">IF(AA$2=$E81,$J81,"")</f>
        <v/>
      </c>
      <c r="AB81" s="99" t="str">
        <f aca="false">IF(AB$2=$E81,$J81,"")</f>
        <v/>
      </c>
      <c r="AC81" s="101" t="s">
        <v>10</v>
      </c>
      <c r="AD81" s="83"/>
      <c r="AE81" s="83"/>
      <c r="AF81" s="83"/>
    </row>
    <row r="82" customFormat="false" ht="14.25" hidden="false" customHeight="false" outlineLevel="0" collapsed="false">
      <c r="A82" s="82" t="n">
        <f aca="false">IF(G82&lt;&gt;0,IF(COUNTIF(G$4:G$200,G82)&lt;&gt;1,RANK(G82,G$4:G$200)&amp;"°",RANK(G82,G$4:G$200)),"")</f>
        <v>79</v>
      </c>
      <c r="B82" s="100" t="s">
        <v>128</v>
      </c>
      <c r="C82" s="86" t="str">
        <f aca="false">IFERROR(VLOOKUP($B82,TabJoueurs,2,0),"")</f>
        <v>5C</v>
      </c>
      <c r="D82" s="86" t="str">
        <f aca="false">IFERROR(VLOOKUP($B82,TabJoueurs,3,0),"")</f>
        <v>S</v>
      </c>
      <c r="E82" s="86" t="str">
        <f aca="false">IFERROR(VLOOKUP($B82,TabJoueurs,4,0),"")</f>
        <v>CNA</v>
      </c>
      <c r="F82" s="86" t="n">
        <f aca="false">IFERROR(VLOOKUP($B82,TabJoueurs,7,0),"")</f>
        <v>0</v>
      </c>
      <c r="G82" s="82" t="n">
        <v>637</v>
      </c>
      <c r="H82" s="82" t="n">
        <f aca="false">COUNTIF(E$4:E82,E82)</f>
        <v>7</v>
      </c>
      <c r="I82" s="82" t="n">
        <f aca="false">IFERROR(IF(H82&lt;6,I81+1,I81),0)</f>
        <v>58</v>
      </c>
      <c r="J82" s="82" t="str">
        <f aca="false">IF(G82&gt;0,IF(H82&lt;6,PtsMax5-I82+1,""),"")</f>
        <v/>
      </c>
      <c r="K82" s="97" t="n">
        <f aca="false">MAX(M82:AB82)</f>
        <v>0</v>
      </c>
      <c r="L82" s="98" t="n">
        <f aca="false">IFERROR(G82/G$1,"")</f>
        <v>0.686422413793103</v>
      </c>
      <c r="M82" s="99" t="str">
        <f aca="false">IF(M$2=$E82,$J82,"")</f>
        <v/>
      </c>
      <c r="N82" s="86" t="str">
        <f aca="false">IF(N$2=$E82,$J82,"")</f>
        <v/>
      </c>
      <c r="O82" s="99" t="str">
        <f aca="false">IF(O$2=$E82,$J82,"")</f>
        <v/>
      </c>
      <c r="P82" s="86" t="str">
        <f aca="false">IF(P$2=$E82,$J82,"")</f>
        <v/>
      </c>
      <c r="Q82" s="86" t="str">
        <f aca="false">IF(Q$2=$E82,$J82,"")</f>
        <v/>
      </c>
      <c r="R82" s="99" t="str">
        <f aca="false">IF(R$2=$E82,$J82,"")</f>
        <v/>
      </c>
      <c r="S82" s="86" t="str">
        <f aca="false">IF(S$2=$E82,$J82,"")</f>
        <v/>
      </c>
      <c r="T82" s="99" t="str">
        <f aca="false">IF(T$2=$E82,$J82,"")</f>
        <v/>
      </c>
      <c r="U82" s="86" t="str">
        <f aca="false">IF(U$2=$E82,$J82,"")</f>
        <v/>
      </c>
      <c r="V82" s="99" t="str">
        <f aca="false">IF(V$2=$E82,$J82,"")</f>
        <v/>
      </c>
      <c r="W82" s="86" t="str">
        <f aca="false">IF(W$2=$E82,$J82,"")</f>
        <v/>
      </c>
      <c r="X82" s="99" t="str">
        <f aca="false">IF(X$2=$E82,$J82,"")</f>
        <v/>
      </c>
      <c r="Y82" s="86" t="str">
        <f aca="false">IF(Y$2=$E82,$J82,"")</f>
        <v/>
      </c>
      <c r="Z82" s="99" t="str">
        <f aca="false">IF(Z$2=$E82,$J82,"")</f>
        <v/>
      </c>
      <c r="AA82" s="86" t="str">
        <f aca="false">IF(AA$2=$E82,$J82,"")</f>
        <v/>
      </c>
      <c r="AB82" s="99" t="str">
        <f aca="false">IF(AB$2=$E82,$J82,"")</f>
        <v/>
      </c>
      <c r="AC82" s="101" t="s">
        <v>10</v>
      </c>
      <c r="AD82" s="83"/>
      <c r="AE82" s="83"/>
      <c r="AF82" s="83"/>
    </row>
    <row r="83" customFormat="false" ht="14.25" hidden="false" customHeight="false" outlineLevel="0" collapsed="false">
      <c r="A83" s="82" t="n">
        <f aca="false">IF(G83&lt;&gt;0,IF(COUNTIF(G$4:G$200,G83)&lt;&gt;1,RANK(G83,G$4:G$200)&amp;"°",RANK(G83,G$4:G$200)),"")</f>
        <v>80</v>
      </c>
      <c r="B83" s="100" t="s">
        <v>112</v>
      </c>
      <c r="C83" s="86" t="str">
        <f aca="false">IFERROR(VLOOKUP($B83,TabJoueurs,2,0),"")</f>
        <v>5C</v>
      </c>
      <c r="D83" s="86" t="str">
        <f aca="false">IFERROR(VLOOKUP($B83,TabJoueurs,3,0),"")</f>
        <v>V</v>
      </c>
      <c r="E83" s="86" t="str">
        <f aca="false">IFERROR(VLOOKUP($B83,TabJoueurs,4,0),"")</f>
        <v>DZY</v>
      </c>
      <c r="F83" s="86" t="n">
        <f aca="false">IFERROR(VLOOKUP($B83,TabJoueurs,7,0),"")</f>
        <v>0</v>
      </c>
      <c r="G83" s="82" t="n">
        <v>626</v>
      </c>
      <c r="H83" s="82" t="n">
        <f aca="false">COUNTIF(E$4:E83,E83)</f>
        <v>5</v>
      </c>
      <c r="I83" s="82" t="n">
        <f aca="false">IFERROR(IF(H83&lt;6,I82+1,I82),0)</f>
        <v>59</v>
      </c>
      <c r="J83" s="82" t="n">
        <f aca="false">IF(G83&gt;0,IF(H83&lt;6,PtsMax5-I83+1,""),"")</f>
        <v>7</v>
      </c>
      <c r="K83" s="97" t="n">
        <f aca="false">MAX(M83:AB83)</f>
        <v>7</v>
      </c>
      <c r="L83" s="98" t="n">
        <f aca="false">IFERROR(G83/G$1,"")</f>
        <v>0.674568965517241</v>
      </c>
      <c r="M83" s="99" t="str">
        <f aca="false">IF(M$2=$E83,$J83,"")</f>
        <v/>
      </c>
      <c r="N83" s="86" t="str">
        <f aca="false">IF(N$2=$E83,$J83,"")</f>
        <v/>
      </c>
      <c r="O83" s="99" t="str">
        <f aca="false">IF(O$2=$E83,$J83,"")</f>
        <v/>
      </c>
      <c r="P83" s="86" t="str">
        <f aca="false">IF(P$2=$E83,$J83,"")</f>
        <v/>
      </c>
      <c r="Q83" s="86" t="str">
        <f aca="false">IF(Q$2=$E83,$J83,"")</f>
        <v/>
      </c>
      <c r="R83" s="99" t="str">
        <f aca="false">IF(R$2=$E83,$J83,"")</f>
        <v/>
      </c>
      <c r="S83" s="86" t="str">
        <f aca="false">IF(S$2=$E83,$J83,"")</f>
        <v/>
      </c>
      <c r="T83" s="99" t="n">
        <f aca="false">IF(T$2=$E83,$J83,"")</f>
        <v>7</v>
      </c>
      <c r="U83" s="86" t="str">
        <f aca="false">IF(U$2=$E83,$J83,"")</f>
        <v/>
      </c>
      <c r="V83" s="99" t="str">
        <f aca="false">IF(V$2=$E83,$J83,"")</f>
        <v/>
      </c>
      <c r="W83" s="86" t="str">
        <f aca="false">IF(W$2=$E83,$J83,"")</f>
        <v/>
      </c>
      <c r="X83" s="99" t="str">
        <f aca="false">IF(X$2=$E83,$J83,"")</f>
        <v/>
      </c>
      <c r="Y83" s="86" t="str">
        <f aca="false">IF(Y$2=$E83,$J83,"")</f>
        <v/>
      </c>
      <c r="Z83" s="99" t="str">
        <f aca="false">IF(Z$2=$E83,$J83,"")</f>
        <v/>
      </c>
      <c r="AA83" s="86" t="str">
        <f aca="false">IF(AA$2=$E83,$J83,"")</f>
        <v/>
      </c>
      <c r="AB83" s="99" t="str">
        <f aca="false">IF(AB$2=$E83,$J83,"")</f>
        <v/>
      </c>
      <c r="AC83" s="101" t="s">
        <v>10</v>
      </c>
      <c r="AD83" s="83"/>
      <c r="AE83" s="83"/>
      <c r="AF83" s="83"/>
    </row>
    <row r="84" customFormat="false" ht="14.25" hidden="false" customHeight="false" outlineLevel="0" collapsed="false">
      <c r="A84" s="82" t="n">
        <f aca="false">IF(G84&lt;&gt;0,IF(COUNTIF(G$4:G$200,G84)&lt;&gt;1,RANK(G84,G$4:G$200)&amp;"°",RANK(G84,G$4:G$200)),"")</f>
        <v>81</v>
      </c>
      <c r="B84" s="100" t="s">
        <v>134</v>
      </c>
      <c r="C84" s="86" t="str">
        <f aca="false">IFERROR(VLOOKUP($B84,TabJoueurs,2,0),"")</f>
        <v>6C</v>
      </c>
      <c r="D84" s="86" t="str">
        <f aca="false">IFERROR(VLOOKUP($B84,TabJoueurs,3,0),"")</f>
        <v>D</v>
      </c>
      <c r="E84" s="86" t="str">
        <f aca="false">IFERROR(VLOOKUP($B84,TabJoueurs,4,0),"")</f>
        <v>BAH</v>
      </c>
      <c r="F84" s="86" t="n">
        <f aca="false">IFERROR(VLOOKUP($B84,TabJoueurs,7,0),"")</f>
        <v>0</v>
      </c>
      <c r="G84" s="82" t="n">
        <v>620</v>
      </c>
      <c r="H84" s="82" t="n">
        <f aca="false">COUNTIF(E$4:E84,E84)</f>
        <v>10</v>
      </c>
      <c r="I84" s="82" t="n">
        <f aca="false">IFERROR(IF(H84&lt;6,I83+1,I83),0)</f>
        <v>59</v>
      </c>
      <c r="J84" s="82" t="str">
        <f aca="false">IF(G84&gt;0,IF(H84&lt;6,PtsMax5-I84+1,""),"")</f>
        <v/>
      </c>
      <c r="K84" s="97" t="n">
        <f aca="false">MAX(M84:AB84)</f>
        <v>0</v>
      </c>
      <c r="L84" s="98" t="n">
        <f aca="false">IFERROR(G84/G$1,"")</f>
        <v>0.668103448275862</v>
      </c>
      <c r="M84" s="99" t="str">
        <f aca="false">IF(M$2=$E84,$J84,"")</f>
        <v/>
      </c>
      <c r="N84" s="86" t="str">
        <f aca="false">IF(N$2=$E84,$J84,"")</f>
        <v/>
      </c>
      <c r="O84" s="99" t="str">
        <f aca="false">IF(O$2=$E84,$J84,"")</f>
        <v/>
      </c>
      <c r="P84" s="86" t="str">
        <f aca="false">IF(P$2=$E84,$J84,"")</f>
        <v/>
      </c>
      <c r="Q84" s="86" t="str">
        <f aca="false">IF(Q$2=$E84,$J84,"")</f>
        <v/>
      </c>
      <c r="R84" s="99" t="str">
        <f aca="false">IF(R$2=$E84,$J84,"")</f>
        <v/>
      </c>
      <c r="S84" s="86" t="str">
        <f aca="false">IF(S$2=$E84,$J84,"")</f>
        <v/>
      </c>
      <c r="T84" s="99" t="str">
        <f aca="false">IF(T$2=$E84,$J84,"")</f>
        <v/>
      </c>
      <c r="U84" s="86" t="str">
        <f aca="false">IF(U$2=$E84,$J84,"")</f>
        <v/>
      </c>
      <c r="V84" s="99" t="str">
        <f aca="false">IF(V$2=$E84,$J84,"")</f>
        <v/>
      </c>
      <c r="W84" s="86" t="str">
        <f aca="false">IF(W$2=$E84,$J84,"")</f>
        <v/>
      </c>
      <c r="X84" s="99" t="str">
        <f aca="false">IF(X$2=$E84,$J84,"")</f>
        <v/>
      </c>
      <c r="Y84" s="86" t="str">
        <f aca="false">IF(Y$2=$E84,$J84,"")</f>
        <v/>
      </c>
      <c r="Z84" s="99" t="str">
        <f aca="false">IF(Z$2=$E84,$J84,"")</f>
        <v/>
      </c>
      <c r="AA84" s="86" t="str">
        <f aca="false">IF(AA$2=$E84,$J84,"")</f>
        <v/>
      </c>
      <c r="AB84" s="99" t="str">
        <f aca="false">IF(AB$2=$E84,$J84,"")</f>
        <v/>
      </c>
      <c r="AC84" s="101" t="s">
        <v>10</v>
      </c>
      <c r="AD84" s="83"/>
      <c r="AE84" s="83"/>
      <c r="AF84" s="83"/>
    </row>
    <row r="85" customFormat="false" ht="14.25" hidden="false" customHeight="false" outlineLevel="0" collapsed="false">
      <c r="A85" s="82" t="n">
        <f aca="false">IF(G85&lt;&gt;0,IF(COUNTIF(G$4:G$200,G85)&lt;&gt;1,RANK(G85,G$4:G$200)&amp;"°",RANK(G85,G$4:G$200)),"")</f>
        <v>82</v>
      </c>
      <c r="B85" s="4" t="s">
        <v>120</v>
      </c>
      <c r="C85" s="86" t="str">
        <f aca="false">IFERROR(VLOOKUP($B85,TabJoueurs,2,0),"")</f>
        <v>NC</v>
      </c>
      <c r="D85" s="86" t="str">
        <f aca="false">IFERROR(VLOOKUP($B85,TabJoueurs,3,0),"")</f>
        <v>S</v>
      </c>
      <c r="E85" s="86" t="str">
        <f aca="false">IFERROR(VLOOKUP($B85,TabJoueurs,4,0),"")</f>
        <v>FLO</v>
      </c>
      <c r="F85" s="86" t="n">
        <f aca="false">IFERROR(VLOOKUP($B85,TabJoueurs,7,0),"")</f>
        <v>0</v>
      </c>
      <c r="G85" s="82" t="n">
        <v>615</v>
      </c>
      <c r="H85" s="82" t="n">
        <f aca="false">COUNTIF(E$4:E85,E85)</f>
        <v>9</v>
      </c>
      <c r="I85" s="82" t="n">
        <f aca="false">IFERROR(IF(H85&lt;6,I84+1,I84),0)</f>
        <v>59</v>
      </c>
      <c r="J85" s="82" t="str">
        <f aca="false">IF(G85&gt;0,IF(H85&lt;6,PtsMax5-I85+1,""),"")</f>
        <v/>
      </c>
      <c r="K85" s="97" t="n">
        <f aca="false">MAX(M85:AB85)</f>
        <v>0</v>
      </c>
      <c r="L85" s="98" t="n">
        <f aca="false">IFERROR(G85/G$1,"")</f>
        <v>0.662715517241379</v>
      </c>
      <c r="M85" s="99" t="str">
        <f aca="false">IF(M$2=$E85,$J85,"")</f>
        <v/>
      </c>
      <c r="N85" s="86" t="str">
        <f aca="false">IF(N$2=$E85,$J85,"")</f>
        <v/>
      </c>
      <c r="O85" s="99" t="str">
        <f aca="false">IF(O$2=$E85,$J85,"")</f>
        <v/>
      </c>
      <c r="P85" s="86" t="str">
        <f aca="false">IF(P$2=$E85,$J85,"")</f>
        <v/>
      </c>
      <c r="Q85" s="86" t="str">
        <f aca="false">IF(Q$2=$E85,$J85,"")</f>
        <v/>
      </c>
      <c r="R85" s="99" t="str">
        <f aca="false">IF(R$2=$E85,$J85,"")</f>
        <v/>
      </c>
      <c r="S85" s="86" t="str">
        <f aca="false">IF(S$2=$E85,$J85,"")</f>
        <v/>
      </c>
      <c r="T85" s="99" t="str">
        <f aca="false">IF(T$2=$E85,$J85,"")</f>
        <v/>
      </c>
      <c r="U85" s="86" t="str">
        <f aca="false">IF(U$2=$E85,$J85,"")</f>
        <v/>
      </c>
      <c r="V85" s="99" t="str">
        <f aca="false">IF(V$2=$E85,$J85,"")</f>
        <v/>
      </c>
      <c r="W85" s="86" t="str">
        <f aca="false">IF(W$2=$E85,$J85,"")</f>
        <v/>
      </c>
      <c r="X85" s="99" t="str">
        <f aca="false">IF(X$2=$E85,$J85,"")</f>
        <v/>
      </c>
      <c r="Y85" s="86" t="str">
        <f aca="false">IF(Y$2=$E85,$J85,"")</f>
        <v/>
      </c>
      <c r="Z85" s="99" t="str">
        <f aca="false">IF(Z$2=$E85,$J85,"")</f>
        <v/>
      </c>
      <c r="AA85" s="86" t="str">
        <f aca="false">IF(AA$2=$E85,$J85,"")</f>
        <v/>
      </c>
      <c r="AB85" s="99" t="str">
        <f aca="false">IF(AB$2=$E85,$J85,"")</f>
        <v/>
      </c>
      <c r="AC85" s="101" t="s">
        <v>10</v>
      </c>
      <c r="AD85" s="83"/>
      <c r="AE85" s="83"/>
      <c r="AF85" s="83"/>
    </row>
    <row r="86" customFormat="false" ht="14.25" hidden="false" customHeight="false" outlineLevel="0" collapsed="false">
      <c r="A86" s="82" t="n">
        <f aca="false">IF(G86&lt;&gt;0,IF(COUNTIF(G$4:G$200,G86)&lt;&gt;1,RANK(G86,G$4:G$200)&amp;"°",RANK(G86,G$4:G$200)),"")</f>
        <v>83</v>
      </c>
      <c r="B86" s="100" t="s">
        <v>147</v>
      </c>
      <c r="C86" s="86" t="str">
        <f aca="false">IFERROR(VLOOKUP($B86,TabJoueurs,2,0),"")</f>
        <v>6C</v>
      </c>
      <c r="D86" s="86" t="str">
        <f aca="false">IFERROR(VLOOKUP($B86,TabJoueurs,3,0),"")</f>
        <v>V</v>
      </c>
      <c r="E86" s="86" t="str">
        <f aca="false">IFERROR(VLOOKUP($B86,TabJoueurs,4,0),"")</f>
        <v>BAH</v>
      </c>
      <c r="F86" s="86" t="n">
        <f aca="false">IFERROR(VLOOKUP($B86,TabJoueurs,7,0),"")</f>
        <v>0</v>
      </c>
      <c r="G86" s="82" t="n">
        <v>614</v>
      </c>
      <c r="H86" s="82" t="n">
        <f aca="false">COUNTIF(E$4:E86,E86)</f>
        <v>11</v>
      </c>
      <c r="I86" s="82" t="n">
        <f aca="false">IFERROR(IF(H86&lt;6,I85+1,I85),0)</f>
        <v>59</v>
      </c>
      <c r="J86" s="82" t="str">
        <f aca="false">IF(G86&gt;0,IF(H86&lt;6,PtsMax5-I86+1,""),"")</f>
        <v/>
      </c>
      <c r="K86" s="97" t="n">
        <f aca="false">MAX(M86:AB86)</f>
        <v>0</v>
      </c>
      <c r="L86" s="98" t="n">
        <f aca="false">IFERROR(G86/G$1,"")</f>
        <v>0.661637931034483</v>
      </c>
      <c r="M86" s="99" t="str">
        <f aca="false">IF(M$2=$E86,$J86,"")</f>
        <v/>
      </c>
      <c r="N86" s="86" t="str">
        <f aca="false">IF(N$2=$E86,$J86,"")</f>
        <v/>
      </c>
      <c r="O86" s="99" t="str">
        <f aca="false">IF(O$2=$E86,$J86,"")</f>
        <v/>
      </c>
      <c r="P86" s="86" t="str">
        <f aca="false">IF(P$2=$E86,$J86,"")</f>
        <v/>
      </c>
      <c r="Q86" s="86" t="str">
        <f aca="false">IF(Q$2=$E86,$J86,"")</f>
        <v/>
      </c>
      <c r="R86" s="99" t="str">
        <f aca="false">IF(R$2=$E86,$J86,"")</f>
        <v/>
      </c>
      <c r="S86" s="86" t="str">
        <f aca="false">IF(S$2=$E86,$J86,"")</f>
        <v/>
      </c>
      <c r="T86" s="99" t="str">
        <f aca="false">IF(T$2=$E86,$J86,"")</f>
        <v/>
      </c>
      <c r="U86" s="86" t="str">
        <f aca="false">IF(U$2=$E86,$J86,"")</f>
        <v/>
      </c>
      <c r="V86" s="99" t="str">
        <f aca="false">IF(V$2=$E86,$J86,"")</f>
        <v/>
      </c>
      <c r="W86" s="86" t="str">
        <f aca="false">IF(W$2=$E86,$J86,"")</f>
        <v/>
      </c>
      <c r="X86" s="99" t="str">
        <f aca="false">IF(X$2=$E86,$J86,"")</f>
        <v/>
      </c>
      <c r="Y86" s="86" t="str">
        <f aca="false">IF(Y$2=$E86,$J86,"")</f>
        <v/>
      </c>
      <c r="Z86" s="99" t="str">
        <f aca="false">IF(Z$2=$E86,$J86,"")</f>
        <v/>
      </c>
      <c r="AA86" s="86" t="str">
        <f aca="false">IF(AA$2=$E86,$J86,"")</f>
        <v/>
      </c>
      <c r="AB86" s="99" t="str">
        <f aca="false">IF(AB$2=$E86,$J86,"")</f>
        <v/>
      </c>
      <c r="AC86" s="101" t="s">
        <v>10</v>
      </c>
      <c r="AD86" s="83"/>
      <c r="AE86" s="83"/>
      <c r="AF86" s="83"/>
    </row>
    <row r="87" customFormat="false" ht="14.25" hidden="false" customHeight="false" outlineLevel="0" collapsed="false">
      <c r="A87" s="82" t="n">
        <f aca="false">IF(G87&lt;&gt;0,IF(COUNTIF(G$4:G$200,G87)&lt;&gt;1,RANK(G87,G$4:G$200)&amp;"°",RANK(G87,G$4:G$200)),"")</f>
        <v>84</v>
      </c>
      <c r="B87" s="100" t="s">
        <v>164</v>
      </c>
      <c r="C87" s="86" t="str">
        <f aca="false">IFERROR(VLOOKUP($B87,TabJoueurs,2,0),"")</f>
        <v>NC</v>
      </c>
      <c r="D87" s="86" t="str">
        <f aca="false">IFERROR(VLOOKUP($B87,TabJoueurs,3,0),"")</f>
        <v>S</v>
      </c>
      <c r="E87" s="86" t="str">
        <f aca="false">IFERROR(VLOOKUP($B87,TabJoueurs,4,0),"")</f>
        <v>DZY</v>
      </c>
      <c r="F87" s="86" t="n">
        <f aca="false">IFERROR(VLOOKUP($B87,TabJoueurs,7,0),"")</f>
        <v>0</v>
      </c>
      <c r="G87" s="82" t="n">
        <v>611</v>
      </c>
      <c r="H87" s="82" t="n">
        <f aca="false">COUNTIF(E$4:E87,E87)</f>
        <v>6</v>
      </c>
      <c r="I87" s="82" t="n">
        <f aca="false">IFERROR(IF(H87&lt;6,I86+1,I86),0)</f>
        <v>59</v>
      </c>
      <c r="J87" s="82" t="str">
        <f aca="false">IF(G87&gt;0,IF(H87&lt;6,PtsMax5-I87+1,""),"")</f>
        <v/>
      </c>
      <c r="K87" s="97" t="n">
        <f aca="false">MAX(M87:AB87)</f>
        <v>0</v>
      </c>
      <c r="L87" s="98" t="n">
        <f aca="false">IFERROR(G87/G$1,"")</f>
        <v>0.658405172413793</v>
      </c>
      <c r="M87" s="99" t="str">
        <f aca="false">IF(M$2=$E87,$J87,"")</f>
        <v/>
      </c>
      <c r="N87" s="86" t="str">
        <f aca="false">IF(N$2=$E87,$J87,"")</f>
        <v/>
      </c>
      <c r="O87" s="99" t="str">
        <f aca="false">IF(O$2=$E87,$J87,"")</f>
        <v/>
      </c>
      <c r="P87" s="86" t="str">
        <f aca="false">IF(P$2=$E87,$J87,"")</f>
        <v/>
      </c>
      <c r="Q87" s="86" t="str">
        <f aca="false">IF(Q$2=$E87,$J87,"")</f>
        <v/>
      </c>
      <c r="R87" s="99" t="str">
        <f aca="false">IF(R$2=$E87,$J87,"")</f>
        <v/>
      </c>
      <c r="S87" s="86" t="str">
        <f aca="false">IF(S$2=$E87,$J87,"")</f>
        <v/>
      </c>
      <c r="T87" s="99" t="str">
        <f aca="false">IF(T$2=$E87,$J87,"")</f>
        <v/>
      </c>
      <c r="U87" s="86" t="str">
        <f aca="false">IF(U$2=$E87,$J87,"")</f>
        <v/>
      </c>
      <c r="V87" s="99" t="str">
        <f aca="false">IF(V$2=$E87,$J87,"")</f>
        <v/>
      </c>
      <c r="W87" s="86" t="str">
        <f aca="false">IF(W$2=$E87,$J87,"")</f>
        <v/>
      </c>
      <c r="X87" s="99" t="str">
        <f aca="false">IF(X$2=$E87,$J87,"")</f>
        <v/>
      </c>
      <c r="Y87" s="86" t="str">
        <f aca="false">IF(Y$2=$E87,$J87,"")</f>
        <v/>
      </c>
      <c r="Z87" s="99" t="str">
        <f aca="false">IF(Z$2=$E87,$J87,"")</f>
        <v/>
      </c>
      <c r="AA87" s="86" t="str">
        <f aca="false">IF(AA$2=$E87,$J87,"")</f>
        <v/>
      </c>
      <c r="AB87" s="99" t="str">
        <f aca="false">IF(AB$2=$E87,$J87,"")</f>
        <v/>
      </c>
      <c r="AC87" s="101" t="s">
        <v>10</v>
      </c>
      <c r="AD87" s="83"/>
      <c r="AE87" s="83"/>
      <c r="AF87" s="83"/>
    </row>
    <row r="88" customFormat="false" ht="14.25" hidden="false" customHeight="false" outlineLevel="0" collapsed="false">
      <c r="A88" s="82" t="n">
        <f aca="false">IF(G88&lt;&gt;0,IF(COUNTIF(G$4:G$200,G88)&lt;&gt;1,RANK(G88,G$4:G$200)&amp;"°",RANK(G88,G$4:G$200)),"")</f>
        <v>85</v>
      </c>
      <c r="B88" s="100" t="s">
        <v>144</v>
      </c>
      <c r="C88" s="86" t="str">
        <f aca="false">IFERROR(VLOOKUP($B88,TabJoueurs,2,0),"")</f>
        <v>NC</v>
      </c>
      <c r="D88" s="86" t="str">
        <f aca="false">IFERROR(VLOOKUP($B88,TabJoueurs,3,0),"")</f>
        <v>S</v>
      </c>
      <c r="E88" s="86" t="str">
        <f aca="false">IFERROR(VLOOKUP($B88,TabJoueurs,4,0),"")</f>
        <v>LIB</v>
      </c>
      <c r="F88" s="86" t="n">
        <f aca="false">IFERROR(VLOOKUP($B88,TabJoueurs,7,0),"")</f>
        <v>0</v>
      </c>
      <c r="G88" s="82" t="n">
        <v>610</v>
      </c>
      <c r="H88" s="82" t="n">
        <f aca="false">COUNTIF(E$4:E88,E88)</f>
        <v>7</v>
      </c>
      <c r="I88" s="82" t="n">
        <f aca="false">IFERROR(IF(H88&lt;6,I87+1,I87),0)</f>
        <v>59</v>
      </c>
      <c r="J88" s="82" t="str">
        <f aca="false">IF(G88&gt;0,IF(H88&lt;6,PtsMax5-I88+1,""),"")</f>
        <v/>
      </c>
      <c r="K88" s="97" t="n">
        <f aca="false">MAX(M88:AB88)</f>
        <v>0</v>
      </c>
      <c r="L88" s="98" t="n">
        <f aca="false">IFERROR(G88/G$1,"")</f>
        <v>0.657327586206897</v>
      </c>
      <c r="M88" s="99" t="str">
        <f aca="false">IF(M$2=$E88,$J88,"")</f>
        <v/>
      </c>
      <c r="N88" s="86" t="str">
        <f aca="false">IF(N$2=$E88,$J88,"")</f>
        <v/>
      </c>
      <c r="O88" s="99" t="str">
        <f aca="false">IF(O$2=$E88,$J88,"")</f>
        <v/>
      </c>
      <c r="P88" s="86" t="str">
        <f aca="false">IF(P$2=$E88,$J88,"")</f>
        <v/>
      </c>
      <c r="Q88" s="86" t="str">
        <f aca="false">IF(Q$2=$E88,$J88,"")</f>
        <v/>
      </c>
      <c r="R88" s="99" t="str">
        <f aca="false">IF(R$2=$E88,$J88,"")</f>
        <v/>
      </c>
      <c r="S88" s="86" t="str">
        <f aca="false">IF(S$2=$E88,$J88,"")</f>
        <v/>
      </c>
      <c r="T88" s="99" t="str">
        <f aca="false">IF(T$2=$E88,$J88,"")</f>
        <v/>
      </c>
      <c r="U88" s="86" t="str">
        <f aca="false">IF(U$2=$E88,$J88,"")</f>
        <v/>
      </c>
      <c r="V88" s="99" t="str">
        <f aca="false">IF(V$2=$E88,$J88,"")</f>
        <v/>
      </c>
      <c r="W88" s="86" t="str">
        <f aca="false">IF(W$2=$E88,$J88,"")</f>
        <v/>
      </c>
      <c r="X88" s="99" t="str">
        <f aca="false">IF(X$2=$E88,$J88,"")</f>
        <v/>
      </c>
      <c r="Y88" s="86" t="str">
        <f aca="false">IF(Y$2=$E88,$J88,"")</f>
        <v/>
      </c>
      <c r="Z88" s="99" t="str">
        <f aca="false">IF(Z$2=$E88,$J88,"")</f>
        <v/>
      </c>
      <c r="AA88" s="86" t="str">
        <f aca="false">IF(AA$2=$E88,$J88,"")</f>
        <v/>
      </c>
      <c r="AB88" s="99" t="str">
        <f aca="false">IF(AB$2=$E88,$J88,"")</f>
        <v/>
      </c>
      <c r="AC88" s="101" t="s">
        <v>10</v>
      </c>
      <c r="AD88" s="83"/>
      <c r="AE88" s="83"/>
      <c r="AF88" s="83"/>
    </row>
    <row r="89" customFormat="false" ht="14.25" hidden="false" customHeight="false" outlineLevel="0" collapsed="false">
      <c r="A89" s="82" t="n">
        <f aca="false">IF(G89&lt;&gt;0,IF(COUNTIF(G$4:G$200,G89)&lt;&gt;1,RANK(G89,G$4:G$200)&amp;"°",RANK(G89,G$4:G$200)),"")</f>
        <v>86</v>
      </c>
      <c r="B89" s="100" t="s">
        <v>148</v>
      </c>
      <c r="C89" s="86" t="str">
        <f aca="false">IFERROR(VLOOKUP($B89,TabJoueurs,2,0),"")</f>
        <v>6A</v>
      </c>
      <c r="D89" s="86" t="str">
        <f aca="false">IFERROR(VLOOKUP($B89,TabJoueurs,3,0),"")</f>
        <v>V</v>
      </c>
      <c r="E89" s="86" t="str">
        <f aca="false">IFERROR(VLOOKUP($B89,TabJoueurs,4,0),"")</f>
        <v>DZY</v>
      </c>
      <c r="F89" s="86" t="n">
        <f aca="false">IFERROR(VLOOKUP($B89,TabJoueurs,7,0),"")</f>
        <v>0</v>
      </c>
      <c r="G89" s="82" t="n">
        <v>607</v>
      </c>
      <c r="H89" s="82" t="n">
        <f aca="false">COUNTIF(E$4:E89,E89)</f>
        <v>7</v>
      </c>
      <c r="I89" s="82" t="n">
        <f aca="false">IFERROR(IF(H89&lt;6,I88+1,I88),0)</f>
        <v>59</v>
      </c>
      <c r="J89" s="82" t="str">
        <f aca="false">IF(G89&gt;0,IF(H89&lt;6,PtsMax5-I89+1,""),"")</f>
        <v/>
      </c>
      <c r="K89" s="97" t="n">
        <f aca="false">MAX(M89:AB89)</f>
        <v>0</v>
      </c>
      <c r="L89" s="98" t="n">
        <f aca="false">IFERROR(G89/G$1,"")</f>
        <v>0.654094827586207</v>
      </c>
      <c r="M89" s="99" t="str">
        <f aca="false">IF(M$2=$E89,$J89,"")</f>
        <v/>
      </c>
      <c r="N89" s="86" t="str">
        <f aca="false">IF(N$2=$E89,$J89,"")</f>
        <v/>
      </c>
      <c r="O89" s="99" t="str">
        <f aca="false">IF(O$2=$E89,$J89,"")</f>
        <v/>
      </c>
      <c r="P89" s="86" t="str">
        <f aca="false">IF(P$2=$E89,$J89,"")</f>
        <v/>
      </c>
      <c r="Q89" s="86" t="str">
        <f aca="false">IF(Q$2=$E89,$J89,"")</f>
        <v/>
      </c>
      <c r="R89" s="99" t="str">
        <f aca="false">IF(R$2=$E89,$J89,"")</f>
        <v/>
      </c>
      <c r="S89" s="86" t="str">
        <f aca="false">IF(S$2=$E89,$J89,"")</f>
        <v/>
      </c>
      <c r="T89" s="99" t="str">
        <f aca="false">IF(T$2=$E89,$J89,"")</f>
        <v/>
      </c>
      <c r="U89" s="86" t="str">
        <f aca="false">IF(U$2=$E89,$J89,"")</f>
        <v/>
      </c>
      <c r="V89" s="99" t="str">
        <f aca="false">IF(V$2=$E89,$J89,"")</f>
        <v/>
      </c>
      <c r="W89" s="86" t="str">
        <f aca="false">IF(W$2=$E89,$J89,"")</f>
        <v/>
      </c>
      <c r="X89" s="99" t="str">
        <f aca="false">IF(X$2=$E89,$J89,"")</f>
        <v/>
      </c>
      <c r="Y89" s="86" t="str">
        <f aca="false">IF(Y$2=$E89,$J89,"")</f>
        <v/>
      </c>
      <c r="Z89" s="99" t="str">
        <f aca="false">IF(Z$2=$E89,$J89,"")</f>
        <v/>
      </c>
      <c r="AA89" s="86" t="str">
        <f aca="false">IF(AA$2=$E89,$J89,"")</f>
        <v/>
      </c>
      <c r="AB89" s="99" t="str">
        <f aca="false">IF(AB$2=$E89,$J89,"")</f>
        <v/>
      </c>
      <c r="AC89" s="101" t="s">
        <v>10</v>
      </c>
      <c r="AD89" s="83"/>
      <c r="AE89" s="83"/>
      <c r="AF89" s="83"/>
    </row>
    <row r="90" customFormat="false" ht="14.25" hidden="false" customHeight="false" outlineLevel="0" collapsed="false">
      <c r="A90" s="82" t="n">
        <f aca="false">IF(G90&lt;&gt;0,IF(COUNTIF(G$4:G$200,G90)&lt;&gt;1,RANK(G90,G$4:G$200)&amp;"°",RANK(G90,G$4:G$200)),"")</f>
        <v>87</v>
      </c>
      <c r="B90" s="100" t="s">
        <v>133</v>
      </c>
      <c r="C90" s="86" t="str">
        <f aca="false">IFERROR(VLOOKUP($B90,TabJoueurs,2,0),"")</f>
        <v>6C</v>
      </c>
      <c r="D90" s="86" t="str">
        <f aca="false">IFERROR(VLOOKUP($B90,TabJoueurs,3,0),"")</f>
        <v>V</v>
      </c>
      <c r="E90" s="86" t="str">
        <f aca="false">IFERROR(VLOOKUP($B90,TabJoueurs,4,0),"")</f>
        <v>BAH</v>
      </c>
      <c r="F90" s="86" t="n">
        <f aca="false">IFERROR(VLOOKUP($B90,TabJoueurs,7,0),"")</f>
        <v>0</v>
      </c>
      <c r="G90" s="82" t="n">
        <v>604</v>
      </c>
      <c r="H90" s="82" t="n">
        <f aca="false">COUNTIF(E$4:E90,E90)</f>
        <v>12</v>
      </c>
      <c r="I90" s="82" t="n">
        <f aca="false">IFERROR(IF(H90&lt;6,I89+1,I89),0)</f>
        <v>59</v>
      </c>
      <c r="J90" s="82" t="str">
        <f aca="false">IF(G90&gt;0,IF(H90&lt;6,PtsMax5-I90+1,""),"")</f>
        <v/>
      </c>
      <c r="K90" s="97" t="n">
        <f aca="false">MAX(M90:AB90)</f>
        <v>0</v>
      </c>
      <c r="L90" s="98" t="n">
        <f aca="false">IFERROR(G90/G$1,"")</f>
        <v>0.650862068965517</v>
      </c>
      <c r="M90" s="99" t="str">
        <f aca="false">IF(M$2=$E90,$J90,"")</f>
        <v/>
      </c>
      <c r="N90" s="86" t="str">
        <f aca="false">IF(N$2=$E90,$J90,"")</f>
        <v/>
      </c>
      <c r="O90" s="99" t="str">
        <f aca="false">IF(O$2=$E90,$J90,"")</f>
        <v/>
      </c>
      <c r="P90" s="86" t="str">
        <f aca="false">IF(P$2=$E90,$J90,"")</f>
        <v/>
      </c>
      <c r="Q90" s="86" t="str">
        <f aca="false">IF(Q$2=$E90,$J90,"")</f>
        <v/>
      </c>
      <c r="R90" s="99" t="str">
        <f aca="false">IF(R$2=$E90,$J90,"")</f>
        <v/>
      </c>
      <c r="S90" s="86" t="str">
        <f aca="false">IF(S$2=$E90,$J90,"")</f>
        <v/>
      </c>
      <c r="T90" s="99" t="str">
        <f aca="false">IF(T$2=$E90,$J90,"")</f>
        <v/>
      </c>
      <c r="U90" s="86" t="str">
        <f aca="false">IF(U$2=$E90,$J90,"")</f>
        <v/>
      </c>
      <c r="V90" s="99" t="str">
        <f aca="false">IF(V$2=$E90,$J90,"")</f>
        <v/>
      </c>
      <c r="W90" s="86" t="str">
        <f aca="false">IF(W$2=$E90,$J90,"")</f>
        <v/>
      </c>
      <c r="X90" s="99" t="str">
        <f aca="false">IF(X$2=$E90,$J90,"")</f>
        <v/>
      </c>
      <c r="Y90" s="86" t="str">
        <f aca="false">IF(Y$2=$E90,$J90,"")</f>
        <v/>
      </c>
      <c r="Z90" s="99" t="str">
        <f aca="false">IF(Z$2=$E90,$J90,"")</f>
        <v/>
      </c>
      <c r="AA90" s="86" t="str">
        <f aca="false">IF(AA$2=$E90,$J90,"")</f>
        <v/>
      </c>
      <c r="AB90" s="99" t="str">
        <f aca="false">IF(AB$2=$E90,$J90,"")</f>
        <v/>
      </c>
      <c r="AC90" s="101" t="s">
        <v>10</v>
      </c>
      <c r="AD90" s="83"/>
      <c r="AE90" s="83"/>
      <c r="AF90" s="83"/>
    </row>
    <row r="91" customFormat="false" ht="14.25" hidden="false" customHeight="false" outlineLevel="0" collapsed="false">
      <c r="A91" s="82" t="n">
        <f aca="false">IF(G91&lt;&gt;0,IF(COUNTIF(G$4:G$200,G91)&lt;&gt;1,RANK(G91,G$4:G$200)&amp;"°",RANK(G91,G$4:G$200)),"")</f>
        <v>88</v>
      </c>
      <c r="B91" s="100" t="s">
        <v>90</v>
      </c>
      <c r="C91" s="86" t="str">
        <f aca="false">IFERROR(VLOOKUP($B91,TabJoueurs,2,0),"")</f>
        <v>6B</v>
      </c>
      <c r="D91" s="86" t="str">
        <f aca="false">IFERROR(VLOOKUP($B91,TabJoueurs,3,0),"")</f>
        <v>V</v>
      </c>
      <c r="E91" s="86" t="str">
        <f aca="false">IFERROR(VLOOKUP($B91,TabJoueurs,4,0),"")</f>
        <v>SLR</v>
      </c>
      <c r="F91" s="86" t="n">
        <f aca="false">IFERROR(VLOOKUP($B91,TabJoueurs,7,0),"")</f>
        <v>0</v>
      </c>
      <c r="G91" s="82" t="n">
        <v>598</v>
      </c>
      <c r="H91" s="82" t="n">
        <f aca="false">COUNTIF(E$4:E91,E91)</f>
        <v>6</v>
      </c>
      <c r="I91" s="82" t="n">
        <f aca="false">IFERROR(IF(H91&lt;6,I90+1,I90),0)</f>
        <v>59</v>
      </c>
      <c r="J91" s="82" t="str">
        <f aca="false">IF(G91&gt;0,IF(H91&lt;6,PtsMax5-I91+1,""),"")</f>
        <v/>
      </c>
      <c r="K91" s="97" t="n">
        <f aca="false">MAX(M91:AB91)</f>
        <v>0</v>
      </c>
      <c r="L91" s="98" t="n">
        <f aca="false">IFERROR(G91/G$1,"")</f>
        <v>0.644396551724138</v>
      </c>
      <c r="M91" s="99" t="str">
        <f aca="false">IF(M$2=$E91,$J91,"")</f>
        <v/>
      </c>
      <c r="N91" s="86" t="str">
        <f aca="false">IF(N$2=$E91,$J91,"")</f>
        <v/>
      </c>
      <c r="O91" s="99" t="str">
        <f aca="false">IF(O$2=$E91,$J91,"")</f>
        <v/>
      </c>
      <c r="P91" s="86" t="str">
        <f aca="false">IF(P$2=$E91,$J91,"")</f>
        <v/>
      </c>
      <c r="Q91" s="86" t="str">
        <f aca="false">IF(Q$2=$E91,$J91,"")</f>
        <v/>
      </c>
      <c r="R91" s="99" t="str">
        <f aca="false">IF(R$2=$E91,$J91,"")</f>
        <v/>
      </c>
      <c r="S91" s="86" t="str">
        <f aca="false">IF(S$2=$E91,$J91,"")</f>
        <v/>
      </c>
      <c r="T91" s="99" t="str">
        <f aca="false">IF(T$2=$E91,$J91,"")</f>
        <v/>
      </c>
      <c r="U91" s="86" t="str">
        <f aca="false">IF(U$2=$E91,$J91,"")</f>
        <v/>
      </c>
      <c r="V91" s="99" t="str">
        <f aca="false">IF(V$2=$E91,$J91,"")</f>
        <v/>
      </c>
      <c r="W91" s="86" t="str">
        <f aca="false">IF(W$2=$E91,$J91,"")</f>
        <v/>
      </c>
      <c r="X91" s="99" t="str">
        <f aca="false">IF(X$2=$E91,$J91,"")</f>
        <v/>
      </c>
      <c r="Y91" s="86" t="str">
        <f aca="false">IF(Y$2=$E91,$J91,"")</f>
        <v/>
      </c>
      <c r="Z91" s="99" t="str">
        <f aca="false">IF(Z$2=$E91,$J91,"")</f>
        <v/>
      </c>
      <c r="AA91" s="86" t="str">
        <f aca="false">IF(AA$2=$E91,$J91,"")</f>
        <v/>
      </c>
      <c r="AB91" s="99" t="str">
        <f aca="false">IF(AB$2=$E91,$J91,"")</f>
        <v/>
      </c>
      <c r="AC91" s="101" t="s">
        <v>10</v>
      </c>
      <c r="AD91" s="83"/>
      <c r="AE91" s="83"/>
      <c r="AF91" s="83"/>
    </row>
    <row r="92" customFormat="false" ht="14.25" hidden="false" customHeight="false" outlineLevel="0" collapsed="false">
      <c r="A92" s="82" t="n">
        <f aca="false">IF(G92&lt;&gt;0,IF(COUNTIF(G$4:G$200,G92)&lt;&gt;1,RANK(G92,G$4:G$200)&amp;"°",RANK(G92,G$4:G$200)),"")</f>
        <v>89</v>
      </c>
      <c r="B92" s="100" t="s">
        <v>143</v>
      </c>
      <c r="C92" s="86" t="n">
        <f aca="false">IFERROR(VLOOKUP($B92,TabJoueurs,2,0),"")</f>
        <v>7</v>
      </c>
      <c r="D92" s="86" t="str">
        <f aca="false">IFERROR(VLOOKUP($B92,TabJoueurs,3,0),"")</f>
        <v>V</v>
      </c>
      <c r="E92" s="86" t="str">
        <f aca="false">IFERROR(VLOOKUP($B92,TabJoueurs,4,0),"")</f>
        <v>SLR</v>
      </c>
      <c r="F92" s="86" t="n">
        <f aca="false">IFERROR(VLOOKUP($B92,TabJoueurs,7,0),"")</f>
        <v>0</v>
      </c>
      <c r="G92" s="82" t="n">
        <v>594</v>
      </c>
      <c r="H92" s="82" t="n">
        <f aca="false">COUNTIF(E$4:E92,E92)</f>
        <v>7</v>
      </c>
      <c r="I92" s="82" t="n">
        <f aca="false">IFERROR(IF(H92&lt;6,I91+1,I91),0)</f>
        <v>59</v>
      </c>
      <c r="J92" s="82" t="str">
        <f aca="false">IF(G92&gt;0,IF(H92&lt;6,PtsMax5-I92+1,""),"")</f>
        <v/>
      </c>
      <c r="K92" s="97" t="n">
        <f aca="false">MAX(M92:AB92)</f>
        <v>0</v>
      </c>
      <c r="L92" s="98" t="n">
        <f aca="false">IFERROR(G92/G$1,"")</f>
        <v>0.640086206896552</v>
      </c>
      <c r="M92" s="99" t="str">
        <f aca="false">IF(M$2=$E92,$J92,"")</f>
        <v/>
      </c>
      <c r="N92" s="86" t="str">
        <f aca="false">IF(N$2=$E92,$J92,"")</f>
        <v/>
      </c>
      <c r="O92" s="99" t="str">
        <f aca="false">IF(O$2=$E92,$J92,"")</f>
        <v/>
      </c>
      <c r="P92" s="86" t="str">
        <f aca="false">IF(P$2=$E92,$J92,"")</f>
        <v/>
      </c>
      <c r="Q92" s="86" t="str">
        <f aca="false">IF(Q$2=$E92,$J92,"")</f>
        <v/>
      </c>
      <c r="R92" s="99" t="str">
        <f aca="false">IF(R$2=$E92,$J92,"")</f>
        <v/>
      </c>
      <c r="S92" s="86" t="str">
        <f aca="false">IF(S$2=$E92,$J92,"")</f>
        <v/>
      </c>
      <c r="T92" s="99" t="str">
        <f aca="false">IF(T$2=$E92,$J92,"")</f>
        <v/>
      </c>
      <c r="U92" s="86" t="str">
        <f aca="false">IF(U$2=$E92,$J92,"")</f>
        <v/>
      </c>
      <c r="V92" s="99" t="str">
        <f aca="false">IF(V$2=$E92,$J92,"")</f>
        <v/>
      </c>
      <c r="W92" s="86" t="str">
        <f aca="false">IF(W$2=$E92,$J92,"")</f>
        <v/>
      </c>
      <c r="X92" s="99" t="str">
        <f aca="false">IF(X$2=$E92,$J92,"")</f>
        <v/>
      </c>
      <c r="Y92" s="86" t="str">
        <f aca="false">IF(Y$2=$E92,$J92,"")</f>
        <v/>
      </c>
      <c r="Z92" s="99" t="str">
        <f aca="false">IF(Z$2=$E92,$J92,"")</f>
        <v/>
      </c>
      <c r="AA92" s="86" t="str">
        <f aca="false">IF(AA$2=$E92,$J92,"")</f>
        <v/>
      </c>
      <c r="AB92" s="99" t="str">
        <f aca="false">IF(AB$2=$E92,$J92,"")</f>
        <v/>
      </c>
      <c r="AC92" s="101" t="s">
        <v>10</v>
      </c>
      <c r="AD92" s="83"/>
      <c r="AE92" s="83"/>
      <c r="AF92" s="83"/>
    </row>
    <row r="93" customFormat="false" ht="14.25" hidden="false" customHeight="false" outlineLevel="0" collapsed="false">
      <c r="A93" s="82" t="n">
        <f aca="false">IF(G93&lt;&gt;0,IF(COUNTIF(G$4:G$200,G93)&lt;&gt;1,RANK(G93,G$4:G$200)&amp;"°",RANK(G93,G$4:G$200)),"")</f>
        <v>90</v>
      </c>
      <c r="B93" s="100" t="s">
        <v>146</v>
      </c>
      <c r="C93" s="86" t="n">
        <f aca="false">IFERROR(VLOOKUP($B93,TabJoueurs,2,0),"")</f>
        <v>7</v>
      </c>
      <c r="D93" s="86" t="str">
        <f aca="false">IFERROR(VLOOKUP($B93,TabJoueurs,3,0),"")</f>
        <v>V</v>
      </c>
      <c r="E93" s="86" t="str">
        <f aca="false">IFERROR(VLOOKUP($B93,TabJoueurs,4,0),"")</f>
        <v>CNB</v>
      </c>
      <c r="F93" s="86" t="n">
        <f aca="false">IFERROR(VLOOKUP($B93,TabJoueurs,7,0),"")</f>
        <v>0</v>
      </c>
      <c r="G93" s="82" t="n">
        <v>587</v>
      </c>
      <c r="H93" s="82" t="n">
        <f aca="false">COUNTIF(E$4:E93,E93)</f>
        <v>1</v>
      </c>
      <c r="I93" s="82" t="n">
        <f aca="false">IFERROR(IF(H93&lt;6,I92+1,I92),0)</f>
        <v>60</v>
      </c>
      <c r="J93" s="82" t="n">
        <f aca="false">IF(G93&gt;0,IF(H93&lt;6,PtsMax5-I93+1,""),"")</f>
        <v>6</v>
      </c>
      <c r="K93" s="97" t="n">
        <f aca="false">MAX(M93:AB93)</f>
        <v>6</v>
      </c>
      <c r="L93" s="98" t="n">
        <f aca="false">IFERROR(G93/G$1,"")</f>
        <v>0.632543103448276</v>
      </c>
      <c r="M93" s="99" t="str">
        <f aca="false">IF(M$2=$E93,$J93,"")</f>
        <v/>
      </c>
      <c r="N93" s="86" t="str">
        <f aca="false">IF(N$2=$E93,$J93,"")</f>
        <v/>
      </c>
      <c r="O93" s="99" t="str">
        <f aca="false">IF(O$2=$E93,$J93,"")</f>
        <v/>
      </c>
      <c r="P93" s="86" t="str">
        <f aca="false">IF(P$2=$E93,$J93,"")</f>
        <v/>
      </c>
      <c r="Q93" s="86" t="str">
        <f aca="false">IF(Q$2=$E93,$J93,"")</f>
        <v/>
      </c>
      <c r="R93" s="99" t="str">
        <f aca="false">IF(R$2=$E93,$J93,"")</f>
        <v/>
      </c>
      <c r="S93" s="86" t="n">
        <f aca="false">IF(S$2=$E93,$J93,"")</f>
        <v>6</v>
      </c>
      <c r="T93" s="99" t="str">
        <f aca="false">IF(T$2=$E93,$J93,"")</f>
        <v/>
      </c>
      <c r="U93" s="86" t="str">
        <f aca="false">IF(U$2=$E93,$J93,"")</f>
        <v/>
      </c>
      <c r="V93" s="99" t="str">
        <f aca="false">IF(V$2=$E93,$J93,"")</f>
        <v/>
      </c>
      <c r="W93" s="86" t="str">
        <f aca="false">IF(W$2=$E93,$J93,"")</f>
        <v/>
      </c>
      <c r="X93" s="99" t="str">
        <f aca="false">IF(X$2=$E93,$J93,"")</f>
        <v/>
      </c>
      <c r="Y93" s="86" t="str">
        <f aca="false">IF(Y$2=$E93,$J93,"")</f>
        <v/>
      </c>
      <c r="Z93" s="99" t="str">
        <f aca="false">IF(Z$2=$E93,$J93,"")</f>
        <v/>
      </c>
      <c r="AA93" s="86" t="str">
        <f aca="false">IF(AA$2=$E93,$J93,"")</f>
        <v/>
      </c>
      <c r="AB93" s="99" t="str">
        <f aca="false">IF(AB$2=$E93,$J93,"")</f>
        <v/>
      </c>
      <c r="AC93" s="101" t="s">
        <v>10</v>
      </c>
      <c r="AD93" s="83"/>
      <c r="AE93" s="83"/>
      <c r="AF93" s="83"/>
    </row>
    <row r="94" customFormat="false" ht="14.25" hidden="false" customHeight="false" outlineLevel="0" collapsed="false">
      <c r="A94" s="82" t="n">
        <f aca="false">IF(G94&lt;&gt;0,IF(COUNTIF(G$4:G$200,G94)&lt;&gt;1,RANK(G94,G$4:G$200)&amp;"°",RANK(G94,G$4:G$200)),"")</f>
        <v>91</v>
      </c>
      <c r="B94" s="100" t="s">
        <v>587</v>
      </c>
      <c r="C94" s="86" t="n">
        <f aca="false">IFERROR(VLOOKUP($B94,TabJoueurs,2,0),"")</f>
        <v>7</v>
      </c>
      <c r="D94" s="86" t="str">
        <f aca="false">IFERROR(VLOOKUP($B94,TabJoueurs,3,0),"")</f>
        <v>S</v>
      </c>
      <c r="E94" s="86" t="str">
        <f aca="false">IFERROR(VLOOKUP($B94,TabJoueurs,4,0),"")</f>
        <v>CNB</v>
      </c>
      <c r="F94" s="86" t="n">
        <f aca="false">IFERROR(VLOOKUP($B94,TabJoueurs,7,0),"")</f>
        <v>0</v>
      </c>
      <c r="G94" s="82" t="n">
        <v>585</v>
      </c>
      <c r="H94" s="82" t="n">
        <f aca="false">COUNTIF(E$4:E94,E94)</f>
        <v>2</v>
      </c>
      <c r="I94" s="82" t="n">
        <f aca="false">IFERROR(IF(H94&lt;6,I93+1,I93),0)</f>
        <v>61</v>
      </c>
      <c r="J94" s="82" t="n">
        <f aca="false">IF(G94&gt;0,IF(H94&lt;6,PtsMax5-I94+1,""),"")</f>
        <v>5</v>
      </c>
      <c r="K94" s="97" t="n">
        <f aca="false">MAX(M94:AB94)</f>
        <v>5</v>
      </c>
      <c r="L94" s="98" t="n">
        <f aca="false">IFERROR(G94/G$1,"")</f>
        <v>0.630387931034483</v>
      </c>
      <c r="M94" s="99" t="str">
        <f aca="false">IF(M$2=$E94,$J94,"")</f>
        <v/>
      </c>
      <c r="N94" s="86" t="str">
        <f aca="false">IF(N$2=$E94,$J94,"")</f>
        <v/>
      </c>
      <c r="O94" s="99" t="str">
        <f aca="false">IF(O$2=$E94,$J94,"")</f>
        <v/>
      </c>
      <c r="P94" s="86" t="str">
        <f aca="false">IF(P$2=$E94,$J94,"")</f>
        <v/>
      </c>
      <c r="Q94" s="86" t="str">
        <f aca="false">IF(Q$2=$E94,$J94,"")</f>
        <v/>
      </c>
      <c r="R94" s="99" t="str">
        <f aca="false">IF(R$2=$E94,$J94,"")</f>
        <v/>
      </c>
      <c r="S94" s="86" t="n">
        <f aca="false">IF(S$2=$E94,$J94,"")</f>
        <v>5</v>
      </c>
      <c r="T94" s="99" t="str">
        <f aca="false">IF(T$2=$E94,$J94,"")</f>
        <v/>
      </c>
      <c r="U94" s="86" t="str">
        <f aca="false">IF(U$2=$E94,$J94,"")</f>
        <v/>
      </c>
      <c r="V94" s="99" t="str">
        <f aca="false">IF(V$2=$E94,$J94,"")</f>
        <v/>
      </c>
      <c r="W94" s="86" t="str">
        <f aca="false">IF(W$2=$E94,$J94,"")</f>
        <v/>
      </c>
      <c r="X94" s="99" t="str">
        <f aca="false">IF(X$2=$E94,$J94,"")</f>
        <v/>
      </c>
      <c r="Y94" s="86" t="str">
        <f aca="false">IF(Y$2=$E94,$J94,"")</f>
        <v/>
      </c>
      <c r="Z94" s="99" t="str">
        <f aca="false">IF(Z$2=$E94,$J94,"")</f>
        <v/>
      </c>
      <c r="AA94" s="86" t="str">
        <f aca="false">IF(AA$2=$E94,$J94,"")</f>
        <v/>
      </c>
      <c r="AB94" s="99" t="str">
        <f aca="false">IF(AB$2=$E94,$J94,"")</f>
        <v/>
      </c>
      <c r="AC94" s="101" t="s">
        <v>10</v>
      </c>
      <c r="AD94" s="83"/>
      <c r="AE94" s="83"/>
      <c r="AF94" s="83"/>
    </row>
    <row r="95" customFormat="false" ht="14.25" hidden="false" customHeight="false" outlineLevel="0" collapsed="false">
      <c r="A95" s="82" t="str">
        <f aca="false">IF(G95&lt;&gt;0,IF(COUNTIF(G$4:G$200,G95)&lt;&gt;1,RANK(G95,G$4:G$200)&amp;"°",RANK(G95,G$4:G$200)),"")</f>
        <v>92°</v>
      </c>
      <c r="B95" s="4" t="s">
        <v>126</v>
      </c>
      <c r="C95" s="86" t="str">
        <f aca="false">IFERROR(VLOOKUP($B95,TabJoueurs,2,0),"")</f>
        <v>6D</v>
      </c>
      <c r="D95" s="86" t="str">
        <f aca="false">IFERROR(VLOOKUP($B95,TabJoueurs,3,0),"")</f>
        <v>R</v>
      </c>
      <c r="E95" s="86" t="str">
        <f aca="false">IFERROR(VLOOKUP($B95,TabJoueurs,4,0),"")</f>
        <v>FLO</v>
      </c>
      <c r="F95" s="86" t="n">
        <f aca="false">IFERROR(VLOOKUP($B95,TabJoueurs,7,0),"")</f>
        <v>0</v>
      </c>
      <c r="G95" s="82" t="n">
        <v>580</v>
      </c>
      <c r="H95" s="82" t="n">
        <f aca="false">COUNTIF(E$4:E95,E95)</f>
        <v>10</v>
      </c>
      <c r="I95" s="82" t="n">
        <f aca="false">IFERROR(IF(H95&lt;6,I94+1,I94),0)</f>
        <v>61</v>
      </c>
      <c r="J95" s="82" t="str">
        <f aca="false">IF(G95&gt;0,IF(H95&lt;6,PtsMax5-I95+1,""),"")</f>
        <v/>
      </c>
      <c r="K95" s="97" t="n">
        <f aca="false">MAX(M95:AB95)</f>
        <v>0</v>
      </c>
      <c r="L95" s="98" t="n">
        <f aca="false">IFERROR(G95/G$1,"")</f>
        <v>0.625</v>
      </c>
      <c r="M95" s="99" t="str">
        <f aca="false">IF(M$2=$E95,$J95,"")</f>
        <v/>
      </c>
      <c r="N95" s="86" t="str">
        <f aca="false">IF(N$2=$E95,$J95,"")</f>
        <v/>
      </c>
      <c r="O95" s="99" t="str">
        <f aca="false">IF(O$2=$E95,$J95,"")</f>
        <v/>
      </c>
      <c r="P95" s="86" t="str">
        <f aca="false">IF(P$2=$E95,$J95,"")</f>
        <v/>
      </c>
      <c r="Q95" s="86" t="str">
        <f aca="false">IF(Q$2=$E95,$J95,"")</f>
        <v/>
      </c>
      <c r="R95" s="99" t="str">
        <f aca="false">IF(R$2=$E95,$J95,"")</f>
        <v/>
      </c>
      <c r="S95" s="86" t="str">
        <f aca="false">IF(S$2=$E95,$J95,"")</f>
        <v/>
      </c>
      <c r="T95" s="99" t="str">
        <f aca="false">IF(T$2=$E95,$J95,"")</f>
        <v/>
      </c>
      <c r="U95" s="86" t="str">
        <f aca="false">IF(U$2=$E95,$J95,"")</f>
        <v/>
      </c>
      <c r="V95" s="99" t="str">
        <f aca="false">IF(V$2=$E95,$J95,"")</f>
        <v/>
      </c>
      <c r="W95" s="86" t="str">
        <f aca="false">IF(W$2=$E95,$J95,"")</f>
        <v/>
      </c>
      <c r="X95" s="99" t="str">
        <f aca="false">IF(X$2=$E95,$J95,"")</f>
        <v/>
      </c>
      <c r="Y95" s="86" t="str">
        <f aca="false">IF(Y$2=$E95,$J95,"")</f>
        <v/>
      </c>
      <c r="Z95" s="99" t="str">
        <f aca="false">IF(Z$2=$E95,$J95,"")</f>
        <v/>
      </c>
      <c r="AA95" s="86" t="str">
        <f aca="false">IF(AA$2=$E95,$J95,"")</f>
        <v/>
      </c>
      <c r="AB95" s="99" t="str">
        <f aca="false">IF(AB$2=$E95,$J95,"")</f>
        <v/>
      </c>
      <c r="AC95" s="101" t="s">
        <v>10</v>
      </c>
      <c r="AD95" s="83"/>
      <c r="AE95" s="83"/>
      <c r="AF95" s="83"/>
    </row>
    <row r="96" customFormat="false" ht="14.25" hidden="false" customHeight="false" outlineLevel="0" collapsed="false">
      <c r="A96" s="82" t="str">
        <f aca="false">IF(G96&lt;&gt;0,IF(COUNTIF(G$4:G$200,G96)&lt;&gt;1,RANK(G96,G$4:G$200)&amp;"°",RANK(G96,G$4:G$200)),"")</f>
        <v>92°</v>
      </c>
      <c r="B96" s="83" t="s">
        <v>158</v>
      </c>
      <c r="C96" s="86" t="str">
        <f aca="false">IFERROR(VLOOKUP($B96,TabJoueurs,2,0),"")</f>
        <v>6A</v>
      </c>
      <c r="D96" s="86" t="str">
        <f aca="false">IFERROR(VLOOKUP($B96,TabJoueurs,3,0),"")</f>
        <v>S</v>
      </c>
      <c r="E96" s="86" t="str">
        <f aca="false">IFERROR(VLOOKUP($B96,TabJoueurs,4,0),"")</f>
        <v>CHY</v>
      </c>
      <c r="F96" s="86" t="n">
        <f aca="false">IFERROR(VLOOKUP($B96,TabJoueurs,7,0),"")</f>
        <v>0</v>
      </c>
      <c r="G96" s="82" t="n">
        <v>580</v>
      </c>
      <c r="H96" s="82" t="n">
        <f aca="false">COUNTIF(E$4:E96,E96)</f>
        <v>7</v>
      </c>
      <c r="I96" s="82" t="n">
        <f aca="false">IFERROR(IF(H96&lt;6,I95+1,I95),0)</f>
        <v>61</v>
      </c>
      <c r="J96" s="82" t="str">
        <f aca="false">IF(G96&gt;0,IF(H96&lt;6,PtsMax5-I96+1,""),"")</f>
        <v/>
      </c>
      <c r="K96" s="97" t="n">
        <f aca="false">MAX(M96:AB96)</f>
        <v>0</v>
      </c>
      <c r="L96" s="98" t="n">
        <f aca="false">IFERROR(G96/G$1,"")</f>
        <v>0.625</v>
      </c>
      <c r="M96" s="99" t="str">
        <f aca="false">IF(M$2=$E96,$J96,"")</f>
        <v/>
      </c>
      <c r="N96" s="86" t="str">
        <f aca="false">IF(N$2=$E96,$J96,"")</f>
        <v/>
      </c>
      <c r="O96" s="99" t="str">
        <f aca="false">IF(O$2=$E96,$J96,"")</f>
        <v/>
      </c>
      <c r="P96" s="86" t="str">
        <f aca="false">IF(P$2=$E96,$J96,"")</f>
        <v/>
      </c>
      <c r="Q96" s="86" t="str">
        <f aca="false">IF(Q$2=$E96,$J96,"")</f>
        <v/>
      </c>
      <c r="R96" s="99" t="str">
        <f aca="false">IF(R$2=$E96,$J96,"")</f>
        <v/>
      </c>
      <c r="S96" s="86" t="str">
        <f aca="false">IF(S$2=$E96,$J96,"")</f>
        <v/>
      </c>
      <c r="T96" s="99" t="str">
        <f aca="false">IF(T$2=$E96,$J96,"")</f>
        <v/>
      </c>
      <c r="U96" s="86" t="str">
        <f aca="false">IF(U$2=$E96,$J96,"")</f>
        <v/>
      </c>
      <c r="V96" s="99" t="str">
        <f aca="false">IF(V$2=$E96,$J96,"")</f>
        <v/>
      </c>
      <c r="W96" s="86" t="str">
        <f aca="false">IF(W$2=$E96,$J96,"")</f>
        <v/>
      </c>
      <c r="X96" s="99" t="str">
        <f aca="false">IF(X$2=$E96,$J96,"")</f>
        <v/>
      </c>
      <c r="Y96" s="86" t="str">
        <f aca="false">IF(Y$2=$E96,$J96,"")</f>
        <v/>
      </c>
      <c r="Z96" s="99" t="str">
        <f aca="false">IF(Z$2=$E96,$J96,"")</f>
        <v/>
      </c>
      <c r="AA96" s="86" t="str">
        <f aca="false">IF(AA$2=$E96,$J96,"")</f>
        <v/>
      </c>
      <c r="AB96" s="99" t="str">
        <f aca="false">IF(AB$2=$E96,$J96,"")</f>
        <v/>
      </c>
      <c r="AC96" s="101" t="s">
        <v>10</v>
      </c>
      <c r="AD96" s="83"/>
      <c r="AE96" s="83"/>
      <c r="AF96" s="83"/>
    </row>
    <row r="97" customFormat="false" ht="14.25" hidden="false" customHeight="false" outlineLevel="0" collapsed="false">
      <c r="A97" s="82" t="n">
        <f aca="false">IF(G97&lt;&gt;0,IF(COUNTIF(G$4:G$200,G97)&lt;&gt;1,RANK(G97,G$4:G$200)&amp;"°",RANK(G97,G$4:G$200)),"")</f>
        <v>94</v>
      </c>
      <c r="B97" s="100" t="s">
        <v>474</v>
      </c>
      <c r="C97" s="86" t="str">
        <f aca="false">IFERROR(VLOOKUP($B97,TabJoueurs,2,0),"")</f>
        <v>NC</v>
      </c>
      <c r="D97" s="86" t="str">
        <f aca="false">IFERROR(VLOOKUP($B97,TabJoueurs,3,0),"")</f>
        <v>S</v>
      </c>
      <c r="E97" s="86" t="str">
        <f aca="false">IFERROR(VLOOKUP($B97,TabJoueurs,4,0),"")</f>
        <v>LIB</v>
      </c>
      <c r="F97" s="86" t="n">
        <f aca="false">IFERROR(VLOOKUP($B97,TabJoueurs,7,0),"")</f>
        <v>0</v>
      </c>
      <c r="G97" s="82" t="n">
        <v>572</v>
      </c>
      <c r="H97" s="82" t="n">
        <f aca="false">COUNTIF(E$4:E97,E97)</f>
        <v>8</v>
      </c>
      <c r="I97" s="82" t="n">
        <f aca="false">IFERROR(IF(H97&lt;6,I96+1,I96),0)</f>
        <v>61</v>
      </c>
      <c r="J97" s="82" t="str">
        <f aca="false">IF(G97&gt;0,IF(H97&lt;6,PtsMax5-I97+1,""),"")</f>
        <v/>
      </c>
      <c r="K97" s="97" t="n">
        <f aca="false">MAX(M97:AB97)</f>
        <v>0</v>
      </c>
      <c r="L97" s="98" t="n">
        <f aca="false">IFERROR(G97/G$1,"")</f>
        <v>0.616379310344828</v>
      </c>
      <c r="M97" s="99" t="str">
        <f aca="false">IF(M$2=$E97,$J97,"")</f>
        <v/>
      </c>
      <c r="N97" s="86" t="str">
        <f aca="false">IF(N$2=$E97,$J97,"")</f>
        <v/>
      </c>
      <c r="O97" s="99" t="str">
        <f aca="false">IF(O$2=$E97,$J97,"")</f>
        <v/>
      </c>
      <c r="P97" s="86" t="str">
        <f aca="false">IF(P$2=$E97,$J97,"")</f>
        <v/>
      </c>
      <c r="Q97" s="86" t="str">
        <f aca="false">IF(Q$2=$E97,$J97,"")</f>
        <v/>
      </c>
      <c r="R97" s="99" t="str">
        <f aca="false">IF(R$2=$E97,$J97,"")</f>
        <v/>
      </c>
      <c r="S97" s="86" t="str">
        <f aca="false">IF(S$2=$E97,$J97,"")</f>
        <v/>
      </c>
      <c r="T97" s="99" t="str">
        <f aca="false">IF(T$2=$E97,$J97,"")</f>
        <v/>
      </c>
      <c r="U97" s="86" t="str">
        <f aca="false">IF(U$2=$E97,$J97,"")</f>
        <v/>
      </c>
      <c r="V97" s="99" t="str">
        <f aca="false">IF(V$2=$E97,$J97,"")</f>
        <v/>
      </c>
      <c r="W97" s="86" t="str">
        <f aca="false">IF(W$2=$E97,$J97,"")</f>
        <v/>
      </c>
      <c r="X97" s="99" t="str">
        <f aca="false">IF(X$2=$E97,$J97,"")</f>
        <v/>
      </c>
      <c r="Y97" s="86" t="str">
        <f aca="false">IF(Y$2=$E97,$J97,"")</f>
        <v/>
      </c>
      <c r="Z97" s="99" t="str">
        <f aca="false">IF(Z$2=$E97,$J97,"")</f>
        <v/>
      </c>
      <c r="AA97" s="86" t="str">
        <f aca="false">IF(AA$2=$E97,$J97,"")</f>
        <v/>
      </c>
      <c r="AB97" s="99" t="str">
        <f aca="false">IF(AB$2=$E97,$J97,"")</f>
        <v/>
      </c>
      <c r="AC97" s="101" t="s">
        <v>10</v>
      </c>
      <c r="AD97" s="83"/>
      <c r="AE97" s="83"/>
      <c r="AF97" s="83"/>
    </row>
    <row r="98" customFormat="false" ht="14.25" hidden="false" customHeight="false" outlineLevel="0" collapsed="false">
      <c r="A98" s="82" t="n">
        <f aca="false">IF(G98&lt;&gt;0,IF(COUNTIF(G$4:G$200,G98)&lt;&gt;1,RANK(G98,G$4:G$200)&amp;"°",RANK(G98,G$4:G$200)),"")</f>
        <v>95</v>
      </c>
      <c r="B98" s="100" t="s">
        <v>142</v>
      </c>
      <c r="C98" s="86" t="str">
        <f aca="false">IFERROR(VLOOKUP($B98,TabJoueurs,2,0),"")</f>
        <v>6D</v>
      </c>
      <c r="D98" s="86" t="str">
        <f aca="false">IFERROR(VLOOKUP($B98,TabJoueurs,3,0),"")</f>
        <v>S</v>
      </c>
      <c r="E98" s="86" t="str">
        <f aca="false">IFERROR(VLOOKUP($B98,TabJoueurs,4,0),"")</f>
        <v>LUX</v>
      </c>
      <c r="F98" s="86" t="n">
        <f aca="false">IFERROR(VLOOKUP($B98,TabJoueurs,7,0),"")</f>
        <v>0</v>
      </c>
      <c r="G98" s="82" t="n">
        <v>569</v>
      </c>
      <c r="H98" s="82" t="n">
        <f aca="false">COUNTIF(E$4:E98,E98)</f>
        <v>11</v>
      </c>
      <c r="I98" s="82" t="n">
        <f aca="false">IFERROR(IF(H98&lt;6,I97+1,I97),0)</f>
        <v>61</v>
      </c>
      <c r="J98" s="82" t="str">
        <f aca="false">IF(G98&gt;0,IF(H98&lt;6,PtsMax5-I98+1,""),"")</f>
        <v/>
      </c>
      <c r="K98" s="97" t="n">
        <f aca="false">MAX(M98:AB98)</f>
        <v>0</v>
      </c>
      <c r="L98" s="98" t="n">
        <f aca="false">IFERROR(G98/G$1,"")</f>
        <v>0.613146551724138</v>
      </c>
      <c r="M98" s="99" t="str">
        <f aca="false">IF(M$2=$E98,$J98,"")</f>
        <v/>
      </c>
      <c r="N98" s="86" t="str">
        <f aca="false">IF(N$2=$E98,$J98,"")</f>
        <v/>
      </c>
      <c r="O98" s="99" t="str">
        <f aca="false">IF(O$2=$E98,$J98,"")</f>
        <v/>
      </c>
      <c r="P98" s="86" t="str">
        <f aca="false">IF(P$2=$E98,$J98,"")</f>
        <v/>
      </c>
      <c r="Q98" s="86" t="str">
        <f aca="false">IF(Q$2=$E98,$J98,"")</f>
        <v/>
      </c>
      <c r="R98" s="99" t="str">
        <f aca="false">IF(R$2=$E98,$J98,"")</f>
        <v/>
      </c>
      <c r="S98" s="86" t="str">
        <f aca="false">IF(S$2=$E98,$J98,"")</f>
        <v/>
      </c>
      <c r="T98" s="99" t="str">
        <f aca="false">IF(T$2=$E98,$J98,"")</f>
        <v/>
      </c>
      <c r="U98" s="86" t="str">
        <f aca="false">IF(U$2=$E98,$J98,"")</f>
        <v/>
      </c>
      <c r="V98" s="99" t="str">
        <f aca="false">IF(V$2=$E98,$J98,"")</f>
        <v/>
      </c>
      <c r="W98" s="86" t="str">
        <f aca="false">IF(W$2=$E98,$J98,"")</f>
        <v/>
      </c>
      <c r="X98" s="99" t="str">
        <f aca="false">IF(X$2=$E98,$J98,"")</f>
        <v/>
      </c>
      <c r="Y98" s="86" t="str">
        <f aca="false">IF(Y$2=$E98,$J98,"")</f>
        <v/>
      </c>
      <c r="Z98" s="99" t="str">
        <f aca="false">IF(Z$2=$E98,$J98,"")</f>
        <v/>
      </c>
      <c r="AA98" s="86" t="str">
        <f aca="false">IF(AA$2=$E98,$J98,"")</f>
        <v/>
      </c>
      <c r="AB98" s="99" t="str">
        <f aca="false">IF(AB$2=$E98,$J98,"")</f>
        <v/>
      </c>
      <c r="AC98" s="101" t="s">
        <v>10</v>
      </c>
      <c r="AD98" s="83"/>
      <c r="AE98" s="83"/>
      <c r="AF98" s="83"/>
    </row>
    <row r="99" customFormat="false" ht="14.25" hidden="false" customHeight="false" outlineLevel="0" collapsed="false">
      <c r="A99" s="82" t="n">
        <f aca="false">IF(G99&lt;&gt;0,IF(COUNTIF(G$4:G$200,G99)&lt;&gt;1,RANK(G99,G$4:G$200)&amp;"°",RANK(G99,G$4:G$200)),"")</f>
        <v>96</v>
      </c>
      <c r="B99" s="100" t="s">
        <v>815</v>
      </c>
      <c r="C99" s="86" t="str">
        <f aca="false">IFERROR(VLOOKUP($B99,TabJoueurs,2,0),"")</f>
        <v>6D</v>
      </c>
      <c r="D99" s="86" t="str">
        <f aca="false">IFERROR(VLOOKUP($B99,TabJoueurs,3,0),"")</f>
        <v>V</v>
      </c>
      <c r="E99" s="86" t="str">
        <f aca="false">IFERROR(VLOOKUP($B99,TabJoueurs,4,0),"")</f>
        <v>GER</v>
      </c>
      <c r="F99" s="86" t="n">
        <f aca="false">IFERROR(VLOOKUP($B99,TabJoueurs,7,0),"")</f>
        <v>0</v>
      </c>
      <c r="G99" s="82" t="n">
        <v>563</v>
      </c>
      <c r="H99" s="82" t="n">
        <f aca="false">COUNTIF(E$4:E99,E99)</f>
        <v>5</v>
      </c>
      <c r="I99" s="82" t="n">
        <f aca="false">IFERROR(IF(H99&lt;6,I98+1,I98),0)</f>
        <v>62</v>
      </c>
      <c r="J99" s="82" t="n">
        <f aca="false">IF(G99&gt;0,IF(H99&lt;6,PtsMax5-I99+1,""),"")</f>
        <v>4</v>
      </c>
      <c r="K99" s="97" t="n">
        <f aca="false">MAX(M99:AB99)</f>
        <v>4</v>
      </c>
      <c r="L99" s="98" t="n">
        <f aca="false">IFERROR(G99/G$1,"")</f>
        <v>0.606681034482759</v>
      </c>
      <c r="M99" s="99" t="str">
        <f aca="false">IF(M$2=$E99,$J99,"")</f>
        <v/>
      </c>
      <c r="N99" s="86" t="str">
        <f aca="false">IF(N$2=$E99,$J99,"")</f>
        <v/>
      </c>
      <c r="O99" s="99" t="str">
        <f aca="false">IF(O$2=$E99,$J99,"")</f>
        <v/>
      </c>
      <c r="P99" s="86" t="str">
        <f aca="false">IF(P$2=$E99,$J99,"")</f>
        <v/>
      </c>
      <c r="Q99" s="86" t="str">
        <f aca="false">IF(Q$2=$E99,$J99,"")</f>
        <v/>
      </c>
      <c r="R99" s="99" t="str">
        <f aca="false">IF(R$2=$E99,$J99,"")</f>
        <v/>
      </c>
      <c r="S99" s="86" t="str">
        <f aca="false">IF(S$2=$E99,$J99,"")</f>
        <v/>
      </c>
      <c r="T99" s="99" t="str">
        <f aca="false">IF(T$2=$E99,$J99,"")</f>
        <v/>
      </c>
      <c r="U99" s="86" t="str">
        <f aca="false">IF(U$2=$E99,$J99,"")</f>
        <v/>
      </c>
      <c r="V99" s="99" t="str">
        <f aca="false">IF(V$2=$E99,$J99,"")</f>
        <v/>
      </c>
      <c r="W99" s="86" t="n">
        <f aca="false">IF(W$2=$E99,$J99,"")</f>
        <v>4</v>
      </c>
      <c r="X99" s="99" t="str">
        <f aca="false">IF(X$2=$E99,$J99,"")</f>
        <v/>
      </c>
      <c r="Y99" s="86" t="str">
        <f aca="false">IF(Y$2=$E99,$J99,"")</f>
        <v/>
      </c>
      <c r="Z99" s="99" t="str">
        <f aca="false">IF(Z$2=$E99,$J99,"")</f>
        <v/>
      </c>
      <c r="AA99" s="86" t="str">
        <f aca="false">IF(AA$2=$E99,$J99,"")</f>
        <v/>
      </c>
      <c r="AB99" s="99" t="str">
        <f aca="false">IF(AB$2=$E99,$J99,"")</f>
        <v/>
      </c>
      <c r="AC99" s="101" t="s">
        <v>10</v>
      </c>
      <c r="AD99" s="83"/>
      <c r="AE99" s="83"/>
      <c r="AF99" s="83"/>
    </row>
    <row r="100" customFormat="false" ht="14.25" hidden="false" customHeight="false" outlineLevel="0" collapsed="false">
      <c r="A100" s="82" t="n">
        <f aca="false">IF(G100&lt;&gt;0,IF(COUNTIF(G$4:G$200,G100)&lt;&gt;1,RANK(G100,G$4:G$200)&amp;"°",RANK(G100,G$4:G$200)),"")</f>
        <v>97</v>
      </c>
      <c r="B100" s="100" t="s">
        <v>155</v>
      </c>
      <c r="C100" s="86" t="str">
        <f aca="false">IFERROR(VLOOKUP($B100,TabJoueurs,2,0),"")</f>
        <v>NC</v>
      </c>
      <c r="D100" s="86" t="str">
        <f aca="false">IFERROR(VLOOKUP($B100,TabJoueurs,3,0),"")</f>
        <v>D</v>
      </c>
      <c r="E100" s="86" t="str">
        <f aca="false">IFERROR(VLOOKUP($B100,TabJoueurs,4,0),"")</f>
        <v>LIB</v>
      </c>
      <c r="F100" s="86" t="n">
        <f aca="false">IFERROR(VLOOKUP($B100,TabJoueurs,7,0),"")</f>
        <v>0</v>
      </c>
      <c r="G100" s="82" t="n">
        <v>558</v>
      </c>
      <c r="H100" s="82" t="n">
        <f aca="false">COUNTIF(E$4:E100,E100)</f>
        <v>9</v>
      </c>
      <c r="I100" s="82" t="n">
        <f aca="false">IFERROR(IF(H100&lt;6,I99+1,I99),0)</f>
        <v>62</v>
      </c>
      <c r="J100" s="82" t="str">
        <f aca="false">IF(G100&gt;0,IF(H100&lt;6,PtsMax5-I100+1,""),"")</f>
        <v/>
      </c>
      <c r="K100" s="97" t="n">
        <f aca="false">MAX(M100:AB100)</f>
        <v>0</v>
      </c>
      <c r="L100" s="98" t="n">
        <f aca="false">IFERROR(G100/G$1,"")</f>
        <v>0.601293103448276</v>
      </c>
      <c r="M100" s="99" t="str">
        <f aca="false">IF(M$2=$E100,$J100,"")</f>
        <v/>
      </c>
      <c r="N100" s="86" t="str">
        <f aca="false">IF(N$2=$E100,$J100,"")</f>
        <v/>
      </c>
      <c r="O100" s="99" t="str">
        <f aca="false">IF(O$2=$E100,$J100,"")</f>
        <v/>
      </c>
      <c r="P100" s="86" t="str">
        <f aca="false">IF(P$2=$E100,$J100,"")</f>
        <v/>
      </c>
      <c r="Q100" s="86" t="str">
        <f aca="false">IF(Q$2=$E100,$J100,"")</f>
        <v/>
      </c>
      <c r="R100" s="99" t="str">
        <f aca="false">IF(R$2=$E100,$J100,"")</f>
        <v/>
      </c>
      <c r="S100" s="86" t="str">
        <f aca="false">IF(S$2=$E100,$J100,"")</f>
        <v/>
      </c>
      <c r="T100" s="99" t="str">
        <f aca="false">IF(T$2=$E100,$J100,"")</f>
        <v/>
      </c>
      <c r="U100" s="86" t="str">
        <f aca="false">IF(U$2=$E100,$J100,"")</f>
        <v/>
      </c>
      <c r="V100" s="99" t="str">
        <f aca="false">IF(V$2=$E100,$J100,"")</f>
        <v/>
      </c>
      <c r="W100" s="86" t="str">
        <f aca="false">IF(W$2=$E100,$J100,"")</f>
        <v/>
      </c>
      <c r="X100" s="99" t="str">
        <f aca="false">IF(X$2=$E100,$J100,"")</f>
        <v/>
      </c>
      <c r="Y100" s="86" t="str">
        <f aca="false">IF(Y$2=$E100,$J100,"")</f>
        <v/>
      </c>
      <c r="Z100" s="99" t="str">
        <f aca="false">IF(Z$2=$E100,$J100,"")</f>
        <v/>
      </c>
      <c r="AA100" s="86" t="str">
        <f aca="false">IF(AA$2=$E100,$J100,"")</f>
        <v/>
      </c>
      <c r="AB100" s="99" t="str">
        <f aca="false">IF(AB$2=$E100,$J100,"")</f>
        <v/>
      </c>
      <c r="AC100" s="101" t="s">
        <v>10</v>
      </c>
      <c r="AD100" s="83"/>
      <c r="AE100" s="83"/>
      <c r="AF100" s="83"/>
    </row>
    <row r="101" customFormat="false" ht="14.25" hidden="false" customHeight="false" outlineLevel="0" collapsed="false">
      <c r="A101" s="82" t="n">
        <f aca="false">IF(G101&lt;&gt;0,IF(COUNTIF(G$4:G$200,G101)&lt;&gt;1,RANK(G101,G$4:G$200)&amp;"°",RANK(G101,G$4:G$200)),"")</f>
        <v>98</v>
      </c>
      <c r="B101" s="100" t="s">
        <v>168</v>
      </c>
      <c r="C101" s="86" t="str">
        <f aca="false">IFERROR(VLOOKUP($B101,TabJoueurs,2,0),"")</f>
        <v>6D</v>
      </c>
      <c r="D101" s="86" t="str">
        <f aca="false">IFERROR(VLOOKUP($B101,TabJoueurs,3,0),"")</f>
        <v>D</v>
      </c>
      <c r="E101" s="86" t="str">
        <f aca="false">IFERROR(VLOOKUP($B101,TabJoueurs,4,0),"")</f>
        <v>GER</v>
      </c>
      <c r="F101" s="86" t="n">
        <f aca="false">IFERROR(VLOOKUP($B101,TabJoueurs,7,0),"")</f>
        <v>0</v>
      </c>
      <c r="G101" s="82" t="n">
        <v>540</v>
      </c>
      <c r="H101" s="82" t="n">
        <f aca="false">COUNTIF(E$4:E101,E101)</f>
        <v>6</v>
      </c>
      <c r="I101" s="82" t="n">
        <f aca="false">IFERROR(IF(H101&lt;6,I100+1,I100),0)</f>
        <v>62</v>
      </c>
      <c r="J101" s="82" t="str">
        <f aca="false">IF(G101&gt;0,IF(H101&lt;6,PtsMax5-I101+1,""),"")</f>
        <v/>
      </c>
      <c r="K101" s="97" t="n">
        <f aca="false">MAX(M101:AB101)</f>
        <v>0</v>
      </c>
      <c r="L101" s="98" t="n">
        <f aca="false">IFERROR(G101/G$1,"")</f>
        <v>0.581896551724138</v>
      </c>
      <c r="M101" s="99" t="str">
        <f aca="false">IF(M$2=$E101,$J101,"")</f>
        <v/>
      </c>
      <c r="N101" s="86" t="str">
        <f aca="false">IF(N$2=$E101,$J101,"")</f>
        <v/>
      </c>
      <c r="O101" s="99" t="str">
        <f aca="false">IF(O$2=$E101,$J101,"")</f>
        <v/>
      </c>
      <c r="P101" s="86" t="str">
        <f aca="false">IF(P$2=$E101,$J101,"")</f>
        <v/>
      </c>
      <c r="Q101" s="86" t="str">
        <f aca="false">IF(Q$2=$E101,$J101,"")</f>
        <v/>
      </c>
      <c r="R101" s="99" t="str">
        <f aca="false">IF(R$2=$E101,$J101,"")</f>
        <v/>
      </c>
      <c r="S101" s="86" t="str">
        <f aca="false">IF(S$2=$E101,$J101,"")</f>
        <v/>
      </c>
      <c r="T101" s="99" t="str">
        <f aca="false">IF(T$2=$E101,$J101,"")</f>
        <v/>
      </c>
      <c r="U101" s="86" t="str">
        <f aca="false">IF(U$2=$E101,$J101,"")</f>
        <v/>
      </c>
      <c r="V101" s="99" t="str">
        <f aca="false">IF(V$2=$E101,$J101,"")</f>
        <v/>
      </c>
      <c r="W101" s="86" t="str">
        <f aca="false">IF(W$2=$E101,$J101,"")</f>
        <v/>
      </c>
      <c r="X101" s="99" t="str">
        <f aca="false">IF(X$2=$E101,$J101,"")</f>
        <v/>
      </c>
      <c r="Y101" s="86" t="str">
        <f aca="false">IF(Y$2=$E101,$J101,"")</f>
        <v/>
      </c>
      <c r="Z101" s="99" t="str">
        <f aca="false">IF(Z$2=$E101,$J101,"")</f>
        <v/>
      </c>
      <c r="AA101" s="86" t="str">
        <f aca="false">IF(AA$2=$E101,$J101,"")</f>
        <v/>
      </c>
      <c r="AB101" s="99" t="str">
        <f aca="false">IF(AB$2=$E101,$J101,"")</f>
        <v/>
      </c>
      <c r="AC101" s="101" t="s">
        <v>10</v>
      </c>
      <c r="AD101" s="83"/>
      <c r="AE101" s="83"/>
      <c r="AF101" s="83"/>
    </row>
    <row r="102" customFormat="false" ht="14.25" hidden="false" customHeight="false" outlineLevel="0" collapsed="false">
      <c r="A102" s="82" t="n">
        <f aca="false">IF(G102&lt;&gt;0,IF(COUNTIF(G$4:G$200,G102)&lt;&gt;1,RANK(G102,G$4:G$200)&amp;"°",RANK(G102,G$4:G$200)),"")</f>
        <v>99</v>
      </c>
      <c r="B102" s="100" t="s">
        <v>816</v>
      </c>
      <c r="C102" s="86" t="str">
        <f aca="false">IFERROR(VLOOKUP($B102,TabJoueurs,2,0),"")</f>
        <v>3A</v>
      </c>
      <c r="D102" s="86" t="str">
        <f aca="false">IFERROR(VLOOKUP($B102,TabJoueurs,3,0),"")</f>
        <v>S</v>
      </c>
      <c r="E102" s="86" t="str">
        <f aca="false">IFERROR(VLOOKUP($B102,TabJoueurs,4,0),"")</f>
        <v>GED</v>
      </c>
      <c r="F102" s="86" t="n">
        <f aca="false">IFERROR(VLOOKUP($B102,TabJoueurs,7,0),"")</f>
        <v>0</v>
      </c>
      <c r="G102" s="82" t="n">
        <v>538</v>
      </c>
      <c r="H102" s="82" t="n">
        <f aca="false">COUNTIF(E$4:E102,E102)</f>
        <v>6</v>
      </c>
      <c r="I102" s="82" t="n">
        <f aca="false">IFERROR(IF(H102&lt;6,I101+1,I101),0)</f>
        <v>62</v>
      </c>
      <c r="J102" s="82" t="str">
        <f aca="false">IF(G102&gt;0,IF(H102&lt;6,PtsMax5-I102+1,""),"")</f>
        <v/>
      </c>
      <c r="K102" s="97" t="n">
        <f aca="false">MAX(M102:AB102)</f>
        <v>0</v>
      </c>
      <c r="L102" s="98" t="n">
        <f aca="false">IFERROR(G102/G$1,"")</f>
        <v>0.579741379310345</v>
      </c>
      <c r="M102" s="99" t="str">
        <f aca="false">IF(M$2=$E102,$J102,"")</f>
        <v/>
      </c>
      <c r="N102" s="86" t="str">
        <f aca="false">IF(N$2=$E102,$J102,"")</f>
        <v/>
      </c>
      <c r="O102" s="99" t="str">
        <f aca="false">IF(O$2=$E102,$J102,"")</f>
        <v/>
      </c>
      <c r="P102" s="86" t="str">
        <f aca="false">IF(P$2=$E102,$J102,"")</f>
        <v/>
      </c>
      <c r="Q102" s="86" t="str">
        <f aca="false">IF(Q$2=$E102,$J102,"")</f>
        <v/>
      </c>
      <c r="R102" s="99" t="str">
        <f aca="false">IF(R$2=$E102,$J102,"")</f>
        <v/>
      </c>
      <c r="S102" s="86" t="str">
        <f aca="false">IF(S$2=$E102,$J102,"")</f>
        <v/>
      </c>
      <c r="T102" s="99" t="str">
        <f aca="false">IF(T$2=$E102,$J102,"")</f>
        <v/>
      </c>
      <c r="U102" s="86" t="str">
        <f aca="false">IF(U$2=$E102,$J102,"")</f>
        <v/>
      </c>
      <c r="V102" s="99" t="str">
        <f aca="false">IF(V$2=$E102,$J102,"")</f>
        <v/>
      </c>
      <c r="W102" s="86" t="str">
        <f aca="false">IF(W$2=$E102,$J102,"")</f>
        <v/>
      </c>
      <c r="X102" s="99" t="str">
        <f aca="false">IF(X$2=$E102,$J102,"")</f>
        <v/>
      </c>
      <c r="Y102" s="86" t="str">
        <f aca="false">IF(Y$2=$E102,$J102,"")</f>
        <v/>
      </c>
      <c r="Z102" s="99" t="str">
        <f aca="false">IF(Z$2=$E102,$J102,"")</f>
        <v/>
      </c>
      <c r="AA102" s="86" t="str">
        <f aca="false">IF(AA$2=$E102,$J102,"")</f>
        <v/>
      </c>
      <c r="AB102" s="99" t="str">
        <f aca="false">IF(AB$2=$E102,$J102,"")</f>
        <v/>
      </c>
      <c r="AC102" s="101" t="s">
        <v>10</v>
      </c>
      <c r="AD102" s="83"/>
      <c r="AE102" s="83"/>
      <c r="AF102" s="83"/>
    </row>
    <row r="103" customFormat="false" ht="14.25" hidden="false" customHeight="false" outlineLevel="0" collapsed="false">
      <c r="A103" s="82" t="n">
        <f aca="false">IF(G103&lt;&gt;0,IF(COUNTIF(G$4:G$200,G103)&lt;&gt;1,RANK(G103,G$4:G$200)&amp;"°",RANK(G103,G$4:G$200)),"")</f>
        <v>100</v>
      </c>
      <c r="B103" s="100" t="s">
        <v>151</v>
      </c>
      <c r="C103" s="86" t="str">
        <f aca="false">IFERROR(VLOOKUP($B103,TabJoueurs,2,0),"")</f>
        <v>6D</v>
      </c>
      <c r="D103" s="86" t="str">
        <f aca="false">IFERROR(VLOOKUP($B103,TabJoueurs,3,0),"")</f>
        <v>V</v>
      </c>
      <c r="E103" s="86" t="str">
        <f aca="false">IFERROR(VLOOKUP($B103,TabJoueurs,4,0),"")</f>
        <v>GER</v>
      </c>
      <c r="F103" s="86" t="n">
        <f aca="false">IFERROR(VLOOKUP($B103,TabJoueurs,7,0),"")</f>
        <v>0</v>
      </c>
      <c r="G103" s="82" t="n">
        <v>528</v>
      </c>
      <c r="H103" s="82" t="n">
        <f aca="false">COUNTIF(E$4:E103,E103)</f>
        <v>7</v>
      </c>
      <c r="I103" s="82" t="n">
        <f aca="false">IFERROR(IF(H103&lt;6,I102+1,I102),0)</f>
        <v>62</v>
      </c>
      <c r="J103" s="82" t="str">
        <f aca="false">IF(G103&gt;0,IF(H103&lt;6,PtsMax5-I103+1,""),"")</f>
        <v/>
      </c>
      <c r="K103" s="97" t="n">
        <f aca="false">MAX(M103:AB103)</f>
        <v>0</v>
      </c>
      <c r="L103" s="98" t="n">
        <f aca="false">IFERROR(G103/G$1,"")</f>
        <v>0.568965517241379</v>
      </c>
      <c r="M103" s="99" t="str">
        <f aca="false">IF(M$2=$E103,$J103,"")</f>
        <v/>
      </c>
      <c r="N103" s="86" t="str">
        <f aca="false">IF(N$2=$E103,$J103,"")</f>
        <v/>
      </c>
      <c r="O103" s="99" t="str">
        <f aca="false">IF(O$2=$E103,$J103,"")</f>
        <v/>
      </c>
      <c r="P103" s="86" t="str">
        <f aca="false">IF(P$2=$E103,$J103,"")</f>
        <v/>
      </c>
      <c r="Q103" s="86" t="str">
        <f aca="false">IF(Q$2=$E103,$J103,"")</f>
        <v/>
      </c>
      <c r="R103" s="99" t="str">
        <f aca="false">IF(R$2=$E103,$J103,"")</f>
        <v/>
      </c>
      <c r="S103" s="86" t="str">
        <f aca="false">IF(S$2=$E103,$J103,"")</f>
        <v/>
      </c>
      <c r="T103" s="99" t="str">
        <f aca="false">IF(T$2=$E103,$J103,"")</f>
        <v/>
      </c>
      <c r="U103" s="86" t="str">
        <f aca="false">IF(U$2=$E103,$J103,"")</f>
        <v/>
      </c>
      <c r="V103" s="99" t="str">
        <f aca="false">IF(V$2=$E103,$J103,"")</f>
        <v/>
      </c>
      <c r="W103" s="86" t="str">
        <f aca="false">IF(W$2=$E103,$J103,"")</f>
        <v/>
      </c>
      <c r="X103" s="99" t="str">
        <f aca="false">IF(X$2=$E103,$J103,"")</f>
        <v/>
      </c>
      <c r="Y103" s="86" t="str">
        <f aca="false">IF(Y$2=$E103,$J103,"")</f>
        <v/>
      </c>
      <c r="Z103" s="99" t="str">
        <f aca="false">IF(Z$2=$E103,$J103,"")</f>
        <v/>
      </c>
      <c r="AA103" s="86" t="str">
        <f aca="false">IF(AA$2=$E103,$J103,"")</f>
        <v/>
      </c>
      <c r="AB103" s="99" t="str">
        <f aca="false">IF(AB$2=$E103,$J103,"")</f>
        <v/>
      </c>
      <c r="AC103" s="101" t="s">
        <v>10</v>
      </c>
      <c r="AD103" s="83"/>
      <c r="AE103" s="83"/>
      <c r="AF103" s="83"/>
    </row>
    <row r="104" customFormat="false" ht="14.25" hidden="false" customHeight="false" outlineLevel="0" collapsed="false">
      <c r="A104" s="82" t="n">
        <f aca="false">IF(G104&lt;&gt;0,IF(COUNTIF(G$4:G$200,G104)&lt;&gt;1,RANK(G104,G$4:G$200)&amp;"°",RANK(G104,G$4:G$200)),"")</f>
        <v>101</v>
      </c>
      <c r="B104" s="100" t="s">
        <v>161</v>
      </c>
      <c r="C104" s="86" t="str">
        <f aca="false">IFERROR(VLOOKUP($B104,TabJoueurs,2,0),"")</f>
        <v>6D</v>
      </c>
      <c r="D104" s="86" t="str">
        <f aca="false">IFERROR(VLOOKUP($B104,TabJoueurs,3,0),"")</f>
        <v>D</v>
      </c>
      <c r="E104" s="86" t="str">
        <f aca="false">IFERROR(VLOOKUP($B104,TabJoueurs,4,0),"")</f>
        <v>GER</v>
      </c>
      <c r="F104" s="86" t="n">
        <f aca="false">IFERROR(VLOOKUP($B104,TabJoueurs,7,0),"")</f>
        <v>0</v>
      </c>
      <c r="G104" s="82" t="n">
        <v>522</v>
      </c>
      <c r="H104" s="82" t="n">
        <f aca="false">COUNTIF(E$4:E104,E104)</f>
        <v>8</v>
      </c>
      <c r="I104" s="82" t="n">
        <f aca="false">IFERROR(IF(H104&lt;6,I103+1,I103),0)</f>
        <v>62</v>
      </c>
      <c r="J104" s="82" t="str">
        <f aca="false">IF(G104&gt;0,IF(H104&lt;6,PtsMax5-I104+1,""),"")</f>
        <v/>
      </c>
      <c r="K104" s="97" t="n">
        <f aca="false">MAX(M104:AB104)</f>
        <v>0</v>
      </c>
      <c r="L104" s="98" t="n">
        <f aca="false">IFERROR(G104/G$1,"")</f>
        <v>0.5625</v>
      </c>
      <c r="M104" s="99" t="str">
        <f aca="false">IF(M$2=$E104,$J104,"")</f>
        <v/>
      </c>
      <c r="N104" s="86" t="str">
        <f aca="false">IF(N$2=$E104,$J104,"")</f>
        <v/>
      </c>
      <c r="O104" s="99" t="str">
        <f aca="false">IF(O$2=$E104,$J104,"")</f>
        <v/>
      </c>
      <c r="P104" s="86" t="str">
        <f aca="false">IF(P$2=$E104,$J104,"")</f>
        <v/>
      </c>
      <c r="Q104" s="86" t="str">
        <f aca="false">IF(Q$2=$E104,$J104,"")</f>
        <v/>
      </c>
      <c r="R104" s="99" t="str">
        <f aca="false">IF(R$2=$E104,$J104,"")</f>
        <v/>
      </c>
      <c r="S104" s="86" t="str">
        <f aca="false">IF(S$2=$E104,$J104,"")</f>
        <v/>
      </c>
      <c r="T104" s="99" t="str">
        <f aca="false">IF(T$2=$E104,$J104,"")</f>
        <v/>
      </c>
      <c r="U104" s="86" t="str">
        <f aca="false">IF(U$2=$E104,$J104,"")</f>
        <v/>
      </c>
      <c r="V104" s="99" t="str">
        <f aca="false">IF(V$2=$E104,$J104,"")</f>
        <v/>
      </c>
      <c r="W104" s="86" t="str">
        <f aca="false">IF(W$2=$E104,$J104,"")</f>
        <v/>
      </c>
      <c r="X104" s="99" t="str">
        <f aca="false">IF(X$2=$E104,$J104,"")</f>
        <v/>
      </c>
      <c r="Y104" s="86" t="str">
        <f aca="false">IF(Y$2=$E104,$J104,"")</f>
        <v/>
      </c>
      <c r="Z104" s="99" t="str">
        <f aca="false">IF(Z$2=$E104,$J104,"")</f>
        <v/>
      </c>
      <c r="AA104" s="86" t="str">
        <f aca="false">IF(AA$2=$E104,$J104,"")</f>
        <v/>
      </c>
      <c r="AB104" s="99" t="str">
        <f aca="false">IF(AB$2=$E104,$J104,"")</f>
        <v/>
      </c>
      <c r="AC104" s="101" t="s">
        <v>10</v>
      </c>
      <c r="AD104" s="83"/>
      <c r="AE104" s="83"/>
      <c r="AF104" s="83"/>
    </row>
    <row r="105" customFormat="false" ht="14.25" hidden="false" customHeight="false" outlineLevel="0" collapsed="false">
      <c r="A105" s="82" t="n">
        <f aca="false">IF(G105&lt;&gt;0,IF(COUNTIF(G$4:G$200,G105)&lt;&gt;1,RANK(G105,G$4:G$200)&amp;"°",RANK(G105,G$4:G$200)),"")</f>
        <v>102</v>
      </c>
      <c r="B105" s="100" t="s">
        <v>464</v>
      </c>
      <c r="C105" s="86" t="str">
        <f aca="false">IFERROR(VLOOKUP($B105,TabJoueurs,2,0),"")</f>
        <v>6D</v>
      </c>
      <c r="D105" s="86" t="str">
        <f aca="false">IFERROR(VLOOKUP($B105,TabJoueurs,3,0),"")</f>
        <v>S</v>
      </c>
      <c r="E105" s="86" t="str">
        <f aca="false">IFERROR(VLOOKUP($B105,TabJoueurs,4,0),"")</f>
        <v>CNB</v>
      </c>
      <c r="F105" s="86" t="n">
        <f aca="false">IFERROR(VLOOKUP($B105,TabJoueurs,7,0),"")</f>
        <v>0</v>
      </c>
      <c r="G105" s="82" t="n">
        <v>520</v>
      </c>
      <c r="H105" s="82" t="n">
        <f aca="false">COUNTIF(E$4:E105,E105)</f>
        <v>3</v>
      </c>
      <c r="I105" s="82" t="n">
        <f aca="false">IFERROR(IF(H105&lt;6,I104+1,I104),0)</f>
        <v>63</v>
      </c>
      <c r="J105" s="82" t="n">
        <f aca="false">IF(G105&gt;0,IF(H105&lt;6,PtsMax5-I105+1,""),"")</f>
        <v>3</v>
      </c>
      <c r="K105" s="97" t="n">
        <f aca="false">MAX(M105:AB105)</f>
        <v>3</v>
      </c>
      <c r="L105" s="98" t="n">
        <f aca="false">IFERROR(G105/G$1,"")</f>
        <v>0.560344827586207</v>
      </c>
      <c r="M105" s="99" t="str">
        <f aca="false">IF(M$2=$E105,$J105,"")</f>
        <v/>
      </c>
      <c r="N105" s="86" t="str">
        <f aca="false">IF(N$2=$E105,$J105,"")</f>
        <v/>
      </c>
      <c r="O105" s="99" t="str">
        <f aca="false">IF(O$2=$E105,$J105,"")</f>
        <v/>
      </c>
      <c r="P105" s="86" t="str">
        <f aca="false">IF(P$2=$E105,$J105,"")</f>
        <v/>
      </c>
      <c r="Q105" s="86" t="str">
        <f aca="false">IF(Q$2=$E105,$J105,"")</f>
        <v/>
      </c>
      <c r="R105" s="99" t="str">
        <f aca="false">IF(R$2=$E105,$J105,"")</f>
        <v/>
      </c>
      <c r="S105" s="86" t="n">
        <f aca="false">IF(S$2=$E105,$J105,"")</f>
        <v>3</v>
      </c>
      <c r="T105" s="99" t="str">
        <f aca="false">IF(T$2=$E105,$J105,"")</f>
        <v/>
      </c>
      <c r="U105" s="86" t="str">
        <f aca="false">IF(U$2=$E105,$J105,"")</f>
        <v/>
      </c>
      <c r="V105" s="99" t="str">
        <f aca="false">IF(V$2=$E105,$J105,"")</f>
        <v/>
      </c>
      <c r="W105" s="86" t="str">
        <f aca="false">IF(W$2=$E105,$J105,"")</f>
        <v/>
      </c>
      <c r="X105" s="99" t="str">
        <f aca="false">IF(X$2=$E105,$J105,"")</f>
        <v/>
      </c>
      <c r="Y105" s="86" t="str">
        <f aca="false">IF(Y$2=$E105,$J105,"")</f>
        <v/>
      </c>
      <c r="Z105" s="99" t="str">
        <f aca="false">IF(Z$2=$E105,$J105,"")</f>
        <v/>
      </c>
      <c r="AA105" s="86" t="str">
        <f aca="false">IF(AA$2=$E105,$J105,"")</f>
        <v/>
      </c>
      <c r="AB105" s="99" t="str">
        <f aca="false">IF(AB$2=$E105,$J105,"")</f>
        <v/>
      </c>
      <c r="AC105" s="101" t="s">
        <v>10</v>
      </c>
      <c r="AD105" s="83"/>
      <c r="AE105" s="83"/>
      <c r="AF105" s="83"/>
    </row>
    <row r="106" customFormat="false" ht="14.25" hidden="false" customHeight="false" outlineLevel="0" collapsed="false">
      <c r="A106" s="82" t="n">
        <f aca="false">IF(G106&lt;&gt;0,IF(COUNTIF(G$4:G$200,G106)&lt;&gt;1,RANK(G106,G$4:G$200)&amp;"°",RANK(G106,G$4:G$200)),"")</f>
        <v>103</v>
      </c>
      <c r="B106" s="100" t="s">
        <v>469</v>
      </c>
      <c r="C106" s="86" t="str">
        <f aca="false">IFERROR(VLOOKUP($B106,TabJoueurs,2,0),"")</f>
        <v>6B</v>
      </c>
      <c r="D106" s="86" t="str">
        <f aca="false">IFERROR(VLOOKUP($B106,TabJoueurs,3,0),"")</f>
        <v>S</v>
      </c>
      <c r="E106" s="86" t="str">
        <f aca="false">IFERROR(VLOOKUP($B106,TabJoueurs,4,0),"")</f>
        <v>BAH</v>
      </c>
      <c r="F106" s="86" t="n">
        <f aca="false">IFERROR(VLOOKUP($B106,TabJoueurs,7,0),"")</f>
        <v>0</v>
      </c>
      <c r="G106" s="82" t="n">
        <v>519</v>
      </c>
      <c r="H106" s="82" t="n">
        <f aca="false">COUNTIF(E$4:E106,E106)</f>
        <v>13</v>
      </c>
      <c r="I106" s="82" t="n">
        <f aca="false">IFERROR(IF(H106&lt;6,I105+1,I105),0)</f>
        <v>63</v>
      </c>
      <c r="J106" s="82" t="str">
        <f aca="false">IF(G106&gt;0,IF(H106&lt;6,PtsMax5-I106+1,""),"")</f>
        <v/>
      </c>
      <c r="K106" s="97" t="n">
        <f aca="false">MAX(M106:AB106)</f>
        <v>0</v>
      </c>
      <c r="L106" s="98" t="n">
        <f aca="false">IFERROR(G106/G$1,"")</f>
        <v>0.55926724137931</v>
      </c>
      <c r="M106" s="99" t="str">
        <f aca="false">IF(M$2=$E106,$J106,"")</f>
        <v/>
      </c>
      <c r="N106" s="86" t="str">
        <f aca="false">IF(N$2=$E106,$J106,"")</f>
        <v/>
      </c>
      <c r="O106" s="99" t="str">
        <f aca="false">IF(O$2=$E106,$J106,"")</f>
        <v/>
      </c>
      <c r="P106" s="86" t="str">
        <f aca="false">IF(P$2=$E106,$J106,"")</f>
        <v/>
      </c>
      <c r="Q106" s="86" t="str">
        <f aca="false">IF(Q$2=$E106,$J106,"")</f>
        <v/>
      </c>
      <c r="R106" s="99" t="str">
        <f aca="false">IF(R$2=$E106,$J106,"")</f>
        <v/>
      </c>
      <c r="S106" s="86" t="str">
        <f aca="false">IF(S$2=$E106,$J106,"")</f>
        <v/>
      </c>
      <c r="T106" s="99" t="str">
        <f aca="false">IF(T$2=$E106,$J106,"")</f>
        <v/>
      </c>
      <c r="U106" s="86" t="str">
        <f aca="false">IF(U$2=$E106,$J106,"")</f>
        <v/>
      </c>
      <c r="V106" s="99" t="str">
        <f aca="false">IF(V$2=$E106,$J106,"")</f>
        <v/>
      </c>
      <c r="W106" s="86" t="str">
        <f aca="false">IF(W$2=$E106,$J106,"")</f>
        <v/>
      </c>
      <c r="X106" s="99" t="str">
        <f aca="false">IF(X$2=$E106,$J106,"")</f>
        <v/>
      </c>
      <c r="Y106" s="86" t="str">
        <f aca="false">IF(Y$2=$E106,$J106,"")</f>
        <v/>
      </c>
      <c r="Z106" s="99" t="str">
        <f aca="false">IF(Z$2=$E106,$J106,"")</f>
        <v/>
      </c>
      <c r="AA106" s="86" t="str">
        <f aca="false">IF(AA$2=$E106,$J106,"")</f>
        <v/>
      </c>
      <c r="AB106" s="99" t="str">
        <f aca="false">IF(AB$2=$E106,$J106,"")</f>
        <v/>
      </c>
      <c r="AC106" s="101" t="s">
        <v>10</v>
      </c>
      <c r="AD106" s="83"/>
      <c r="AE106" s="83"/>
      <c r="AF106" s="83"/>
    </row>
    <row r="107" customFormat="false" ht="14.25" hidden="false" customHeight="false" outlineLevel="0" collapsed="false">
      <c r="A107" s="82" t="n">
        <f aca="false">IF(G107&lt;&gt;0,IF(COUNTIF(G$4:G$200,G107)&lt;&gt;1,RANK(G107,G$4:G$200)&amp;"°",RANK(G107,G$4:G$200)),"")</f>
        <v>104</v>
      </c>
      <c r="B107" s="100" t="s">
        <v>171</v>
      </c>
      <c r="C107" s="86" t="n">
        <f aca="false">IFERROR(VLOOKUP($B107,TabJoueurs,2,0),"")</f>
        <v>7</v>
      </c>
      <c r="D107" s="86" t="str">
        <f aca="false">IFERROR(VLOOKUP($B107,TabJoueurs,3,0),"")</f>
        <v>V</v>
      </c>
      <c r="E107" s="86" t="str">
        <f aca="false">IFERROR(VLOOKUP($B107,TabJoueurs,4,0),"")</f>
        <v>GER</v>
      </c>
      <c r="F107" s="86" t="n">
        <f aca="false">IFERROR(VLOOKUP($B107,TabJoueurs,7,0),"")</f>
        <v>0</v>
      </c>
      <c r="G107" s="82" t="n">
        <v>504</v>
      </c>
      <c r="H107" s="82" t="n">
        <f aca="false">COUNTIF(E$4:E107,E107)</f>
        <v>9</v>
      </c>
      <c r="I107" s="82" t="n">
        <f aca="false">IFERROR(IF(H107&lt;6,I106+1,I106),0)</f>
        <v>63</v>
      </c>
      <c r="J107" s="82" t="str">
        <f aca="false">IF(G107&gt;0,IF(H107&lt;6,PtsMax5-I107+1,""),"")</f>
        <v/>
      </c>
      <c r="K107" s="97" t="n">
        <f aca="false">MAX(M107:AB107)</f>
        <v>0</v>
      </c>
      <c r="L107" s="98" t="n">
        <f aca="false">IFERROR(G107/G$1,"")</f>
        <v>0.543103448275862</v>
      </c>
      <c r="M107" s="99" t="str">
        <f aca="false">IF(M$2=$E107,$J107,"")</f>
        <v/>
      </c>
      <c r="N107" s="86" t="str">
        <f aca="false">IF(N$2=$E107,$J107,"")</f>
        <v/>
      </c>
      <c r="O107" s="99" t="str">
        <f aca="false">IF(O$2=$E107,$J107,"")</f>
        <v/>
      </c>
      <c r="P107" s="86" t="str">
        <f aca="false">IF(P$2=$E107,$J107,"")</f>
        <v/>
      </c>
      <c r="Q107" s="86" t="str">
        <f aca="false">IF(Q$2=$E107,$J107,"")</f>
        <v/>
      </c>
      <c r="R107" s="99" t="str">
        <f aca="false">IF(R$2=$E107,$J107,"")</f>
        <v/>
      </c>
      <c r="S107" s="86" t="str">
        <f aca="false">IF(S$2=$E107,$J107,"")</f>
        <v/>
      </c>
      <c r="T107" s="99" t="str">
        <f aca="false">IF(T$2=$E107,$J107,"")</f>
        <v/>
      </c>
      <c r="U107" s="86" t="str">
        <f aca="false">IF(U$2=$E107,$J107,"")</f>
        <v/>
      </c>
      <c r="V107" s="99" t="str">
        <f aca="false">IF(V$2=$E107,$J107,"")</f>
        <v/>
      </c>
      <c r="W107" s="86" t="str">
        <f aca="false">IF(W$2=$E107,$J107,"")</f>
        <v/>
      </c>
      <c r="X107" s="99" t="str">
        <f aca="false">IF(X$2=$E107,$J107,"")</f>
        <v/>
      </c>
      <c r="Y107" s="86" t="str">
        <f aca="false">IF(Y$2=$E107,$J107,"")</f>
        <v/>
      </c>
      <c r="Z107" s="99" t="str">
        <f aca="false">IF(Z$2=$E107,$J107,"")</f>
        <v/>
      </c>
      <c r="AA107" s="86" t="str">
        <f aca="false">IF(AA$2=$E107,$J107,"")</f>
        <v/>
      </c>
      <c r="AB107" s="99" t="str">
        <f aca="false">IF(AB$2=$E107,$J107,"")</f>
        <v/>
      </c>
      <c r="AC107" s="101" t="s">
        <v>10</v>
      </c>
      <c r="AD107" s="83"/>
      <c r="AE107" s="83"/>
      <c r="AF107" s="83"/>
    </row>
    <row r="108" customFormat="false" ht="14.25" hidden="false" customHeight="false" outlineLevel="0" collapsed="false">
      <c r="A108" s="82" t="n">
        <f aca="false">IF(G108&lt;&gt;0,IF(COUNTIF(G$4:G$200,G108)&lt;&gt;1,RANK(G108,G$4:G$200)&amp;"°",RANK(G108,G$4:G$200)),"")</f>
        <v>105</v>
      </c>
      <c r="B108" s="100" t="s">
        <v>175</v>
      </c>
      <c r="C108" s="86" t="str">
        <f aca="false">IFERROR(VLOOKUP($B108,TabJoueurs,2,0),"")</f>
        <v>NC</v>
      </c>
      <c r="D108" s="86" t="n">
        <f aca="false">IFERROR(VLOOKUP($B108,TabJoueurs,3,0),"")</f>
        <v>0</v>
      </c>
      <c r="E108" s="86" t="str">
        <f aca="false">IFERROR(VLOOKUP($B108,TabJoueurs,4,0),"")</f>
        <v>DZY</v>
      </c>
      <c r="F108" s="86" t="n">
        <f aca="false">IFERROR(VLOOKUP($B108,TabJoueurs,7,0),"")</f>
        <v>0</v>
      </c>
      <c r="G108" s="82" t="n">
        <v>499</v>
      </c>
      <c r="H108" s="82" t="n">
        <f aca="false">COUNTIF(E$4:E108,E108)</f>
        <v>8</v>
      </c>
      <c r="I108" s="82" t="n">
        <f aca="false">IFERROR(IF(H108&lt;6,I107+1,I107),0)</f>
        <v>63</v>
      </c>
      <c r="J108" s="82" t="str">
        <f aca="false">IF(G108&gt;0,IF(H108&lt;6,PtsMax5-I108+1,""),"")</f>
        <v/>
      </c>
      <c r="K108" s="97" t="n">
        <f aca="false">MAX(M108:AB108)</f>
        <v>0</v>
      </c>
      <c r="L108" s="98" t="n">
        <f aca="false">IFERROR(G108/G$1,"")</f>
        <v>0.537715517241379</v>
      </c>
      <c r="M108" s="99" t="str">
        <f aca="false">IF(M$2=$E108,$J108,"")</f>
        <v/>
      </c>
      <c r="N108" s="86" t="str">
        <f aca="false">IF(N$2=$E108,$J108,"")</f>
        <v/>
      </c>
      <c r="O108" s="99" t="str">
        <f aca="false">IF(O$2=$E108,$J108,"")</f>
        <v/>
      </c>
      <c r="P108" s="86" t="str">
        <f aca="false">IF(P$2=$E108,$J108,"")</f>
        <v/>
      </c>
      <c r="Q108" s="86" t="str">
        <f aca="false">IF(Q$2=$E108,$J108,"")</f>
        <v/>
      </c>
      <c r="R108" s="99" t="str">
        <f aca="false">IF(R$2=$E108,$J108,"")</f>
        <v/>
      </c>
      <c r="S108" s="86" t="str">
        <f aca="false">IF(S$2=$E108,$J108,"")</f>
        <v/>
      </c>
      <c r="T108" s="99" t="str">
        <f aca="false">IF(T$2=$E108,$J108,"")</f>
        <v/>
      </c>
      <c r="U108" s="86" t="str">
        <f aca="false">IF(U$2=$E108,$J108,"")</f>
        <v/>
      </c>
      <c r="V108" s="99" t="str">
        <f aca="false">IF(V$2=$E108,$J108,"")</f>
        <v/>
      </c>
      <c r="W108" s="86" t="str">
        <f aca="false">IF(W$2=$E108,$J108,"")</f>
        <v/>
      </c>
      <c r="X108" s="99" t="str">
        <f aca="false">IF(X$2=$E108,$J108,"")</f>
        <v/>
      </c>
      <c r="Y108" s="86" t="str">
        <f aca="false">IF(Y$2=$E108,$J108,"")</f>
        <v/>
      </c>
      <c r="Z108" s="99" t="str">
        <f aca="false">IF(Z$2=$E108,$J108,"")</f>
        <v/>
      </c>
      <c r="AA108" s="86" t="str">
        <f aca="false">IF(AA$2=$E108,$J108,"")</f>
        <v/>
      </c>
      <c r="AB108" s="99" t="str">
        <f aca="false">IF(AB$2=$E108,$J108,"")</f>
        <v/>
      </c>
      <c r="AC108" s="101" t="s">
        <v>10</v>
      </c>
      <c r="AD108" s="83"/>
      <c r="AE108" s="83"/>
      <c r="AF108" s="83"/>
    </row>
    <row r="109" customFormat="false" ht="14.25" hidden="false" customHeight="false" outlineLevel="0" collapsed="false">
      <c r="A109" s="82" t="n">
        <f aca="false">IF(G109&lt;&gt;0,IF(COUNTIF(G$4:G$200,G109)&lt;&gt;1,RANK(G109,G$4:G$200)&amp;"°",RANK(G109,G$4:G$200)),"")</f>
        <v>106</v>
      </c>
      <c r="B109" s="100" t="s">
        <v>169</v>
      </c>
      <c r="C109" s="86" t="str">
        <f aca="false">IFERROR(VLOOKUP($B109,TabJoueurs,2,0),"")</f>
        <v>6D</v>
      </c>
      <c r="D109" s="86" t="str">
        <f aca="false">IFERROR(VLOOKUP($B109,TabJoueurs,3,0),"")</f>
        <v>V</v>
      </c>
      <c r="E109" s="86" t="str">
        <f aca="false">IFERROR(VLOOKUP($B109,TabJoueurs,4,0),"")</f>
        <v>GER</v>
      </c>
      <c r="F109" s="86" t="n">
        <f aca="false">IFERROR(VLOOKUP($B109,TabJoueurs,7,0),"")</f>
        <v>0</v>
      </c>
      <c r="G109" s="82" t="n">
        <v>494</v>
      </c>
      <c r="H109" s="82" t="n">
        <f aca="false">COUNTIF(E$4:E109,E109)</f>
        <v>10</v>
      </c>
      <c r="I109" s="82" t="n">
        <f aca="false">IFERROR(IF(H109&lt;6,I108+1,I108),0)</f>
        <v>63</v>
      </c>
      <c r="J109" s="82" t="str">
        <f aca="false">IF(G109&gt;0,IF(H109&lt;6,PtsMax5-I109+1,""),"")</f>
        <v/>
      </c>
      <c r="K109" s="97" t="n">
        <f aca="false">MAX(M109:AB109)</f>
        <v>0</v>
      </c>
      <c r="L109" s="98" t="n">
        <f aca="false">IFERROR(G109/G$1,"")</f>
        <v>0.532327586206897</v>
      </c>
      <c r="M109" s="99" t="str">
        <f aca="false">IF(M$2=$E109,$J109,"")</f>
        <v/>
      </c>
      <c r="N109" s="86" t="str">
        <f aca="false">IF(N$2=$E109,$J109,"")</f>
        <v/>
      </c>
      <c r="O109" s="99" t="str">
        <f aca="false">IF(O$2=$E109,$J109,"")</f>
        <v/>
      </c>
      <c r="P109" s="86" t="str">
        <f aca="false">IF(P$2=$E109,$J109,"")</f>
        <v/>
      </c>
      <c r="Q109" s="86" t="str">
        <f aca="false">IF(Q$2=$E109,$J109,"")</f>
        <v/>
      </c>
      <c r="R109" s="99" t="str">
        <f aca="false">IF(R$2=$E109,$J109,"")</f>
        <v/>
      </c>
      <c r="S109" s="86" t="str">
        <f aca="false">IF(S$2=$E109,$J109,"")</f>
        <v/>
      </c>
      <c r="T109" s="99" t="str">
        <f aca="false">IF(T$2=$E109,$J109,"")</f>
        <v/>
      </c>
      <c r="U109" s="86" t="str">
        <f aca="false">IF(U$2=$E109,$J109,"")</f>
        <v/>
      </c>
      <c r="V109" s="99" t="str">
        <f aca="false">IF(V$2=$E109,$J109,"")</f>
        <v/>
      </c>
      <c r="W109" s="86" t="str">
        <f aca="false">IF(W$2=$E109,$J109,"")</f>
        <v/>
      </c>
      <c r="X109" s="99" t="str">
        <f aca="false">IF(X$2=$E109,$J109,"")</f>
        <v/>
      </c>
      <c r="Y109" s="86" t="str">
        <f aca="false">IF(Y$2=$E109,$J109,"")</f>
        <v/>
      </c>
      <c r="Z109" s="99" t="str">
        <f aca="false">IF(Z$2=$E109,$J109,"")</f>
        <v/>
      </c>
      <c r="AA109" s="86" t="str">
        <f aca="false">IF(AA$2=$E109,$J109,"")</f>
        <v/>
      </c>
      <c r="AB109" s="99" t="str">
        <f aca="false">IF(AB$2=$E109,$J109,"")</f>
        <v/>
      </c>
      <c r="AC109" s="101" t="s">
        <v>10</v>
      </c>
      <c r="AD109" s="83"/>
      <c r="AE109" s="83"/>
      <c r="AF109" s="83"/>
    </row>
    <row r="110" customFormat="false" ht="14.25" hidden="false" customHeight="false" outlineLevel="0" collapsed="false">
      <c r="A110" s="82" t="n">
        <f aca="false">IF(G110&lt;&gt;0,IF(COUNTIF(G$4:G$200,G110)&lt;&gt;1,RANK(G110,G$4:G$200)&amp;"°",RANK(G110,G$4:G$200)),"")</f>
        <v>107</v>
      </c>
      <c r="B110" s="100" t="s">
        <v>465</v>
      </c>
      <c r="C110" s="86" t="str">
        <f aca="false">IFERROR(VLOOKUP($B110,TabJoueurs,2,0),"")</f>
        <v>6B</v>
      </c>
      <c r="D110" s="86" t="str">
        <f aca="false">IFERROR(VLOOKUP($B110,TabJoueurs,3,0),"")</f>
        <v>D</v>
      </c>
      <c r="E110" s="86" t="str">
        <f aca="false">IFERROR(VLOOKUP($B110,TabJoueurs,4,0),"")</f>
        <v>WAA</v>
      </c>
      <c r="F110" s="86" t="n">
        <f aca="false">IFERROR(VLOOKUP($B110,TabJoueurs,7,0),"")</f>
        <v>0</v>
      </c>
      <c r="G110" s="82" t="n">
        <v>490</v>
      </c>
      <c r="H110" s="82" t="n">
        <f aca="false">COUNTIF(E$4:E110,E110)</f>
        <v>10</v>
      </c>
      <c r="I110" s="82" t="n">
        <f aca="false">IFERROR(IF(H110&lt;6,I109+1,I109),0)</f>
        <v>63</v>
      </c>
      <c r="J110" s="82" t="str">
        <f aca="false">IF(G110&gt;0,IF(H110&lt;6,PtsMax5-I110+1,""),"")</f>
        <v/>
      </c>
      <c r="K110" s="97" t="n">
        <f aca="false">MAX(M110:AB110)</f>
        <v>0</v>
      </c>
      <c r="L110" s="98" t="n">
        <f aca="false">IFERROR(G110/G$1,"")</f>
        <v>0.52801724137931</v>
      </c>
      <c r="M110" s="99" t="str">
        <f aca="false">IF(M$2=$E110,$J110,"")</f>
        <v/>
      </c>
      <c r="N110" s="86" t="str">
        <f aca="false">IF(N$2=$E110,$J110,"")</f>
        <v/>
      </c>
      <c r="O110" s="99" t="str">
        <f aca="false">IF(O$2=$E110,$J110,"")</f>
        <v/>
      </c>
      <c r="P110" s="86" t="str">
        <f aca="false">IF(P$2=$E110,$J110,"")</f>
        <v/>
      </c>
      <c r="Q110" s="86" t="str">
        <f aca="false">IF(Q$2=$E110,$J110,"")</f>
        <v/>
      </c>
      <c r="R110" s="99" t="str">
        <f aca="false">IF(R$2=$E110,$J110,"")</f>
        <v/>
      </c>
      <c r="S110" s="86" t="str">
        <f aca="false">IF(S$2=$E110,$J110,"")</f>
        <v/>
      </c>
      <c r="T110" s="99" t="str">
        <f aca="false">IF(T$2=$E110,$J110,"")</f>
        <v/>
      </c>
      <c r="U110" s="86" t="str">
        <f aca="false">IF(U$2=$E110,$J110,"")</f>
        <v/>
      </c>
      <c r="V110" s="99" t="str">
        <f aca="false">IF(V$2=$E110,$J110,"")</f>
        <v/>
      </c>
      <c r="W110" s="86" t="str">
        <f aca="false">IF(W$2=$E110,$J110,"")</f>
        <v/>
      </c>
      <c r="X110" s="99" t="str">
        <f aca="false">IF(X$2=$E110,$J110,"")</f>
        <v/>
      </c>
      <c r="Y110" s="86" t="str">
        <f aca="false">IF(Y$2=$E110,$J110,"")</f>
        <v/>
      </c>
      <c r="Z110" s="99" t="str">
        <f aca="false">IF(Z$2=$E110,$J110,"")</f>
        <v/>
      </c>
      <c r="AA110" s="86" t="str">
        <f aca="false">IF(AA$2=$E110,$J110,"")</f>
        <v/>
      </c>
      <c r="AB110" s="99" t="str">
        <f aca="false">IF(AB$2=$E110,$J110,"")</f>
        <v/>
      </c>
      <c r="AC110" s="101" t="s">
        <v>10</v>
      </c>
      <c r="AD110" s="83"/>
      <c r="AE110" s="83"/>
      <c r="AF110" s="83"/>
    </row>
    <row r="111" customFormat="false" ht="14.25" hidden="false" customHeight="false" outlineLevel="0" collapsed="false">
      <c r="A111" s="82" t="n">
        <f aca="false">IF(G111&lt;&gt;0,IF(COUNTIF(G$4:G$200,G111)&lt;&gt;1,RANK(G111,G$4:G$200)&amp;"°",RANK(G111,G$4:G$200)),"")</f>
        <v>108</v>
      </c>
      <c r="B111" s="100" t="s">
        <v>166</v>
      </c>
      <c r="C111" s="86" t="str">
        <f aca="false">IFERROR(VLOOKUP($B111,TabJoueurs,2,0),"")</f>
        <v>NC</v>
      </c>
      <c r="D111" s="86" t="n">
        <f aca="false">IFERROR(VLOOKUP($B111,TabJoueurs,3,0),"")</f>
        <v>0</v>
      </c>
      <c r="E111" s="86" t="str">
        <f aca="false">IFERROR(VLOOKUP($B111,TabJoueurs,4,0),"")</f>
        <v>GER</v>
      </c>
      <c r="F111" s="86" t="n">
        <f aca="false">IFERROR(VLOOKUP($B111,TabJoueurs,7,0),"")</f>
        <v>0</v>
      </c>
      <c r="G111" s="82" t="n">
        <v>483</v>
      </c>
      <c r="H111" s="82" t="n">
        <f aca="false">COUNTIF(E$4:E111,E111)</f>
        <v>11</v>
      </c>
      <c r="I111" s="82" t="n">
        <f aca="false">IFERROR(IF(H111&lt;6,I110+1,I110),0)</f>
        <v>63</v>
      </c>
      <c r="J111" s="82" t="str">
        <f aca="false">IF(G111&gt;0,IF(H111&lt;6,PtsMax5-I111+1,""),"")</f>
        <v/>
      </c>
      <c r="K111" s="97" t="n">
        <f aca="false">MAX(M111:AB111)</f>
        <v>0</v>
      </c>
      <c r="L111" s="98" t="n">
        <f aca="false">IFERROR(G111/G$1,"")</f>
        <v>0.520474137931034</v>
      </c>
      <c r="M111" s="99" t="str">
        <f aca="false">IF(M$2=$E111,$J111,"")</f>
        <v/>
      </c>
      <c r="N111" s="86" t="str">
        <f aca="false">IF(N$2=$E111,$J111,"")</f>
        <v/>
      </c>
      <c r="O111" s="99" t="str">
        <f aca="false">IF(O$2=$E111,$J111,"")</f>
        <v/>
      </c>
      <c r="P111" s="86" t="str">
        <f aca="false">IF(P$2=$E111,$J111,"")</f>
        <v/>
      </c>
      <c r="Q111" s="86" t="str">
        <f aca="false">IF(Q$2=$E111,$J111,"")</f>
        <v/>
      </c>
      <c r="R111" s="99" t="str">
        <f aca="false">IF(R$2=$E111,$J111,"")</f>
        <v/>
      </c>
      <c r="S111" s="86" t="str">
        <f aca="false">IF(S$2=$E111,$J111,"")</f>
        <v/>
      </c>
      <c r="T111" s="99" t="str">
        <f aca="false">IF(T$2=$E111,$J111,"")</f>
        <v/>
      </c>
      <c r="U111" s="86" t="str">
        <f aca="false">IF(U$2=$E111,$J111,"")</f>
        <v/>
      </c>
      <c r="V111" s="99" t="str">
        <f aca="false">IF(V$2=$E111,$J111,"")</f>
        <v/>
      </c>
      <c r="W111" s="86" t="str">
        <f aca="false">IF(W$2=$E111,$J111,"")</f>
        <v/>
      </c>
      <c r="X111" s="99" t="str">
        <f aca="false">IF(X$2=$E111,$J111,"")</f>
        <v/>
      </c>
      <c r="Y111" s="86" t="str">
        <f aca="false">IF(Y$2=$E111,$J111,"")</f>
        <v/>
      </c>
      <c r="Z111" s="99" t="str">
        <f aca="false">IF(Z$2=$E111,$J111,"")</f>
        <v/>
      </c>
      <c r="AA111" s="86" t="str">
        <f aca="false">IF(AA$2=$E111,$J111,"")</f>
        <v/>
      </c>
      <c r="AB111" s="99" t="str">
        <f aca="false">IF(AB$2=$E111,$J111,"")</f>
        <v/>
      </c>
      <c r="AC111" s="101" t="s">
        <v>10</v>
      </c>
      <c r="AD111" s="83"/>
      <c r="AE111" s="83"/>
      <c r="AF111" s="83"/>
    </row>
    <row r="112" customFormat="false" ht="14.25" hidden="false" customHeight="false" outlineLevel="0" collapsed="false">
      <c r="A112" s="82" t="n">
        <f aca="false">IF(G112&lt;&gt;0,IF(COUNTIF(G$4:G$200,G112)&lt;&gt;1,RANK(G112,G$4:G$200)&amp;"°",RANK(G112,G$4:G$200)),"")</f>
        <v>109</v>
      </c>
      <c r="B112" s="100" t="s">
        <v>470</v>
      </c>
      <c r="C112" s="86" t="str">
        <f aca="false">IFERROR(VLOOKUP($B112,TabJoueurs,2,0),"")</f>
        <v>NC</v>
      </c>
      <c r="D112" s="86" t="n">
        <f aca="false">IFERROR(VLOOKUP($B112,TabJoueurs,3,0),"")</f>
        <v>0</v>
      </c>
      <c r="E112" s="86" t="str">
        <f aca="false">IFERROR(VLOOKUP($B112,TabJoueurs,4,0),"")</f>
        <v>CNB</v>
      </c>
      <c r="F112" s="86" t="n">
        <f aca="false">IFERROR(VLOOKUP($B112,TabJoueurs,7,0),"")</f>
        <v>0</v>
      </c>
      <c r="G112" s="82" t="n">
        <v>482</v>
      </c>
      <c r="H112" s="82" t="n">
        <f aca="false">COUNTIF(E$4:E112,E112)</f>
        <v>4</v>
      </c>
      <c r="I112" s="82" t="n">
        <f aca="false">IFERROR(IF(H112&lt;6,I111+1,I111),0)</f>
        <v>64</v>
      </c>
      <c r="J112" s="82" t="n">
        <f aca="false">IF(G112&gt;0,IF(H112&lt;6,PtsMax5-I112+1,""),"")</f>
        <v>2</v>
      </c>
      <c r="K112" s="97" t="n">
        <f aca="false">MAX(M112:AB112)</f>
        <v>2</v>
      </c>
      <c r="L112" s="98" t="n">
        <f aca="false">IFERROR(G112/G$1,"")</f>
        <v>0.519396551724138</v>
      </c>
      <c r="M112" s="99" t="str">
        <f aca="false">IF(M$2=$E112,$J112,"")</f>
        <v/>
      </c>
      <c r="N112" s="86" t="str">
        <f aca="false">IF(N$2=$E112,$J112,"")</f>
        <v/>
      </c>
      <c r="O112" s="99" t="str">
        <f aca="false">IF(O$2=$E112,$J112,"")</f>
        <v/>
      </c>
      <c r="P112" s="86" t="str">
        <f aca="false">IF(P$2=$E112,$J112,"")</f>
        <v/>
      </c>
      <c r="Q112" s="86" t="str">
        <f aca="false">IF(Q$2=$E112,$J112,"")</f>
        <v/>
      </c>
      <c r="R112" s="99" t="str">
        <f aca="false">IF(R$2=$E112,$J112,"")</f>
        <v/>
      </c>
      <c r="S112" s="86" t="n">
        <f aca="false">IF(S$2=$E112,$J112,"")</f>
        <v>2</v>
      </c>
      <c r="T112" s="99" t="str">
        <f aca="false">IF(T$2=$E112,$J112,"")</f>
        <v/>
      </c>
      <c r="U112" s="86" t="str">
        <f aca="false">IF(U$2=$E112,$J112,"")</f>
        <v/>
      </c>
      <c r="V112" s="99" t="str">
        <f aca="false">IF(V$2=$E112,$J112,"")</f>
        <v/>
      </c>
      <c r="W112" s="86" t="str">
        <f aca="false">IF(W$2=$E112,$J112,"")</f>
        <v/>
      </c>
      <c r="X112" s="99" t="str">
        <f aca="false">IF(X$2=$E112,$J112,"")</f>
        <v/>
      </c>
      <c r="Y112" s="86" t="str">
        <f aca="false">IF(Y$2=$E112,$J112,"")</f>
        <v/>
      </c>
      <c r="Z112" s="99" t="str">
        <f aca="false">IF(Z$2=$E112,$J112,"")</f>
        <v/>
      </c>
      <c r="AA112" s="86" t="str">
        <f aca="false">IF(AA$2=$E112,$J112,"")</f>
        <v/>
      </c>
      <c r="AB112" s="99" t="str">
        <f aca="false">IF(AB$2=$E112,$J112,"")</f>
        <v/>
      </c>
      <c r="AC112" s="101" t="s">
        <v>10</v>
      </c>
      <c r="AD112" s="83"/>
      <c r="AE112" s="83"/>
      <c r="AF112" s="83"/>
    </row>
    <row r="113" customFormat="false" ht="14.25" hidden="false" customHeight="false" outlineLevel="0" collapsed="false">
      <c r="A113" s="82" t="n">
        <f aca="false">IF(G113&lt;&gt;0,IF(COUNTIF(G$4:G$200,G113)&lt;&gt;1,RANK(G113,G$4:G$200)&amp;"°",RANK(G113,G$4:G$200)),"")</f>
        <v>110</v>
      </c>
      <c r="B113" s="100" t="s">
        <v>177</v>
      </c>
      <c r="C113" s="86" t="str">
        <f aca="false">IFERROR(VLOOKUP($B113,TabJoueurs,2,0),"")</f>
        <v>6D</v>
      </c>
      <c r="D113" s="86" t="str">
        <f aca="false">IFERROR(VLOOKUP($B113,TabJoueurs,3,0),"")</f>
        <v>D</v>
      </c>
      <c r="E113" s="86" t="str">
        <f aca="false">IFERROR(VLOOKUP($B113,TabJoueurs,4,0),"")</f>
        <v>GER</v>
      </c>
      <c r="F113" s="86" t="n">
        <f aca="false">IFERROR(VLOOKUP($B113,TabJoueurs,7,0),"")</f>
        <v>0</v>
      </c>
      <c r="G113" s="82" t="n">
        <v>476</v>
      </c>
      <c r="H113" s="82" t="n">
        <f aca="false">COUNTIF(E$4:E113,E113)</f>
        <v>12</v>
      </c>
      <c r="I113" s="82" t="n">
        <f aca="false">IFERROR(IF(H113&lt;6,I112+1,I112),0)</f>
        <v>64</v>
      </c>
      <c r="J113" s="82" t="str">
        <f aca="false">IF(G113&gt;0,IF(H113&lt;6,PtsMax5-I113+1,""),"")</f>
        <v/>
      </c>
      <c r="K113" s="97" t="n">
        <f aca="false">MAX(M113:AB113)</f>
        <v>0</v>
      </c>
      <c r="L113" s="98" t="n">
        <f aca="false">IFERROR(G113/G$1,"")</f>
        <v>0.512931034482759</v>
      </c>
      <c r="M113" s="99" t="str">
        <f aca="false">IF(M$2=$E113,$J113,"")</f>
        <v/>
      </c>
      <c r="N113" s="86" t="str">
        <f aca="false">IF(N$2=$E113,$J113,"")</f>
        <v/>
      </c>
      <c r="O113" s="99" t="str">
        <f aca="false">IF(O$2=$E113,$J113,"")</f>
        <v/>
      </c>
      <c r="P113" s="86" t="str">
        <f aca="false">IF(P$2=$E113,$J113,"")</f>
        <v/>
      </c>
      <c r="Q113" s="86" t="str">
        <f aca="false">IF(Q$2=$E113,$J113,"")</f>
        <v/>
      </c>
      <c r="R113" s="99" t="str">
        <f aca="false">IF(R$2=$E113,$J113,"")</f>
        <v/>
      </c>
      <c r="S113" s="86" t="str">
        <f aca="false">IF(S$2=$E113,$J113,"")</f>
        <v/>
      </c>
      <c r="T113" s="99" t="str">
        <f aca="false">IF(T$2=$E113,$J113,"")</f>
        <v/>
      </c>
      <c r="U113" s="86" t="str">
        <f aca="false">IF(U$2=$E113,$J113,"")</f>
        <v/>
      </c>
      <c r="V113" s="99" t="str">
        <f aca="false">IF(V$2=$E113,$J113,"")</f>
        <v/>
      </c>
      <c r="W113" s="86" t="str">
        <f aca="false">IF(W$2=$E113,$J113,"")</f>
        <v/>
      </c>
      <c r="X113" s="99" t="str">
        <f aca="false">IF(X$2=$E113,$J113,"")</f>
        <v/>
      </c>
      <c r="Y113" s="86" t="str">
        <f aca="false">IF(Y$2=$E113,$J113,"")</f>
        <v/>
      </c>
      <c r="Z113" s="99" t="str">
        <f aca="false">IF(Z$2=$E113,$J113,"")</f>
        <v/>
      </c>
      <c r="AA113" s="86" t="str">
        <f aca="false">IF(AA$2=$E113,$J113,"")</f>
        <v/>
      </c>
      <c r="AB113" s="99" t="str">
        <f aca="false">IF(AB$2=$E113,$J113,"")</f>
        <v/>
      </c>
      <c r="AC113" s="101" t="s">
        <v>10</v>
      </c>
      <c r="AD113" s="83"/>
      <c r="AE113" s="83"/>
      <c r="AF113" s="83"/>
    </row>
    <row r="114" customFormat="false" ht="14.25" hidden="false" customHeight="false" outlineLevel="0" collapsed="false">
      <c r="A114" s="82" t="n">
        <f aca="false">IF(G114&lt;&gt;0,IF(COUNTIF(G$4:G$200,G114)&lt;&gt;1,RANK(G114,G$4:G$200)&amp;"°",RANK(G114,G$4:G$200)),"")</f>
        <v>111</v>
      </c>
      <c r="B114" s="100" t="s">
        <v>157</v>
      </c>
      <c r="C114" s="86" t="str">
        <f aca="false">IFERROR(VLOOKUP($B114,TabJoueurs,2,0),"")</f>
        <v>6D</v>
      </c>
      <c r="D114" s="86" t="str">
        <f aca="false">IFERROR(VLOOKUP($B114,TabJoueurs,3,0),"")</f>
        <v>V</v>
      </c>
      <c r="E114" s="86" t="str">
        <f aca="false">IFERROR(VLOOKUP($B114,TabJoueurs,4,0),"")</f>
        <v>GER</v>
      </c>
      <c r="F114" s="86" t="n">
        <f aca="false">IFERROR(VLOOKUP($B114,TabJoueurs,7,0),"")</f>
        <v>0</v>
      </c>
      <c r="G114" s="82" t="n">
        <v>473</v>
      </c>
      <c r="H114" s="82" t="n">
        <f aca="false">COUNTIF(E$4:E114,E114)</f>
        <v>13</v>
      </c>
      <c r="I114" s="82" t="n">
        <f aca="false">IFERROR(IF(H114&lt;6,I113+1,I113),0)</f>
        <v>64</v>
      </c>
      <c r="J114" s="82" t="str">
        <f aca="false">IF(G114&gt;0,IF(H114&lt;6,PtsMax5-I114+1,""),"")</f>
        <v/>
      </c>
      <c r="K114" s="97" t="n">
        <f aca="false">MAX(M114:AB114)</f>
        <v>0</v>
      </c>
      <c r="L114" s="98" t="n">
        <f aca="false">IFERROR(G114/G$1,"")</f>
        <v>0.509698275862069</v>
      </c>
      <c r="M114" s="99" t="str">
        <f aca="false">IF(M$2=$E114,$J114,"")</f>
        <v/>
      </c>
      <c r="N114" s="86" t="str">
        <f aca="false">IF(N$2=$E114,$J114,"")</f>
        <v/>
      </c>
      <c r="O114" s="99" t="str">
        <f aca="false">IF(O$2=$E114,$J114,"")</f>
        <v/>
      </c>
      <c r="P114" s="86" t="str">
        <f aca="false">IF(P$2=$E114,$J114,"")</f>
        <v/>
      </c>
      <c r="Q114" s="86" t="str">
        <f aca="false">IF(Q$2=$E114,$J114,"")</f>
        <v/>
      </c>
      <c r="R114" s="99" t="str">
        <f aca="false">IF(R$2=$E114,$J114,"")</f>
        <v/>
      </c>
      <c r="S114" s="86" t="str">
        <f aca="false">IF(S$2=$E114,$J114,"")</f>
        <v/>
      </c>
      <c r="T114" s="99" t="str">
        <f aca="false">IF(T$2=$E114,$J114,"")</f>
        <v/>
      </c>
      <c r="U114" s="86" t="str">
        <f aca="false">IF(U$2=$E114,$J114,"")</f>
        <v/>
      </c>
      <c r="V114" s="99" t="str">
        <f aca="false">IF(V$2=$E114,$J114,"")</f>
        <v/>
      </c>
      <c r="W114" s="86" t="str">
        <f aca="false">IF(W$2=$E114,$J114,"")</f>
        <v/>
      </c>
      <c r="X114" s="99" t="str">
        <f aca="false">IF(X$2=$E114,$J114,"")</f>
        <v/>
      </c>
      <c r="Y114" s="86" t="str">
        <f aca="false">IF(Y$2=$E114,$J114,"")</f>
        <v/>
      </c>
      <c r="Z114" s="99" t="str">
        <f aca="false">IF(Z$2=$E114,$J114,"")</f>
        <v/>
      </c>
      <c r="AA114" s="86" t="str">
        <f aca="false">IF(AA$2=$E114,$J114,"")</f>
        <v/>
      </c>
      <c r="AB114" s="99" t="str">
        <f aca="false">IF(AB$2=$E114,$J114,"")</f>
        <v/>
      </c>
      <c r="AC114" s="101" t="s">
        <v>10</v>
      </c>
      <c r="AD114" s="83"/>
      <c r="AE114" s="83"/>
      <c r="AF114" s="83"/>
    </row>
    <row r="115" customFormat="false" ht="14.25" hidden="false" customHeight="false" outlineLevel="0" collapsed="false">
      <c r="A115" s="82" t="n">
        <f aca="false">IF(G115&lt;&gt;0,IF(COUNTIF(G$4:G$200,G115)&lt;&gt;1,RANK(G115,G$4:G$200)&amp;"°",RANK(G115,G$4:G$200)),"")</f>
        <v>112</v>
      </c>
      <c r="B115" s="100" t="s">
        <v>817</v>
      </c>
      <c r="C115" s="86" t="n">
        <f aca="false">IFERROR(VLOOKUP($B115,TabJoueurs,2,0),"")</f>
        <v>7</v>
      </c>
      <c r="D115" s="86" t="str">
        <f aca="false">IFERROR(VLOOKUP($B115,TabJoueurs,3,0),"")</f>
        <v>S</v>
      </c>
      <c r="E115" s="86" t="str">
        <f aca="false">IFERROR(VLOOKUP($B115,TabJoueurs,4,0),"")</f>
        <v>CNB</v>
      </c>
      <c r="F115" s="86" t="n">
        <f aca="false">IFERROR(VLOOKUP($B115,TabJoueurs,7,0),"")</f>
        <v>0</v>
      </c>
      <c r="G115" s="82" t="n">
        <v>467</v>
      </c>
      <c r="H115" s="82" t="n">
        <f aca="false">COUNTIF(E$4:E115,E115)</f>
        <v>5</v>
      </c>
      <c r="I115" s="82" t="n">
        <f aca="false">IFERROR(IF(H115&lt;6,I114+1,I114),0)</f>
        <v>65</v>
      </c>
      <c r="J115" s="82" t="n">
        <f aca="false">IF(G115&gt;0,IF(H115&lt;6,PtsMax5-I115+1,""),"")</f>
        <v>1</v>
      </c>
      <c r="K115" s="97" t="n">
        <f aca="false">MAX(M115:AB115)</f>
        <v>1</v>
      </c>
      <c r="L115" s="98" t="n">
        <f aca="false">IFERROR(G115/G$1,"")</f>
        <v>0.50323275862069</v>
      </c>
      <c r="M115" s="99" t="str">
        <f aca="false">IF(M$2=$E115,$J115,"")</f>
        <v/>
      </c>
      <c r="N115" s="86" t="str">
        <f aca="false">IF(N$2=$E115,$J115,"")</f>
        <v/>
      </c>
      <c r="O115" s="99" t="str">
        <f aca="false">IF(O$2=$E115,$J115,"")</f>
        <v/>
      </c>
      <c r="P115" s="86" t="str">
        <f aca="false">IF(P$2=$E115,$J115,"")</f>
        <v/>
      </c>
      <c r="Q115" s="86" t="str">
        <f aca="false">IF(Q$2=$E115,$J115,"")</f>
        <v/>
      </c>
      <c r="R115" s="99" t="str">
        <f aca="false">IF(R$2=$E115,$J115,"")</f>
        <v/>
      </c>
      <c r="S115" s="86" t="n">
        <f aca="false">IF(S$2=$E115,$J115,"")</f>
        <v>1</v>
      </c>
      <c r="T115" s="99" t="str">
        <f aca="false">IF(T$2=$E115,$J115,"")</f>
        <v/>
      </c>
      <c r="U115" s="86" t="str">
        <f aca="false">IF(U$2=$E115,$J115,"")</f>
        <v/>
      </c>
      <c r="V115" s="99" t="str">
        <f aca="false">IF(V$2=$E115,$J115,"")</f>
        <v/>
      </c>
      <c r="W115" s="86" t="str">
        <f aca="false">IF(W$2=$E115,$J115,"")</f>
        <v/>
      </c>
      <c r="X115" s="99" t="str">
        <f aca="false">IF(X$2=$E115,$J115,"")</f>
        <v/>
      </c>
      <c r="Y115" s="86" t="str">
        <f aca="false">IF(Y$2=$E115,$J115,"")</f>
        <v/>
      </c>
      <c r="Z115" s="99" t="str">
        <f aca="false">IF(Z$2=$E115,$J115,"")</f>
        <v/>
      </c>
      <c r="AA115" s="86" t="str">
        <f aca="false">IF(AA$2=$E115,$J115,"")</f>
        <v/>
      </c>
      <c r="AB115" s="99" t="str">
        <f aca="false">IF(AB$2=$E115,$J115,"")</f>
        <v/>
      </c>
      <c r="AC115" s="101" t="s">
        <v>10</v>
      </c>
      <c r="AD115" s="83"/>
      <c r="AE115" s="83"/>
      <c r="AF115" s="83"/>
    </row>
    <row r="116" customFormat="false" ht="14.25" hidden="false" customHeight="false" outlineLevel="0" collapsed="false">
      <c r="A116" s="82" t="n">
        <f aca="false">IF(G116&lt;&gt;0,IF(COUNTIF(G$4:G$200,G116)&lt;&gt;1,RANK(G116,G$4:G$200)&amp;"°",RANK(G116,G$4:G$200)),"")</f>
        <v>113</v>
      </c>
      <c r="B116" s="100" t="s">
        <v>176</v>
      </c>
      <c r="C116" s="86" t="str">
        <f aca="false">IFERROR(VLOOKUP($B116,TabJoueurs,2,0),"")</f>
        <v>NC</v>
      </c>
      <c r="D116" s="86" t="str">
        <f aca="false">IFERROR(VLOOKUP($B116,TabJoueurs,3,0),"")</f>
        <v>V</v>
      </c>
      <c r="E116" s="86" t="str">
        <f aca="false">IFERROR(VLOOKUP($B116,TabJoueurs,4,0),"")</f>
        <v>CNB</v>
      </c>
      <c r="F116" s="86" t="n">
        <f aca="false">IFERROR(VLOOKUP($B116,TabJoueurs,7,0),"")</f>
        <v>0</v>
      </c>
      <c r="G116" s="82" t="n">
        <v>457</v>
      </c>
      <c r="H116" s="82" t="n">
        <f aca="false">COUNTIF(E$4:E116,E116)</f>
        <v>6</v>
      </c>
      <c r="I116" s="82" t="n">
        <f aca="false">IFERROR(IF(H116&lt;6,I115+1,I115),0)</f>
        <v>65</v>
      </c>
      <c r="J116" s="82" t="str">
        <f aca="false">IF(G116&gt;0,IF(H116&lt;6,PtsMax5-I116+1,""),"")</f>
        <v/>
      </c>
      <c r="K116" s="97" t="n">
        <f aca="false">MAX(M116:AB116)</f>
        <v>0</v>
      </c>
      <c r="L116" s="98" t="n">
        <f aca="false">IFERROR(G116/G$1,"")</f>
        <v>0.492456896551724</v>
      </c>
      <c r="M116" s="99" t="str">
        <f aca="false">IF(M$2=$E116,$J116,"")</f>
        <v/>
      </c>
      <c r="N116" s="86" t="str">
        <f aca="false">IF(N$2=$E116,$J116,"")</f>
        <v/>
      </c>
      <c r="O116" s="99" t="str">
        <f aca="false">IF(O$2=$E116,$J116,"")</f>
        <v/>
      </c>
      <c r="P116" s="86" t="str">
        <f aca="false">IF(P$2=$E116,$J116,"")</f>
        <v/>
      </c>
      <c r="Q116" s="86" t="str">
        <f aca="false">IF(Q$2=$E116,$J116,"")</f>
        <v/>
      </c>
      <c r="R116" s="99" t="str">
        <f aca="false">IF(R$2=$E116,$J116,"")</f>
        <v/>
      </c>
      <c r="S116" s="86" t="str">
        <f aca="false">IF(S$2=$E116,$J116,"")</f>
        <v/>
      </c>
      <c r="T116" s="99" t="str">
        <f aca="false">IF(T$2=$E116,$J116,"")</f>
        <v/>
      </c>
      <c r="U116" s="86" t="str">
        <f aca="false">IF(U$2=$E116,$J116,"")</f>
        <v/>
      </c>
      <c r="V116" s="99" t="str">
        <f aca="false">IF(V$2=$E116,$J116,"")</f>
        <v/>
      </c>
      <c r="W116" s="86" t="str">
        <f aca="false">IF(W$2=$E116,$J116,"")</f>
        <v/>
      </c>
      <c r="X116" s="99" t="str">
        <f aca="false">IF(X$2=$E116,$J116,"")</f>
        <v/>
      </c>
      <c r="Y116" s="86" t="str">
        <f aca="false">IF(Y$2=$E116,$J116,"")</f>
        <v/>
      </c>
      <c r="Z116" s="99" t="str">
        <f aca="false">IF(Z$2=$E116,$J116,"")</f>
        <v/>
      </c>
      <c r="AA116" s="86" t="str">
        <f aca="false">IF(AA$2=$E116,$J116,"")</f>
        <v/>
      </c>
      <c r="AB116" s="99" t="str">
        <f aca="false">IF(AB$2=$E116,$J116,"")</f>
        <v/>
      </c>
      <c r="AC116" s="101" t="s">
        <v>10</v>
      </c>
      <c r="AD116" s="83"/>
      <c r="AE116" s="83"/>
      <c r="AF116" s="83"/>
    </row>
    <row r="117" customFormat="false" ht="14.25" hidden="false" customHeight="false" outlineLevel="0" collapsed="false">
      <c r="A117" s="82" t="n">
        <f aca="false">IF(G117&lt;&gt;0,IF(COUNTIF(G$4:G$200,G117)&lt;&gt;1,RANK(G117,G$4:G$200)&amp;"°",RANK(G117,G$4:G$200)),"")</f>
        <v>114</v>
      </c>
      <c r="B117" s="4" t="s">
        <v>818</v>
      </c>
      <c r="C117" s="86" t="str">
        <f aca="false">IFERROR(VLOOKUP($B117,TabJoueurs,2,0),"")</f>
        <v>NC</v>
      </c>
      <c r="D117" s="86" t="n">
        <f aca="false">IFERROR(VLOOKUP($B117,TabJoueurs,3,0),"")</f>
        <v>0</v>
      </c>
      <c r="E117" s="86" t="str">
        <f aca="false">IFERROR(VLOOKUP($B117,TabJoueurs,4,0),"")</f>
        <v>FLO</v>
      </c>
      <c r="F117" s="86" t="n">
        <f aca="false">IFERROR(VLOOKUP($B117,TabJoueurs,7,0),"")</f>
        <v>0</v>
      </c>
      <c r="G117" s="82" t="n">
        <v>454</v>
      </c>
      <c r="H117" s="82" t="n">
        <f aca="false">COUNTIF(E$4:E117,E117)</f>
        <v>11</v>
      </c>
      <c r="I117" s="82" t="n">
        <f aca="false">IFERROR(IF(H117&lt;6,I116+1,I116),0)</f>
        <v>65</v>
      </c>
      <c r="J117" s="82" t="str">
        <f aca="false">IF(G117&gt;0,IF(H117&lt;6,PtsMax5-I117+1,""),"")</f>
        <v/>
      </c>
      <c r="K117" s="97" t="n">
        <f aca="false">MAX(M117:AB117)</f>
        <v>0</v>
      </c>
      <c r="L117" s="98" t="n">
        <f aca="false">IFERROR(G117/G$1,"")</f>
        <v>0.489224137931034</v>
      </c>
      <c r="M117" s="99" t="str">
        <f aca="false">IF(M$2=$E117,$J117,"")</f>
        <v/>
      </c>
      <c r="N117" s="86" t="str">
        <f aca="false">IF(N$2=$E117,$J117,"")</f>
        <v/>
      </c>
      <c r="O117" s="99" t="str">
        <f aca="false">IF(O$2=$E117,$J117,"")</f>
        <v/>
      </c>
      <c r="P117" s="86" t="str">
        <f aca="false">IF(P$2=$E117,$J117,"")</f>
        <v/>
      </c>
      <c r="Q117" s="86" t="str">
        <f aca="false">IF(Q$2=$E117,$J117,"")</f>
        <v/>
      </c>
      <c r="R117" s="99" t="str">
        <f aca="false">IF(R$2=$E117,$J117,"")</f>
        <v/>
      </c>
      <c r="S117" s="86" t="str">
        <f aca="false">IF(S$2=$E117,$J117,"")</f>
        <v/>
      </c>
      <c r="T117" s="99" t="str">
        <f aca="false">IF(T$2=$E117,$J117,"")</f>
        <v/>
      </c>
      <c r="U117" s="86" t="str">
        <f aca="false">IF(U$2=$E117,$J117,"")</f>
        <v/>
      </c>
      <c r="V117" s="99" t="str">
        <f aca="false">IF(V$2=$E117,$J117,"")</f>
        <v/>
      </c>
      <c r="W117" s="86" t="str">
        <f aca="false">IF(W$2=$E117,$J117,"")</f>
        <v/>
      </c>
      <c r="X117" s="99" t="str">
        <f aca="false">IF(X$2=$E117,$J117,"")</f>
        <v/>
      </c>
      <c r="Y117" s="86" t="str">
        <f aca="false">IF(Y$2=$E117,$J117,"")</f>
        <v/>
      </c>
      <c r="Z117" s="99" t="str">
        <f aca="false">IF(Z$2=$E117,$J117,"")</f>
        <v/>
      </c>
      <c r="AA117" s="86" t="str">
        <f aca="false">IF(AA$2=$E117,$J117,"")</f>
        <v/>
      </c>
      <c r="AB117" s="99" t="str">
        <f aca="false">IF(AB$2=$E117,$J117,"")</f>
        <v/>
      </c>
      <c r="AC117" s="101" t="s">
        <v>10</v>
      </c>
      <c r="AD117" s="83"/>
      <c r="AE117" s="83"/>
      <c r="AF117" s="83"/>
    </row>
    <row r="118" customFormat="false" ht="14.25" hidden="false" customHeight="false" outlineLevel="0" collapsed="false">
      <c r="A118" s="82" t="n">
        <f aca="false">IF(G118&lt;&gt;0,IF(COUNTIF(G$4:G$200,G118)&lt;&gt;1,RANK(G118,G$4:G$200)&amp;"°",RANK(G118,G$4:G$200)),"")</f>
        <v>115</v>
      </c>
      <c r="B118" s="100" t="s">
        <v>588</v>
      </c>
      <c r="C118" s="86" t="n">
        <f aca="false">IFERROR(VLOOKUP($B118,TabJoueurs,2,0),"")</f>
        <v>7</v>
      </c>
      <c r="D118" s="86" t="str">
        <f aca="false">IFERROR(VLOOKUP($B118,TabJoueurs,3,0),"")</f>
        <v>S</v>
      </c>
      <c r="E118" s="86" t="str">
        <f aca="false">IFERROR(VLOOKUP($B118,TabJoueurs,4,0),"")</f>
        <v>CNB</v>
      </c>
      <c r="F118" s="86" t="n">
        <f aca="false">IFERROR(VLOOKUP($B118,TabJoueurs,7,0),"")</f>
        <v>0</v>
      </c>
      <c r="G118" s="82" t="n">
        <v>421</v>
      </c>
      <c r="H118" s="82" t="n">
        <f aca="false">COUNTIF(E$4:E118,E118)</f>
        <v>7</v>
      </c>
      <c r="I118" s="82" t="n">
        <f aca="false">IFERROR(IF(H118&lt;6,I117+1,I117),0)</f>
        <v>65</v>
      </c>
      <c r="J118" s="82" t="str">
        <f aca="false">IF(G118&gt;0,IF(H118&lt;6,PtsMax5-I118+1,""),"")</f>
        <v/>
      </c>
      <c r="K118" s="97" t="n">
        <f aca="false">MAX(M118:AB118)</f>
        <v>0</v>
      </c>
      <c r="L118" s="98" t="n">
        <f aca="false">IFERROR(G118/G$1,"")</f>
        <v>0.453663793103448</v>
      </c>
      <c r="M118" s="99" t="str">
        <f aca="false">IF(M$2=$E118,$J118,"")</f>
        <v/>
      </c>
      <c r="N118" s="86" t="str">
        <f aca="false">IF(N$2=$E118,$J118,"")</f>
        <v/>
      </c>
      <c r="O118" s="99" t="str">
        <f aca="false">IF(O$2=$E118,$J118,"")</f>
        <v/>
      </c>
      <c r="P118" s="86" t="str">
        <f aca="false">IF(P$2=$E118,$J118,"")</f>
        <v/>
      </c>
      <c r="Q118" s="86" t="str">
        <f aca="false">IF(Q$2=$E118,$J118,"")</f>
        <v/>
      </c>
      <c r="R118" s="99" t="str">
        <f aca="false">IF(R$2=$E118,$J118,"")</f>
        <v/>
      </c>
      <c r="S118" s="86" t="str">
        <f aca="false">IF(S$2=$E118,$J118,"")</f>
        <v/>
      </c>
      <c r="T118" s="99" t="str">
        <f aca="false">IF(T$2=$E118,$J118,"")</f>
        <v/>
      </c>
      <c r="U118" s="86" t="str">
        <f aca="false">IF(U$2=$E118,$J118,"")</f>
        <v/>
      </c>
      <c r="V118" s="99" t="str">
        <f aca="false">IF(V$2=$E118,$J118,"")</f>
        <v/>
      </c>
      <c r="W118" s="86" t="str">
        <f aca="false">IF(W$2=$E118,$J118,"")</f>
        <v/>
      </c>
      <c r="X118" s="99" t="str">
        <f aca="false">IF(X$2=$E118,$J118,"")</f>
        <v/>
      </c>
      <c r="Y118" s="86" t="str">
        <f aca="false">IF(Y$2=$E118,$J118,"")</f>
        <v/>
      </c>
      <c r="Z118" s="99" t="str">
        <f aca="false">IF(Z$2=$E118,$J118,"")</f>
        <v/>
      </c>
      <c r="AA118" s="86" t="str">
        <f aca="false">IF(AA$2=$E118,$J118,"")</f>
        <v/>
      </c>
      <c r="AB118" s="99" t="str">
        <f aca="false">IF(AB$2=$E118,$J118,"")</f>
        <v/>
      </c>
      <c r="AC118" s="101" t="s">
        <v>10</v>
      </c>
      <c r="AD118" s="83"/>
      <c r="AE118" s="83"/>
      <c r="AF118" s="83"/>
    </row>
    <row r="119" customFormat="false" ht="14.25" hidden="false" customHeight="false" outlineLevel="0" collapsed="false">
      <c r="A119" s="82" t="n">
        <f aca="false">IF(G119&lt;&gt;0,IF(COUNTIF(G$4:G$200,G119)&lt;&gt;1,RANK(G119,G$4:G$200)&amp;"°",RANK(G119,G$4:G$200)),"")</f>
        <v>116</v>
      </c>
      <c r="B119" s="100" t="s">
        <v>162</v>
      </c>
      <c r="C119" s="86" t="str">
        <f aca="false">IFERROR(VLOOKUP($B119,TabJoueurs,2,0),"")</f>
        <v>NC</v>
      </c>
      <c r="D119" s="86" t="str">
        <f aca="false">IFERROR(VLOOKUP($B119,TabJoueurs,3,0),"")</f>
        <v>V</v>
      </c>
      <c r="E119" s="86" t="str">
        <f aca="false">IFERROR(VLOOKUP($B119,TabJoueurs,4,0),"")</f>
        <v>CNB</v>
      </c>
      <c r="F119" s="86" t="n">
        <f aca="false">IFERROR(VLOOKUP($B119,TabJoueurs,7,0),"")</f>
        <v>0</v>
      </c>
      <c r="G119" s="82" t="n">
        <v>416</v>
      </c>
      <c r="H119" s="82" t="n">
        <f aca="false">COUNTIF(E$4:E119,E119)</f>
        <v>8</v>
      </c>
      <c r="I119" s="82" t="n">
        <f aca="false">IFERROR(IF(H119&lt;6,I118+1,I118),0)</f>
        <v>65</v>
      </c>
      <c r="J119" s="82" t="str">
        <f aca="false">IF(G119&gt;0,IF(H119&lt;6,PtsMax5-I119+1,""),"")</f>
        <v/>
      </c>
      <c r="K119" s="97" t="n">
        <f aca="false">MAX(M119:AB119)</f>
        <v>0</v>
      </c>
      <c r="L119" s="98" t="n">
        <f aca="false">IFERROR(G119/G$1,"")</f>
        <v>0.448275862068966</v>
      </c>
      <c r="M119" s="99" t="str">
        <f aca="false">IF(M$2=$E119,$J119,"")</f>
        <v/>
      </c>
      <c r="N119" s="86" t="str">
        <f aca="false">IF(N$2=$E119,$J119,"")</f>
        <v/>
      </c>
      <c r="O119" s="99" t="str">
        <f aca="false">IF(O$2=$E119,$J119,"")</f>
        <v/>
      </c>
      <c r="P119" s="86" t="str">
        <f aca="false">IF(P$2=$E119,$J119,"")</f>
        <v/>
      </c>
      <c r="Q119" s="86" t="str">
        <f aca="false">IF(Q$2=$E119,$J119,"")</f>
        <v/>
      </c>
      <c r="R119" s="99" t="str">
        <f aca="false">IF(R$2=$E119,$J119,"")</f>
        <v/>
      </c>
      <c r="S119" s="86" t="str">
        <f aca="false">IF(S$2=$E119,$J119,"")</f>
        <v/>
      </c>
      <c r="T119" s="99" t="str">
        <f aca="false">IF(T$2=$E119,$J119,"")</f>
        <v/>
      </c>
      <c r="U119" s="86" t="str">
        <f aca="false">IF(U$2=$E119,$J119,"")</f>
        <v/>
      </c>
      <c r="V119" s="99" t="str">
        <f aca="false">IF(V$2=$E119,$J119,"")</f>
        <v/>
      </c>
      <c r="W119" s="86" t="str">
        <f aca="false">IF(W$2=$E119,$J119,"")</f>
        <v/>
      </c>
      <c r="X119" s="99" t="str">
        <f aca="false">IF(X$2=$E119,$J119,"")</f>
        <v/>
      </c>
      <c r="Y119" s="86" t="str">
        <f aca="false">IF(Y$2=$E119,$J119,"")</f>
        <v/>
      </c>
      <c r="Z119" s="99" t="str">
        <f aca="false">IF(Z$2=$E119,$J119,"")</f>
        <v/>
      </c>
      <c r="AA119" s="86" t="str">
        <f aca="false">IF(AA$2=$E119,$J119,"")</f>
        <v/>
      </c>
      <c r="AB119" s="99" t="str">
        <f aca="false">IF(AB$2=$E119,$J119,"")</f>
        <v/>
      </c>
      <c r="AC119" s="101" t="s">
        <v>10</v>
      </c>
      <c r="AD119" s="83"/>
      <c r="AE119" s="83"/>
      <c r="AF119" s="83"/>
    </row>
    <row r="120" customFormat="false" ht="14.25" hidden="false" customHeight="false" outlineLevel="0" collapsed="false">
      <c r="A120" s="82" t="n">
        <f aca="false">IF(G120&lt;&gt;0,IF(COUNTIF(G$4:G$200,G120)&lt;&gt;1,RANK(G120,G$4:G$200)&amp;"°",RANK(G120,G$4:G$200)),"")</f>
        <v>117</v>
      </c>
      <c r="B120" s="100" t="s">
        <v>819</v>
      </c>
      <c r="C120" s="86" t="str">
        <f aca="false">IFERROR(VLOOKUP($B120,TabJoueurs,2,0),"")</f>
        <v>NC</v>
      </c>
      <c r="D120" s="86" t="n">
        <f aca="false">IFERROR(VLOOKUP($B120,TabJoueurs,3,0),"")</f>
        <v>0</v>
      </c>
      <c r="E120" s="86" t="str">
        <f aca="false">IFERROR(VLOOKUP($B120,TabJoueurs,4,0),"")</f>
        <v>CNB</v>
      </c>
      <c r="F120" s="86" t="n">
        <f aca="false">IFERROR(VLOOKUP($B120,TabJoueurs,7,0),"")</f>
        <v>0</v>
      </c>
      <c r="G120" s="82" t="n">
        <v>408</v>
      </c>
      <c r="H120" s="82" t="n">
        <f aca="false">COUNTIF(E$4:E120,E120)</f>
        <v>9</v>
      </c>
      <c r="I120" s="82" t="n">
        <f aca="false">IFERROR(IF(H120&lt;6,I119+1,I119),0)</f>
        <v>65</v>
      </c>
      <c r="J120" s="82" t="str">
        <f aca="false">IF(G120&gt;0,IF(H120&lt;6,PtsMax5-I120+1,""),"")</f>
        <v/>
      </c>
      <c r="K120" s="97" t="n">
        <f aca="false">MAX(M120:AB120)</f>
        <v>0</v>
      </c>
      <c r="L120" s="98" t="n">
        <f aca="false">IFERROR(G120/G$1,"")</f>
        <v>0.439655172413793</v>
      </c>
      <c r="M120" s="99" t="str">
        <f aca="false">IF(M$2=$E120,$J120,"")</f>
        <v/>
      </c>
      <c r="N120" s="86" t="str">
        <f aca="false">IF(N$2=$E120,$J120,"")</f>
        <v/>
      </c>
      <c r="O120" s="99" t="str">
        <f aca="false">IF(O$2=$E120,$J120,"")</f>
        <v/>
      </c>
      <c r="P120" s="86" t="str">
        <f aca="false">IF(P$2=$E120,$J120,"")</f>
        <v/>
      </c>
      <c r="Q120" s="86" t="str">
        <f aca="false">IF(Q$2=$E120,$J120,"")</f>
        <v/>
      </c>
      <c r="R120" s="99" t="str">
        <f aca="false">IF(R$2=$E120,$J120,"")</f>
        <v/>
      </c>
      <c r="S120" s="86" t="str">
        <f aca="false">IF(S$2=$E120,$J120,"")</f>
        <v/>
      </c>
      <c r="T120" s="99" t="str">
        <f aca="false">IF(T$2=$E120,$J120,"")</f>
        <v/>
      </c>
      <c r="U120" s="86" t="str">
        <f aca="false">IF(U$2=$E120,$J120,"")</f>
        <v/>
      </c>
      <c r="V120" s="99" t="str">
        <f aca="false">IF(V$2=$E120,$J120,"")</f>
        <v/>
      </c>
      <c r="W120" s="86" t="str">
        <f aca="false">IF(W$2=$E120,$J120,"")</f>
        <v/>
      </c>
      <c r="X120" s="99" t="str">
        <f aca="false">IF(X$2=$E120,$J120,"")</f>
        <v/>
      </c>
      <c r="Y120" s="86" t="str">
        <f aca="false">IF(Y$2=$E120,$J120,"")</f>
        <v/>
      </c>
      <c r="Z120" s="99" t="str">
        <f aca="false">IF(Z$2=$E120,$J120,"")</f>
        <v/>
      </c>
      <c r="AA120" s="86" t="str">
        <f aca="false">IF(AA$2=$E120,$J120,"")</f>
        <v/>
      </c>
      <c r="AB120" s="99" t="str">
        <f aca="false">IF(AB$2=$E120,$J120,"")</f>
        <v/>
      </c>
      <c r="AC120" s="101" t="s">
        <v>10</v>
      </c>
      <c r="AD120" s="83"/>
      <c r="AE120" s="83"/>
      <c r="AF120" s="83"/>
    </row>
    <row r="121" customFormat="false" ht="14.25" hidden="false" customHeight="false" outlineLevel="0" collapsed="false">
      <c r="A121" s="82" t="str">
        <f aca="false">IF(G121&lt;&gt;0,IF(COUNTIF(G$4:G$200,G121)&lt;&gt;1,RANK(G121,G$4:G$200)&amp;"°",RANK(G121,G$4:G$200)),"")</f>
        <v>118°</v>
      </c>
      <c r="B121" s="4" t="s">
        <v>723</v>
      </c>
      <c r="C121" s="86" t="str">
        <f aca="false">IFERROR(VLOOKUP($B121,TabJoueurs,2,0),"")</f>
        <v>NC</v>
      </c>
      <c r="D121" s="86" t="n">
        <f aca="false">IFERROR(VLOOKUP($B121,TabJoueurs,3,0),"")</f>
        <v>0</v>
      </c>
      <c r="E121" s="86" t="str">
        <f aca="false">IFERROR(VLOOKUP($B121,TabJoueurs,4,0),"")</f>
        <v>FLO</v>
      </c>
      <c r="F121" s="86" t="n">
        <f aca="false">IFERROR(VLOOKUP($B121,TabJoueurs,7,0),"")</f>
        <v>0</v>
      </c>
      <c r="G121" s="82" t="n">
        <v>397</v>
      </c>
      <c r="H121" s="82" t="n">
        <f aca="false">COUNTIF(E$4:E121,E121)</f>
        <v>12</v>
      </c>
      <c r="I121" s="82" t="n">
        <f aca="false">IFERROR(IF(H121&lt;6,I120+1,I120),0)</f>
        <v>65</v>
      </c>
      <c r="J121" s="82" t="str">
        <f aca="false">IF(G121&gt;0,IF(H121&lt;6,PtsMax5-I121+1,""),"")</f>
        <v/>
      </c>
      <c r="K121" s="97" t="n">
        <f aca="false">MAX(M121:AB121)</f>
        <v>0</v>
      </c>
      <c r="L121" s="98" t="n">
        <f aca="false">IFERROR(G121/G$1,"")</f>
        <v>0.427801724137931</v>
      </c>
      <c r="M121" s="99" t="str">
        <f aca="false">IF(M$2=$E121,$J121,"")</f>
        <v/>
      </c>
      <c r="N121" s="86" t="str">
        <f aca="false">IF(N$2=$E121,$J121,"")</f>
        <v/>
      </c>
      <c r="O121" s="99" t="str">
        <f aca="false">IF(O$2=$E121,$J121,"")</f>
        <v/>
      </c>
      <c r="P121" s="86" t="str">
        <f aca="false">IF(P$2=$E121,$J121,"")</f>
        <v/>
      </c>
      <c r="Q121" s="86" t="str">
        <f aca="false">IF(Q$2=$E121,$J121,"")</f>
        <v/>
      </c>
      <c r="R121" s="99" t="str">
        <f aca="false">IF(R$2=$E121,$J121,"")</f>
        <v/>
      </c>
      <c r="S121" s="86" t="str">
        <f aca="false">IF(S$2=$E121,$J121,"")</f>
        <v/>
      </c>
      <c r="T121" s="99" t="str">
        <f aca="false">IF(T$2=$E121,$J121,"")</f>
        <v/>
      </c>
      <c r="U121" s="86" t="str">
        <f aca="false">IF(U$2=$E121,$J121,"")</f>
        <v/>
      </c>
      <c r="V121" s="99" t="str">
        <f aca="false">IF(V$2=$E121,$J121,"")</f>
        <v/>
      </c>
      <c r="W121" s="86" t="str">
        <f aca="false">IF(W$2=$E121,$J121,"")</f>
        <v/>
      </c>
      <c r="X121" s="99" t="str">
        <f aca="false">IF(X$2=$E121,$J121,"")</f>
        <v/>
      </c>
      <c r="Y121" s="86" t="str">
        <f aca="false">IF(Y$2=$E121,$J121,"")</f>
        <v/>
      </c>
      <c r="Z121" s="99" t="str">
        <f aca="false">IF(Z$2=$E121,$J121,"")</f>
        <v/>
      </c>
      <c r="AA121" s="86" t="str">
        <f aca="false">IF(AA$2=$E121,$J121,"")</f>
        <v/>
      </c>
      <c r="AB121" s="99" t="str">
        <f aca="false">IF(AB$2=$E121,$J121,"")</f>
        <v/>
      </c>
      <c r="AC121" s="101" t="s">
        <v>10</v>
      </c>
      <c r="AD121" s="83"/>
      <c r="AE121" s="83"/>
      <c r="AF121" s="83"/>
    </row>
    <row r="122" customFormat="false" ht="14.25" hidden="false" customHeight="false" outlineLevel="0" collapsed="false">
      <c r="A122" s="82" t="str">
        <f aca="false">IF(G122&lt;&gt;0,IF(COUNTIF(G$4:G$200,G122)&lt;&gt;1,RANK(G122,G$4:G$200)&amp;"°",RANK(G122,G$4:G$200)),"")</f>
        <v>118°</v>
      </c>
      <c r="B122" s="100" t="s">
        <v>592</v>
      </c>
      <c r="C122" s="86" t="n">
        <f aca="false">IFERROR(VLOOKUP($B122,TabJoueurs,2,0),"")</f>
        <v>7</v>
      </c>
      <c r="D122" s="86" t="n">
        <f aca="false">IFERROR(VLOOKUP($B122,TabJoueurs,3,0),"")</f>
        <v>0</v>
      </c>
      <c r="E122" s="86" t="str">
        <f aca="false">IFERROR(VLOOKUP($B122,TabJoueurs,4,0),"")</f>
        <v>SLR</v>
      </c>
      <c r="F122" s="86" t="n">
        <f aca="false">IFERROR(VLOOKUP($B122,TabJoueurs,7,0),"")</f>
        <v>0</v>
      </c>
      <c r="G122" s="82" t="n">
        <v>397</v>
      </c>
      <c r="H122" s="82" t="n">
        <f aca="false">COUNTIF(E$4:E122,E122)</f>
        <v>8</v>
      </c>
      <c r="I122" s="82" t="n">
        <f aca="false">IFERROR(IF(H122&lt;6,I121+1,I121),0)</f>
        <v>65</v>
      </c>
      <c r="J122" s="82" t="str">
        <f aca="false">IF(G122&gt;0,IF(H122&lt;6,PtsMax5-I122+1,""),"")</f>
        <v/>
      </c>
      <c r="K122" s="97" t="n">
        <f aca="false">MAX(M122:AB122)</f>
        <v>0</v>
      </c>
      <c r="L122" s="98" t="n">
        <f aca="false">IFERROR(G122/G$1,"")</f>
        <v>0.427801724137931</v>
      </c>
      <c r="M122" s="99" t="str">
        <f aca="false">IF(M$2=$E122,$J122,"")</f>
        <v/>
      </c>
      <c r="N122" s="86" t="str">
        <f aca="false">IF(N$2=$E122,$J122,"")</f>
        <v/>
      </c>
      <c r="O122" s="99" t="str">
        <f aca="false">IF(O$2=$E122,$J122,"")</f>
        <v/>
      </c>
      <c r="P122" s="86" t="str">
        <f aca="false">IF(P$2=$E122,$J122,"")</f>
        <v/>
      </c>
      <c r="Q122" s="86" t="str">
        <f aca="false">IF(Q$2=$E122,$J122,"")</f>
        <v/>
      </c>
      <c r="R122" s="99" t="str">
        <f aca="false">IF(R$2=$E122,$J122,"")</f>
        <v/>
      </c>
      <c r="S122" s="86" t="str">
        <f aca="false">IF(S$2=$E122,$J122,"")</f>
        <v/>
      </c>
      <c r="T122" s="99" t="str">
        <f aca="false">IF(T$2=$E122,$J122,"")</f>
        <v/>
      </c>
      <c r="U122" s="86" t="str">
        <f aca="false">IF(U$2=$E122,$J122,"")</f>
        <v/>
      </c>
      <c r="V122" s="99" t="str">
        <f aca="false">IF(V$2=$E122,$J122,"")</f>
        <v/>
      </c>
      <c r="W122" s="86" t="str">
        <f aca="false">IF(W$2=$E122,$J122,"")</f>
        <v/>
      </c>
      <c r="X122" s="99" t="str">
        <f aca="false">IF(X$2=$E122,$J122,"")</f>
        <v/>
      </c>
      <c r="Y122" s="86" t="str">
        <f aca="false">IF(Y$2=$E122,$J122,"")</f>
        <v/>
      </c>
      <c r="Z122" s="99" t="str">
        <f aca="false">IF(Z$2=$E122,$J122,"")</f>
        <v/>
      </c>
      <c r="AA122" s="86" t="str">
        <f aca="false">IF(AA$2=$E122,$J122,"")</f>
        <v/>
      </c>
      <c r="AB122" s="99" t="str">
        <f aca="false">IF(AB$2=$E122,$J122,"")</f>
        <v/>
      </c>
      <c r="AC122" s="101" t="s">
        <v>10</v>
      </c>
      <c r="AD122" s="83"/>
      <c r="AE122" s="83"/>
      <c r="AF122" s="83"/>
    </row>
    <row r="123" customFormat="false" ht="14.25" hidden="false" customHeight="false" outlineLevel="0" collapsed="false">
      <c r="A123" s="82" t="n">
        <f aca="false">IF(G123&lt;&gt;0,IF(COUNTIF(G$4:G$200,G123)&lt;&gt;1,RANK(G123,G$4:G$200)&amp;"°",RANK(G123,G$4:G$200)),"")</f>
        <v>120</v>
      </c>
      <c r="B123" s="100" t="s">
        <v>590</v>
      </c>
      <c r="C123" s="86" t="str">
        <f aca="false">IFERROR(VLOOKUP($B123,TabJoueurs,2,0),"")</f>
        <v>6C</v>
      </c>
      <c r="D123" s="86" t="str">
        <f aca="false">IFERROR(VLOOKUP($B123,TabJoueurs,3,0),"")</f>
        <v>V</v>
      </c>
      <c r="E123" s="86" t="str">
        <f aca="false">IFERROR(VLOOKUP($B123,TabJoueurs,4,0),"")</f>
        <v>BAH</v>
      </c>
      <c r="F123" s="86" t="n">
        <f aca="false">IFERROR(VLOOKUP($B123,TabJoueurs,7,0),"")</f>
        <v>0</v>
      </c>
      <c r="G123" s="82" t="n">
        <v>347</v>
      </c>
      <c r="H123" s="82" t="n">
        <f aca="false">COUNTIF(E$4:E123,E123)</f>
        <v>14</v>
      </c>
      <c r="I123" s="82" t="n">
        <f aca="false">IFERROR(IF(H123&lt;6,I122+1,I122),0)</f>
        <v>65</v>
      </c>
      <c r="J123" s="82" t="str">
        <f aca="false">IF(G123&gt;0,IF(H123&lt;6,PtsMax5-I123+1,""),"")</f>
        <v/>
      </c>
      <c r="K123" s="97" t="n">
        <f aca="false">MAX(M123:AB123)</f>
        <v>0</v>
      </c>
      <c r="L123" s="98" t="n">
        <f aca="false">IFERROR(G123/G$1,"")</f>
        <v>0.373922413793103</v>
      </c>
      <c r="M123" s="99" t="str">
        <f aca="false">IF(M$2=$E123,$J123,"")</f>
        <v/>
      </c>
      <c r="N123" s="86" t="str">
        <f aca="false">IF(N$2=$E123,$J123,"")</f>
        <v/>
      </c>
      <c r="O123" s="99" t="str">
        <f aca="false">IF(O$2=$E123,$J123,"")</f>
        <v/>
      </c>
      <c r="P123" s="86" t="str">
        <f aca="false">IF(P$2=$E123,$J123,"")</f>
        <v/>
      </c>
      <c r="Q123" s="86" t="str">
        <f aca="false">IF(Q$2=$E123,$J123,"")</f>
        <v/>
      </c>
      <c r="R123" s="99" t="str">
        <f aca="false">IF(R$2=$E123,$J123,"")</f>
        <v/>
      </c>
      <c r="S123" s="86" t="str">
        <f aca="false">IF(S$2=$E123,$J123,"")</f>
        <v/>
      </c>
      <c r="T123" s="99" t="str">
        <f aca="false">IF(T$2=$E123,$J123,"")</f>
        <v/>
      </c>
      <c r="U123" s="86" t="str">
        <f aca="false">IF(U$2=$E123,$J123,"")</f>
        <v/>
      </c>
      <c r="V123" s="99" t="str">
        <f aca="false">IF(V$2=$E123,$J123,"")</f>
        <v/>
      </c>
      <c r="W123" s="86" t="str">
        <f aca="false">IF(W$2=$E123,$J123,"")</f>
        <v/>
      </c>
      <c r="X123" s="99" t="str">
        <f aca="false">IF(X$2=$E123,$J123,"")</f>
        <v/>
      </c>
      <c r="Y123" s="86" t="str">
        <f aca="false">IF(Y$2=$E123,$J123,"")</f>
        <v/>
      </c>
      <c r="Z123" s="99" t="str">
        <f aca="false">IF(Z$2=$E123,$J123,"")</f>
        <v/>
      </c>
      <c r="AA123" s="86" t="str">
        <f aca="false">IF(AA$2=$E123,$J123,"")</f>
        <v/>
      </c>
      <c r="AB123" s="99" t="str">
        <f aca="false">IF(AB$2=$E123,$J123,"")</f>
        <v/>
      </c>
      <c r="AC123" s="101" t="s">
        <v>10</v>
      </c>
      <c r="AD123" s="83"/>
      <c r="AE123" s="83"/>
      <c r="AF123" s="83"/>
    </row>
    <row r="124" customFormat="false" ht="14.25" hidden="false" customHeight="false" outlineLevel="0" collapsed="false">
      <c r="A124" s="82" t="n">
        <f aca="false">IF(G124&lt;&gt;0,IF(COUNTIF(G$4:G$200,G124)&lt;&gt;1,RANK(G124,G$4:G$200)&amp;"°",RANK(G124,G$4:G$200)),"")</f>
        <v>121</v>
      </c>
      <c r="B124" s="100" t="s">
        <v>179</v>
      </c>
      <c r="C124" s="86" t="str">
        <f aca="false">IFERROR(VLOOKUP($B124,TabJoueurs,2,0),"")</f>
        <v>NC</v>
      </c>
      <c r="D124" s="86" t="str">
        <f aca="false">IFERROR(VLOOKUP($B124,TabJoueurs,3,0),"")</f>
        <v>S</v>
      </c>
      <c r="E124" s="86" t="str">
        <f aca="false">IFERROR(VLOOKUP($B124,TabJoueurs,4,0),"")</f>
        <v>LIB</v>
      </c>
      <c r="F124" s="86" t="n">
        <f aca="false">IFERROR(VLOOKUP($B124,TabJoueurs,7,0),"")</f>
        <v>0</v>
      </c>
      <c r="G124" s="82" t="n">
        <v>277</v>
      </c>
      <c r="H124" s="82" t="n">
        <f aca="false">COUNTIF(E$4:E124,E124)</f>
        <v>10</v>
      </c>
      <c r="I124" s="82" t="n">
        <f aca="false">IFERROR(IF(H124&lt;6,I123+1,I123),0)</f>
        <v>65</v>
      </c>
      <c r="J124" s="82" t="str">
        <f aca="false">IF(G124&gt;0,IF(H124&lt;6,PtsMax5-I124+1,""),"")</f>
        <v/>
      </c>
      <c r="K124" s="97" t="n">
        <f aca="false">MAX(M124:AB124)</f>
        <v>0</v>
      </c>
      <c r="L124" s="98" t="n">
        <f aca="false">IFERROR(G124/G$1,"")</f>
        <v>0.298491379310345</v>
      </c>
      <c r="M124" s="99" t="str">
        <f aca="false">IF(M$2=$E124,$J124,"")</f>
        <v/>
      </c>
      <c r="N124" s="86" t="str">
        <f aca="false">IF(N$2=$E124,$J124,"")</f>
        <v/>
      </c>
      <c r="O124" s="99" t="str">
        <f aca="false">IF(O$2=$E124,$J124,"")</f>
        <v/>
      </c>
      <c r="P124" s="86" t="str">
        <f aca="false">IF(P$2=$E124,$J124,"")</f>
        <v/>
      </c>
      <c r="Q124" s="86" t="str">
        <f aca="false">IF(Q$2=$E124,$J124,"")</f>
        <v/>
      </c>
      <c r="R124" s="99" t="str">
        <f aca="false">IF(R$2=$E124,$J124,"")</f>
        <v/>
      </c>
      <c r="S124" s="86" t="str">
        <f aca="false">IF(S$2=$E124,$J124,"")</f>
        <v/>
      </c>
      <c r="T124" s="99" t="str">
        <f aca="false">IF(T$2=$E124,$J124,"")</f>
        <v/>
      </c>
      <c r="U124" s="86" t="str">
        <f aca="false">IF(U$2=$E124,$J124,"")</f>
        <v/>
      </c>
      <c r="V124" s="99" t="str">
        <f aca="false">IF(V$2=$E124,$J124,"")</f>
        <v/>
      </c>
      <c r="W124" s="86" t="str">
        <f aca="false">IF(W$2=$E124,$J124,"")</f>
        <v/>
      </c>
      <c r="X124" s="99" t="str">
        <f aca="false">IF(X$2=$E124,$J124,"")</f>
        <v/>
      </c>
      <c r="Y124" s="86" t="str">
        <f aca="false">IF(Y$2=$E124,$J124,"")</f>
        <v/>
      </c>
      <c r="Z124" s="99" t="str">
        <f aca="false">IF(Z$2=$E124,$J124,"")</f>
        <v/>
      </c>
      <c r="AA124" s="86" t="str">
        <f aca="false">IF(AA$2=$E124,$J124,"")</f>
        <v/>
      </c>
      <c r="AB124" s="99" t="str">
        <f aca="false">IF(AB$2=$E124,$J124,"")</f>
        <v/>
      </c>
      <c r="AC124" s="101" t="s">
        <v>10</v>
      </c>
      <c r="AD124" s="83"/>
      <c r="AE124" s="83"/>
      <c r="AF124" s="83"/>
    </row>
    <row r="125" customFormat="false" ht="14.25" hidden="false" customHeight="false" outlineLevel="0" collapsed="false">
      <c r="A125" s="82" t="n">
        <f aca="false">IF(G125&lt;&gt;0,IF(COUNTIF(G$4:G$200,G125)&lt;&gt;1,RANK(G125,G$4:G$200)&amp;"°",RANK(G125,G$4:G$200)),"")</f>
        <v>122</v>
      </c>
      <c r="B125" s="100" t="s">
        <v>478</v>
      </c>
      <c r="C125" s="86" t="str">
        <f aca="false">IFERROR(VLOOKUP($B125,TabJoueurs,2,0),"")</f>
        <v>NC</v>
      </c>
      <c r="D125" s="86" t="str">
        <f aca="false">IFERROR(VLOOKUP($B125,TabJoueurs,3,0),"")</f>
        <v>S</v>
      </c>
      <c r="E125" s="86" t="str">
        <f aca="false">IFERROR(VLOOKUP($B125,TabJoueurs,4,0),"")</f>
        <v>BAH</v>
      </c>
      <c r="F125" s="86" t="n">
        <f aca="false">IFERROR(VLOOKUP($B125,TabJoueurs,7,0),"")</f>
        <v>0</v>
      </c>
      <c r="G125" s="82" t="n">
        <v>261</v>
      </c>
      <c r="H125" s="82" t="n">
        <f aca="false">COUNTIF(E$4:E125,E125)</f>
        <v>15</v>
      </c>
      <c r="I125" s="82" t="n">
        <f aca="false">IFERROR(IF(H125&lt;6,I124+1,I124),0)</f>
        <v>65</v>
      </c>
      <c r="J125" s="82" t="str">
        <f aca="false">IF(G125&gt;0,IF(H125&lt;6,PtsMax5-I125+1,""),"")</f>
        <v/>
      </c>
      <c r="K125" s="97" t="n">
        <f aca="false">MAX(M125:AB125)</f>
        <v>0</v>
      </c>
      <c r="L125" s="98" t="n">
        <f aca="false">IFERROR(G125/G$1,"")</f>
        <v>0.28125</v>
      </c>
      <c r="M125" s="99" t="str">
        <f aca="false">IF(M$2=$E125,$J125,"")</f>
        <v/>
      </c>
      <c r="N125" s="86" t="str">
        <f aca="false">IF(N$2=$E125,$J125,"")</f>
        <v/>
      </c>
      <c r="O125" s="99" t="str">
        <f aca="false">IF(O$2=$E125,$J125,"")</f>
        <v/>
      </c>
      <c r="P125" s="86" t="str">
        <f aca="false">IF(P$2=$E125,$J125,"")</f>
        <v/>
      </c>
      <c r="Q125" s="86" t="str">
        <f aca="false">IF(Q$2=$E125,$J125,"")</f>
        <v/>
      </c>
      <c r="R125" s="99" t="str">
        <f aca="false">IF(R$2=$E125,$J125,"")</f>
        <v/>
      </c>
      <c r="S125" s="86" t="str">
        <f aca="false">IF(S$2=$E125,$J125,"")</f>
        <v/>
      </c>
      <c r="T125" s="99" t="str">
        <f aca="false">IF(T$2=$E125,$J125,"")</f>
        <v/>
      </c>
      <c r="U125" s="86" t="str">
        <f aca="false">IF(U$2=$E125,$J125,"")</f>
        <v/>
      </c>
      <c r="V125" s="99" t="str">
        <f aca="false">IF(V$2=$E125,$J125,"")</f>
        <v/>
      </c>
      <c r="W125" s="86" t="str">
        <f aca="false">IF(W$2=$E125,$J125,"")</f>
        <v/>
      </c>
      <c r="X125" s="99" t="str">
        <f aca="false">IF(X$2=$E125,$J125,"")</f>
        <v/>
      </c>
      <c r="Y125" s="86" t="str">
        <f aca="false">IF(Y$2=$E125,$J125,"")</f>
        <v/>
      </c>
      <c r="Z125" s="99" t="str">
        <f aca="false">IF(Z$2=$E125,$J125,"")</f>
        <v/>
      </c>
      <c r="AA125" s="86" t="str">
        <f aca="false">IF(AA$2=$E125,$J125,"")</f>
        <v/>
      </c>
      <c r="AB125" s="99" t="str">
        <f aca="false">IF(AB$2=$E125,$J125,"")</f>
        <v/>
      </c>
      <c r="AC125" s="101" t="s">
        <v>10</v>
      </c>
      <c r="AD125" s="83"/>
      <c r="AE125" s="83"/>
      <c r="AF125" s="83"/>
    </row>
    <row r="126" customFormat="false" ht="14.25" hidden="false" customHeight="false" outlineLevel="0" collapsed="false">
      <c r="A126" s="82" t="str">
        <f aca="false">IF(G126&lt;&gt;0,IF(COUNTIF(G$4:G$200,G126)&lt;&gt;1,RANK(G126,G$4:G$200)&amp;"°",RANK(G126,G$4:G$200)),"")</f>
        <v/>
      </c>
      <c r="B126" s="83"/>
      <c r="C126" s="86" t="str">
        <f aca="false">IFERROR(VLOOKUP($B126,TabJoueurs,2,0),"")</f>
        <v/>
      </c>
      <c r="D126" s="86" t="str">
        <f aca="false">IFERROR(VLOOKUP($B126,TabJoueurs,3,0),"")</f>
        <v/>
      </c>
      <c r="E126" s="86" t="str">
        <f aca="false">IFERROR(VLOOKUP($B126,TabJoueurs,4,0),"")</f>
        <v/>
      </c>
      <c r="F126" s="86" t="str">
        <f aca="false">IFERROR(VLOOKUP($B126,TabJoueurs,7,0),"")</f>
        <v/>
      </c>
      <c r="G126" s="82"/>
      <c r="H126" s="82" t="n">
        <f aca="false">COUNTIF(E$4:E126,E126)</f>
        <v>1</v>
      </c>
      <c r="I126" s="82" t="n">
        <f aca="false">IFERROR(IF(H126&lt;6,I125+1,I125),0)</f>
        <v>66</v>
      </c>
      <c r="J126" s="82" t="str">
        <f aca="false">IF(G126&gt;0,IF(H126&lt;6,PtsMax5-I126+1,""),"")</f>
        <v/>
      </c>
      <c r="K126" s="97" t="n">
        <f aca="false">MAX(M126:AB126)</f>
        <v>0</v>
      </c>
      <c r="L126" s="98" t="n">
        <f aca="false">IFERROR(G126/G$1,"")</f>
        <v>0</v>
      </c>
      <c r="M126" s="99" t="str">
        <f aca="false">IF(M$2=$E126,$J126,"")</f>
        <v/>
      </c>
      <c r="N126" s="86" t="str">
        <f aca="false">IF(N$2=$E126,$J126,"")</f>
        <v/>
      </c>
      <c r="O126" s="99" t="str">
        <f aca="false">IF(O$2=$E126,$J126,"")</f>
        <v/>
      </c>
      <c r="P126" s="86" t="str">
        <f aca="false">IF(P$2=$E126,$J126,"")</f>
        <v/>
      </c>
      <c r="Q126" s="86" t="str">
        <f aca="false">IF(Q$2=$E126,$J126,"")</f>
        <v/>
      </c>
      <c r="R126" s="99" t="str">
        <f aca="false">IF(R$2=$E126,$J126,"")</f>
        <v/>
      </c>
      <c r="S126" s="86" t="str">
        <f aca="false">IF(S$2=$E126,$J126,"")</f>
        <v/>
      </c>
      <c r="T126" s="99" t="str">
        <f aca="false">IF(T$2=$E126,$J126,"")</f>
        <v/>
      </c>
      <c r="U126" s="86" t="str">
        <f aca="false">IF(U$2=$E126,$J126,"")</f>
        <v/>
      </c>
      <c r="V126" s="99" t="str">
        <f aca="false">IF(V$2=$E126,$J126,"")</f>
        <v/>
      </c>
      <c r="W126" s="86" t="str">
        <f aca="false">IF(W$2=$E126,$J126,"")</f>
        <v/>
      </c>
      <c r="X126" s="99" t="str">
        <f aca="false">IF(X$2=$E126,$J126,"")</f>
        <v/>
      </c>
      <c r="Y126" s="86" t="str">
        <f aca="false">IF(Y$2=$E126,$J126,"")</f>
        <v/>
      </c>
      <c r="Z126" s="99" t="str">
        <f aca="false">IF(Z$2=$E126,$J126,"")</f>
        <v/>
      </c>
      <c r="AA126" s="86" t="str">
        <f aca="false">IF(AA$2=$E126,$J126,"")</f>
        <v/>
      </c>
      <c r="AB126" s="99" t="str">
        <f aca="false">IF(AB$2=$E126,$J126,"")</f>
        <v/>
      </c>
      <c r="AC126" s="101" t="s">
        <v>10</v>
      </c>
      <c r="AD126" s="83"/>
      <c r="AE126" s="83"/>
      <c r="AF126" s="83"/>
    </row>
    <row r="127" customFormat="false" ht="14.25" hidden="false" customHeight="false" outlineLevel="0" collapsed="false">
      <c r="A127" s="82" t="str">
        <f aca="false">IF(G127&lt;&gt;0,IF(COUNTIF(G$4:G$200,G127)&lt;&gt;1,RANK(G127,G$4:G$200)&amp;"°",RANK(G127,G$4:G$200)),"")</f>
        <v/>
      </c>
      <c r="B127" s="83"/>
      <c r="C127" s="86" t="str">
        <f aca="false">IFERROR(VLOOKUP($B127,TabJoueurs,2,0),"")</f>
        <v/>
      </c>
      <c r="D127" s="86" t="str">
        <f aca="false">IFERROR(VLOOKUP($B127,TabJoueurs,3,0),"")</f>
        <v/>
      </c>
      <c r="E127" s="86" t="str">
        <f aca="false">IFERROR(VLOOKUP($B127,TabJoueurs,4,0),"")</f>
        <v/>
      </c>
      <c r="F127" s="86" t="str">
        <f aca="false">IFERROR(VLOOKUP($B127,TabJoueurs,7,0),"")</f>
        <v/>
      </c>
      <c r="G127" s="82"/>
      <c r="H127" s="82" t="n">
        <f aca="false">COUNTIF(E$4:E127,E127)</f>
        <v>2</v>
      </c>
      <c r="I127" s="82" t="n">
        <f aca="false">IFERROR(IF(H127&lt;6,I126+1,I126),0)</f>
        <v>67</v>
      </c>
      <c r="J127" s="82" t="str">
        <f aca="false">IF(G127&gt;0,IF(H127&lt;6,PtsMax5-I127+1,""),"")</f>
        <v/>
      </c>
      <c r="K127" s="97" t="n">
        <f aca="false">MAX(M127:AB127)</f>
        <v>0</v>
      </c>
      <c r="L127" s="98" t="n">
        <f aca="false">IFERROR(G127/G$1,"")</f>
        <v>0</v>
      </c>
      <c r="M127" s="99" t="str">
        <f aca="false">IF(M$2=$E127,$J127,"")</f>
        <v/>
      </c>
      <c r="N127" s="86" t="str">
        <f aca="false">IF(N$2=$E127,$J127,"")</f>
        <v/>
      </c>
      <c r="O127" s="99" t="str">
        <f aca="false">IF(O$2=$E127,$J127,"")</f>
        <v/>
      </c>
      <c r="P127" s="86" t="str">
        <f aca="false">IF(P$2=$E127,$J127,"")</f>
        <v/>
      </c>
      <c r="Q127" s="86" t="str">
        <f aca="false">IF(Q$2=$E127,$J127,"")</f>
        <v/>
      </c>
      <c r="R127" s="99" t="str">
        <f aca="false">IF(R$2=$E127,$J127,"")</f>
        <v/>
      </c>
      <c r="S127" s="86" t="str">
        <f aca="false">IF(S$2=$E127,$J127,"")</f>
        <v/>
      </c>
      <c r="T127" s="99" t="str">
        <f aca="false">IF(T$2=$E127,$J127,"")</f>
        <v/>
      </c>
      <c r="U127" s="86" t="str">
        <f aca="false">IF(U$2=$E127,$J127,"")</f>
        <v/>
      </c>
      <c r="V127" s="99" t="str">
        <f aca="false">IF(V$2=$E127,$J127,"")</f>
        <v/>
      </c>
      <c r="W127" s="86" t="str">
        <f aca="false">IF(W$2=$E127,$J127,"")</f>
        <v/>
      </c>
      <c r="X127" s="99" t="str">
        <f aca="false">IF(X$2=$E127,$J127,"")</f>
        <v/>
      </c>
      <c r="Y127" s="86" t="str">
        <f aca="false">IF(Y$2=$E127,$J127,"")</f>
        <v/>
      </c>
      <c r="Z127" s="99" t="str">
        <f aca="false">IF(Z$2=$E127,$J127,"")</f>
        <v/>
      </c>
      <c r="AA127" s="86" t="str">
        <f aca="false">IF(AA$2=$E127,$J127,"")</f>
        <v/>
      </c>
      <c r="AB127" s="99" t="str">
        <f aca="false">IF(AB$2=$E127,$J127,"")</f>
        <v/>
      </c>
      <c r="AC127" s="101" t="s">
        <v>10</v>
      </c>
      <c r="AD127" s="83"/>
      <c r="AE127" s="83"/>
      <c r="AF127" s="83"/>
    </row>
    <row r="128" customFormat="false" ht="14.25" hidden="false" customHeight="false" outlineLevel="0" collapsed="false">
      <c r="A128" s="82" t="str">
        <f aca="false">IF(G128&lt;&gt;0,IF(COUNTIF(G$4:G$200,G128)&lt;&gt;1,RANK(G128,G$4:G$200)&amp;"°",RANK(G128,G$4:G$200)),"")</f>
        <v/>
      </c>
      <c r="B128" s="83"/>
      <c r="C128" s="86" t="str">
        <f aca="false">IFERROR(VLOOKUP($B128,TabJoueurs,2,0),"")</f>
        <v/>
      </c>
      <c r="D128" s="86" t="str">
        <f aca="false">IFERROR(VLOOKUP($B128,TabJoueurs,3,0),"")</f>
        <v/>
      </c>
      <c r="E128" s="86" t="str">
        <f aca="false">IFERROR(VLOOKUP($B128,TabJoueurs,4,0),"")</f>
        <v/>
      </c>
      <c r="F128" s="86" t="str">
        <f aca="false">IFERROR(VLOOKUP($B128,TabJoueurs,7,0),"")</f>
        <v/>
      </c>
      <c r="G128" s="82"/>
      <c r="H128" s="82" t="n">
        <f aca="false">COUNTIF(E$4:E128,E128)</f>
        <v>3</v>
      </c>
      <c r="I128" s="82" t="n">
        <f aca="false">IFERROR(IF(H128&lt;6,I127+1,I127),0)</f>
        <v>68</v>
      </c>
      <c r="J128" s="82" t="str">
        <f aca="false">IF(G128&gt;0,IF(H128&lt;6,PtsMax5-I128+1,""),"")</f>
        <v/>
      </c>
      <c r="K128" s="97" t="n">
        <f aca="false">MAX(M128:AB128)</f>
        <v>0</v>
      </c>
      <c r="L128" s="98" t="n">
        <f aca="false">IFERROR(G128/G$1,"")</f>
        <v>0</v>
      </c>
      <c r="M128" s="99" t="str">
        <f aca="false">IF(M$2=$E128,$J128,"")</f>
        <v/>
      </c>
      <c r="N128" s="86" t="str">
        <f aca="false">IF(N$2=$E128,$J128,"")</f>
        <v/>
      </c>
      <c r="O128" s="99" t="str">
        <f aca="false">IF(O$2=$E128,$J128,"")</f>
        <v/>
      </c>
      <c r="P128" s="86" t="str">
        <f aca="false">IF(P$2=$E128,$J128,"")</f>
        <v/>
      </c>
      <c r="Q128" s="86" t="str">
        <f aca="false">IF(Q$2=$E128,$J128,"")</f>
        <v/>
      </c>
      <c r="R128" s="99" t="str">
        <f aca="false">IF(R$2=$E128,$J128,"")</f>
        <v/>
      </c>
      <c r="S128" s="86" t="str">
        <f aca="false">IF(S$2=$E128,$J128,"")</f>
        <v/>
      </c>
      <c r="T128" s="99" t="str">
        <f aca="false">IF(T$2=$E128,$J128,"")</f>
        <v/>
      </c>
      <c r="U128" s="86" t="str">
        <f aca="false">IF(U$2=$E128,$J128,"")</f>
        <v/>
      </c>
      <c r="V128" s="99" t="str">
        <f aca="false">IF(V$2=$E128,$J128,"")</f>
        <v/>
      </c>
      <c r="W128" s="86" t="str">
        <f aca="false">IF(W$2=$E128,$J128,"")</f>
        <v/>
      </c>
      <c r="X128" s="99" t="str">
        <f aca="false">IF(X$2=$E128,$J128,"")</f>
        <v/>
      </c>
      <c r="Y128" s="86" t="str">
        <f aca="false">IF(Y$2=$E128,$J128,"")</f>
        <v/>
      </c>
      <c r="Z128" s="99" t="str">
        <f aca="false">IF(Z$2=$E128,$J128,"")</f>
        <v/>
      </c>
      <c r="AA128" s="86" t="str">
        <f aca="false">IF(AA$2=$E128,$J128,"")</f>
        <v/>
      </c>
      <c r="AB128" s="99" t="str">
        <f aca="false">IF(AB$2=$E128,$J128,"")</f>
        <v/>
      </c>
      <c r="AC128" s="101" t="s">
        <v>10</v>
      </c>
      <c r="AD128" s="83"/>
      <c r="AE128" s="83"/>
      <c r="AF128" s="83"/>
    </row>
    <row r="129" customFormat="false" ht="14.25" hidden="false" customHeight="false" outlineLevel="0" collapsed="false">
      <c r="A129" s="82" t="str">
        <f aca="false">IF(G129&lt;&gt;0,IF(COUNTIF(G$4:G$200,G129)&lt;&gt;1,RANK(G129,G$4:G$200)&amp;"°",RANK(G129,G$4:G$200)),"")</f>
        <v/>
      </c>
      <c r="B129" s="83"/>
      <c r="C129" s="86" t="str">
        <f aca="false">IFERROR(VLOOKUP($B129,TabJoueurs,2,0),"")</f>
        <v/>
      </c>
      <c r="D129" s="86" t="str">
        <f aca="false">IFERROR(VLOOKUP($B129,TabJoueurs,3,0),"")</f>
        <v/>
      </c>
      <c r="E129" s="86" t="str">
        <f aca="false">IFERROR(VLOOKUP($B129,TabJoueurs,4,0),"")</f>
        <v/>
      </c>
      <c r="F129" s="86" t="str">
        <f aca="false">IFERROR(VLOOKUP($B129,TabJoueurs,7,0),"")</f>
        <v/>
      </c>
      <c r="G129" s="82"/>
      <c r="H129" s="82" t="n">
        <f aca="false">COUNTIF(E$4:E129,E129)</f>
        <v>4</v>
      </c>
      <c r="I129" s="82" t="n">
        <f aca="false">IFERROR(IF(H129&lt;6,I128+1,I128),0)</f>
        <v>69</v>
      </c>
      <c r="J129" s="82" t="str">
        <f aca="false">IF(G129&gt;0,IF(H129&lt;6,PtsMax5-I129+1,""),"")</f>
        <v/>
      </c>
      <c r="K129" s="97" t="n">
        <f aca="false">MAX(M129:AB129)</f>
        <v>0</v>
      </c>
      <c r="L129" s="98" t="n">
        <f aca="false">IFERROR(G129/G$1,"")</f>
        <v>0</v>
      </c>
      <c r="M129" s="99" t="str">
        <f aca="false">IF(M$2=$E129,$J129,"")</f>
        <v/>
      </c>
      <c r="N129" s="86" t="str">
        <f aca="false">IF(N$2=$E129,$J129,"")</f>
        <v/>
      </c>
      <c r="O129" s="99" t="str">
        <f aca="false">IF(O$2=$E129,$J129,"")</f>
        <v/>
      </c>
      <c r="P129" s="86" t="str">
        <f aca="false">IF(P$2=$E129,$J129,"")</f>
        <v/>
      </c>
      <c r="Q129" s="86" t="str">
        <f aca="false">IF(Q$2=$E129,$J129,"")</f>
        <v/>
      </c>
      <c r="R129" s="99" t="str">
        <f aca="false">IF(R$2=$E129,$J129,"")</f>
        <v/>
      </c>
      <c r="S129" s="86" t="str">
        <f aca="false">IF(S$2=$E129,$J129,"")</f>
        <v/>
      </c>
      <c r="T129" s="99" t="str">
        <f aca="false">IF(T$2=$E129,$J129,"")</f>
        <v/>
      </c>
      <c r="U129" s="86" t="str">
        <f aca="false">IF(U$2=$E129,$J129,"")</f>
        <v/>
      </c>
      <c r="V129" s="99" t="str">
        <f aca="false">IF(V$2=$E129,$J129,"")</f>
        <v/>
      </c>
      <c r="W129" s="86" t="str">
        <f aca="false">IF(W$2=$E129,$J129,"")</f>
        <v/>
      </c>
      <c r="X129" s="99" t="str">
        <f aca="false">IF(X$2=$E129,$J129,"")</f>
        <v/>
      </c>
      <c r="Y129" s="86" t="str">
        <f aca="false">IF(Y$2=$E129,$J129,"")</f>
        <v/>
      </c>
      <c r="Z129" s="99" t="str">
        <f aca="false">IF(Z$2=$E129,$J129,"")</f>
        <v/>
      </c>
      <c r="AA129" s="86" t="str">
        <f aca="false">IF(AA$2=$E129,$J129,"")</f>
        <v/>
      </c>
      <c r="AB129" s="99" t="str">
        <f aca="false">IF(AB$2=$E129,$J129,"")</f>
        <v/>
      </c>
      <c r="AC129" s="101" t="s">
        <v>10</v>
      </c>
      <c r="AD129" s="83"/>
      <c r="AE129" s="83"/>
      <c r="AF129" s="83"/>
    </row>
    <row r="130" customFormat="false" ht="14.25" hidden="false" customHeight="false" outlineLevel="0" collapsed="false">
      <c r="A130" s="82" t="str">
        <f aca="false">IF(G130&lt;&gt;0,IF(COUNTIF(G$4:G$200,G130)&lt;&gt;1,RANK(G130,G$4:G$200)&amp;"°",RANK(G130,G$4:G$200)),"")</f>
        <v/>
      </c>
      <c r="B130" s="83"/>
      <c r="C130" s="86" t="str">
        <f aca="false">IFERROR(VLOOKUP($B130,TabJoueurs,2,0),"")</f>
        <v/>
      </c>
      <c r="D130" s="86" t="str">
        <f aca="false">IFERROR(VLOOKUP($B130,TabJoueurs,3,0),"")</f>
        <v/>
      </c>
      <c r="E130" s="86" t="str">
        <f aca="false">IFERROR(VLOOKUP($B130,TabJoueurs,4,0),"")</f>
        <v/>
      </c>
      <c r="F130" s="86" t="str">
        <f aca="false">IFERROR(VLOOKUP($B130,TabJoueurs,7,0),"")</f>
        <v/>
      </c>
      <c r="G130" s="82"/>
      <c r="H130" s="82" t="n">
        <f aca="false">COUNTIF(E$4:E130,E130)</f>
        <v>5</v>
      </c>
      <c r="I130" s="82" t="n">
        <f aca="false">IFERROR(IF(H130&lt;6,I129+1,I129),0)</f>
        <v>70</v>
      </c>
      <c r="J130" s="82" t="str">
        <f aca="false">IF(G130&gt;0,IF(H130&lt;6,PtsMax5-I130+1,""),"")</f>
        <v/>
      </c>
      <c r="K130" s="97" t="n">
        <f aca="false">MAX(M130:AB130)</f>
        <v>0</v>
      </c>
      <c r="L130" s="98" t="n">
        <f aca="false">IFERROR(G130/G$1,"")</f>
        <v>0</v>
      </c>
      <c r="M130" s="99" t="str">
        <f aca="false">IF(M$2=$E130,$J130,"")</f>
        <v/>
      </c>
      <c r="N130" s="86" t="str">
        <f aca="false">IF(N$2=$E130,$J130,"")</f>
        <v/>
      </c>
      <c r="O130" s="99" t="str">
        <f aca="false">IF(O$2=$E130,$J130,"")</f>
        <v/>
      </c>
      <c r="P130" s="86" t="str">
        <f aca="false">IF(P$2=$E130,$J130,"")</f>
        <v/>
      </c>
      <c r="Q130" s="86" t="str">
        <f aca="false">IF(Q$2=$E130,$J130,"")</f>
        <v/>
      </c>
      <c r="R130" s="99" t="str">
        <f aca="false">IF(R$2=$E130,$J130,"")</f>
        <v/>
      </c>
      <c r="S130" s="86" t="str">
        <f aca="false">IF(S$2=$E130,$J130,"")</f>
        <v/>
      </c>
      <c r="T130" s="99" t="str">
        <f aca="false">IF(T$2=$E130,$J130,"")</f>
        <v/>
      </c>
      <c r="U130" s="86" t="str">
        <f aca="false">IF(U$2=$E130,$J130,"")</f>
        <v/>
      </c>
      <c r="V130" s="99" t="str">
        <f aca="false">IF(V$2=$E130,$J130,"")</f>
        <v/>
      </c>
      <c r="W130" s="86" t="str">
        <f aca="false">IF(W$2=$E130,$J130,"")</f>
        <v/>
      </c>
      <c r="X130" s="99" t="str">
        <f aca="false">IF(X$2=$E130,$J130,"")</f>
        <v/>
      </c>
      <c r="Y130" s="86" t="str">
        <f aca="false">IF(Y$2=$E130,$J130,"")</f>
        <v/>
      </c>
      <c r="Z130" s="99" t="str">
        <f aca="false">IF(Z$2=$E130,$J130,"")</f>
        <v/>
      </c>
      <c r="AA130" s="86" t="str">
        <f aca="false">IF(AA$2=$E130,$J130,"")</f>
        <v/>
      </c>
      <c r="AB130" s="99" t="str">
        <f aca="false">IF(AB$2=$E130,$J130,"")</f>
        <v/>
      </c>
      <c r="AC130" s="101" t="s">
        <v>10</v>
      </c>
      <c r="AD130" s="83"/>
      <c r="AE130" s="83"/>
      <c r="AF130" s="83"/>
    </row>
    <row r="131" customFormat="false" ht="14.25" hidden="false" customHeight="false" outlineLevel="0" collapsed="false">
      <c r="A131" s="82" t="str">
        <f aca="false">IF(G131&lt;&gt;0,IF(COUNTIF(G$4:G$200,G131)&lt;&gt;1,RANK(G131,G$4:G$200)&amp;"°",RANK(G131,G$4:G$200)),"")</f>
        <v/>
      </c>
      <c r="B131" s="83"/>
      <c r="C131" s="86" t="str">
        <f aca="false">IFERROR(VLOOKUP($B131,TabJoueurs,2,0),"")</f>
        <v/>
      </c>
      <c r="D131" s="86" t="str">
        <f aca="false">IFERROR(VLOOKUP($B131,TabJoueurs,3,0),"")</f>
        <v/>
      </c>
      <c r="E131" s="86" t="str">
        <f aca="false">IFERROR(VLOOKUP($B131,TabJoueurs,4,0),"")</f>
        <v/>
      </c>
      <c r="F131" s="86" t="str">
        <f aca="false">IFERROR(VLOOKUP($B131,TabJoueurs,7,0),"")</f>
        <v/>
      </c>
      <c r="G131" s="82"/>
      <c r="H131" s="82" t="n">
        <f aca="false">COUNTIF(E$4:E131,E131)</f>
        <v>6</v>
      </c>
      <c r="I131" s="82" t="n">
        <f aca="false">IFERROR(IF(H131&lt;6,I130+1,I130),0)</f>
        <v>70</v>
      </c>
      <c r="J131" s="82" t="str">
        <f aca="false">IF(G131&gt;0,IF(H131&lt;6,PtsMax5-I131+1,""),"")</f>
        <v/>
      </c>
      <c r="K131" s="97" t="n">
        <f aca="false">MAX(M131:AB131)</f>
        <v>0</v>
      </c>
      <c r="L131" s="98" t="n">
        <f aca="false">IFERROR(G131/G$1,"")</f>
        <v>0</v>
      </c>
      <c r="M131" s="99" t="str">
        <f aca="false">IF(M$2=$E131,$J131,"")</f>
        <v/>
      </c>
      <c r="N131" s="86" t="str">
        <f aca="false">IF(N$2=$E131,$J131,"")</f>
        <v/>
      </c>
      <c r="O131" s="99" t="str">
        <f aca="false">IF(O$2=$E131,$J131,"")</f>
        <v/>
      </c>
      <c r="P131" s="86" t="str">
        <f aca="false">IF(P$2=$E131,$J131,"")</f>
        <v/>
      </c>
      <c r="Q131" s="86" t="str">
        <f aca="false">IF(Q$2=$E131,$J131,"")</f>
        <v/>
      </c>
      <c r="R131" s="99" t="str">
        <f aca="false">IF(R$2=$E131,$J131,"")</f>
        <v/>
      </c>
      <c r="S131" s="86" t="str">
        <f aca="false">IF(S$2=$E131,$J131,"")</f>
        <v/>
      </c>
      <c r="T131" s="99" t="str">
        <f aca="false">IF(T$2=$E131,$J131,"")</f>
        <v/>
      </c>
      <c r="U131" s="86" t="str">
        <f aca="false">IF(U$2=$E131,$J131,"")</f>
        <v/>
      </c>
      <c r="V131" s="99" t="str">
        <f aca="false">IF(V$2=$E131,$J131,"")</f>
        <v/>
      </c>
      <c r="W131" s="86" t="str">
        <f aca="false">IF(W$2=$E131,$J131,"")</f>
        <v/>
      </c>
      <c r="X131" s="99" t="str">
        <f aca="false">IF(X$2=$E131,$J131,"")</f>
        <v/>
      </c>
      <c r="Y131" s="86" t="str">
        <f aca="false">IF(Y$2=$E131,$J131,"")</f>
        <v/>
      </c>
      <c r="Z131" s="99" t="str">
        <f aca="false">IF(Z$2=$E131,$J131,"")</f>
        <v/>
      </c>
      <c r="AA131" s="86" t="str">
        <f aca="false">IF(AA$2=$E131,$J131,"")</f>
        <v/>
      </c>
      <c r="AB131" s="99" t="str">
        <f aca="false">IF(AB$2=$E131,$J131,"")</f>
        <v/>
      </c>
      <c r="AC131" s="101" t="s">
        <v>10</v>
      </c>
      <c r="AD131" s="83"/>
      <c r="AE131" s="83"/>
      <c r="AF131" s="83"/>
    </row>
    <row r="132" customFormat="false" ht="14.25" hidden="false" customHeight="false" outlineLevel="0" collapsed="false">
      <c r="A132" s="82" t="str">
        <f aca="false">IF(G132&lt;&gt;0,IF(COUNTIF(G$4:G$200,G132)&lt;&gt;1,RANK(G132,G$4:G$200)&amp;"°",RANK(G132,G$4:G$200)),"")</f>
        <v/>
      </c>
      <c r="B132" s="83"/>
      <c r="C132" s="86" t="str">
        <f aca="false">IFERROR(VLOOKUP($B132,TabJoueurs,2,0),"")</f>
        <v/>
      </c>
      <c r="D132" s="86" t="str">
        <f aca="false">IFERROR(VLOOKUP($B132,TabJoueurs,3,0),"")</f>
        <v/>
      </c>
      <c r="E132" s="86" t="str">
        <f aca="false">IFERROR(VLOOKUP($B132,TabJoueurs,4,0),"")</f>
        <v/>
      </c>
      <c r="F132" s="86" t="str">
        <f aca="false">IFERROR(VLOOKUP($B132,TabJoueurs,7,0),"")</f>
        <v/>
      </c>
      <c r="G132" s="82"/>
      <c r="H132" s="82" t="n">
        <f aca="false">COUNTIF(E$4:E132,E132)</f>
        <v>7</v>
      </c>
      <c r="I132" s="82" t="n">
        <f aca="false">IFERROR(IF(H132&lt;6,I131+1,I131),0)</f>
        <v>70</v>
      </c>
      <c r="J132" s="82" t="str">
        <f aca="false">IF(G132&gt;0,IF(H132&lt;6,PtsMax5-I132+1,""),"")</f>
        <v/>
      </c>
      <c r="K132" s="97" t="n">
        <f aca="false">MAX(M132:AB132)</f>
        <v>0</v>
      </c>
      <c r="L132" s="98" t="n">
        <f aca="false">IFERROR(G132/G$1,"")</f>
        <v>0</v>
      </c>
      <c r="M132" s="99" t="str">
        <f aca="false">IF(M$2=$E132,$J132,"")</f>
        <v/>
      </c>
      <c r="N132" s="86" t="str">
        <f aca="false">IF(N$2=$E132,$J132,"")</f>
        <v/>
      </c>
      <c r="O132" s="99" t="str">
        <f aca="false">IF(O$2=$E132,$J132,"")</f>
        <v/>
      </c>
      <c r="P132" s="86" t="str">
        <f aca="false">IF(P$2=$E132,$J132,"")</f>
        <v/>
      </c>
      <c r="Q132" s="86" t="str">
        <f aca="false">IF(Q$2=$E132,$J132,"")</f>
        <v/>
      </c>
      <c r="R132" s="99" t="str">
        <f aca="false">IF(R$2=$E132,$J132,"")</f>
        <v/>
      </c>
      <c r="S132" s="86" t="str">
        <f aca="false">IF(S$2=$E132,$J132,"")</f>
        <v/>
      </c>
      <c r="T132" s="99" t="str">
        <f aca="false">IF(T$2=$E132,$J132,"")</f>
        <v/>
      </c>
      <c r="U132" s="86" t="str">
        <f aca="false">IF(U$2=$E132,$J132,"")</f>
        <v/>
      </c>
      <c r="V132" s="99" t="str">
        <f aca="false">IF(V$2=$E132,$J132,"")</f>
        <v/>
      </c>
      <c r="W132" s="86" t="str">
        <f aca="false">IF(W$2=$E132,$J132,"")</f>
        <v/>
      </c>
      <c r="X132" s="99" t="str">
        <f aca="false">IF(X$2=$E132,$J132,"")</f>
        <v/>
      </c>
      <c r="Y132" s="86" t="str">
        <f aca="false">IF(Y$2=$E132,$J132,"")</f>
        <v/>
      </c>
      <c r="Z132" s="99" t="str">
        <f aca="false">IF(Z$2=$E132,$J132,"")</f>
        <v/>
      </c>
      <c r="AA132" s="86" t="str">
        <f aca="false">IF(AA$2=$E132,$J132,"")</f>
        <v/>
      </c>
      <c r="AB132" s="99" t="str">
        <f aca="false">IF(AB$2=$E132,$J132,"")</f>
        <v/>
      </c>
      <c r="AC132" s="101" t="s">
        <v>10</v>
      </c>
      <c r="AD132" s="83"/>
      <c r="AE132" s="83"/>
      <c r="AF132" s="83"/>
    </row>
    <row r="133" customFormat="false" ht="14.25" hidden="false" customHeight="false" outlineLevel="0" collapsed="false">
      <c r="A133" s="82" t="str">
        <f aca="false">IF(G133&lt;&gt;0,IF(COUNTIF(G$4:G$200,G133)&lt;&gt;1,RANK(G133,G$4:G$200)&amp;"°",RANK(G133,G$4:G$200)),"")</f>
        <v/>
      </c>
      <c r="B133" s="83"/>
      <c r="C133" s="86" t="str">
        <f aca="false">IFERROR(VLOOKUP($B133,TabJoueurs,2,0),"")</f>
        <v/>
      </c>
      <c r="D133" s="86" t="str">
        <f aca="false">IFERROR(VLOOKUP($B133,TabJoueurs,3,0),"")</f>
        <v/>
      </c>
      <c r="E133" s="86" t="str">
        <f aca="false">IFERROR(VLOOKUP($B133,TabJoueurs,4,0),"")</f>
        <v/>
      </c>
      <c r="F133" s="86" t="str">
        <f aca="false">IFERROR(VLOOKUP($B133,TabJoueurs,7,0),"")</f>
        <v/>
      </c>
      <c r="G133" s="82"/>
      <c r="H133" s="82" t="n">
        <f aca="false">COUNTIF(E$4:E133,E133)</f>
        <v>8</v>
      </c>
      <c r="I133" s="82" t="n">
        <f aca="false">IFERROR(IF(H133&lt;6,I132+1,I132),0)</f>
        <v>70</v>
      </c>
      <c r="J133" s="82" t="str">
        <f aca="false">IF(G133&gt;0,IF(H133&lt;6,PtsMax5-I133+1,""),"")</f>
        <v/>
      </c>
      <c r="K133" s="97" t="n">
        <f aca="false">MAX(M133:AB133)</f>
        <v>0</v>
      </c>
      <c r="L133" s="98" t="n">
        <f aca="false">IFERROR(G133/G$1,"")</f>
        <v>0</v>
      </c>
      <c r="M133" s="99" t="str">
        <f aca="false">IF(M$2=$E133,$J133,"")</f>
        <v/>
      </c>
      <c r="N133" s="86" t="str">
        <f aca="false">IF(N$2=$E133,$J133,"")</f>
        <v/>
      </c>
      <c r="O133" s="99" t="str">
        <f aca="false">IF(O$2=$E133,$J133,"")</f>
        <v/>
      </c>
      <c r="P133" s="86" t="str">
        <f aca="false">IF(P$2=$E133,$J133,"")</f>
        <v/>
      </c>
      <c r="Q133" s="86" t="str">
        <f aca="false">IF(Q$2=$E133,$J133,"")</f>
        <v/>
      </c>
      <c r="R133" s="99" t="str">
        <f aca="false">IF(R$2=$E133,$J133,"")</f>
        <v/>
      </c>
      <c r="S133" s="86" t="str">
        <f aca="false">IF(S$2=$E133,$J133,"")</f>
        <v/>
      </c>
      <c r="T133" s="99" t="str">
        <f aca="false">IF(T$2=$E133,$J133,"")</f>
        <v/>
      </c>
      <c r="U133" s="86" t="str">
        <f aca="false">IF(U$2=$E133,$J133,"")</f>
        <v/>
      </c>
      <c r="V133" s="99" t="str">
        <f aca="false">IF(V$2=$E133,$J133,"")</f>
        <v/>
      </c>
      <c r="W133" s="86" t="str">
        <f aca="false">IF(W$2=$E133,$J133,"")</f>
        <v/>
      </c>
      <c r="X133" s="99" t="str">
        <f aca="false">IF(X$2=$E133,$J133,"")</f>
        <v/>
      </c>
      <c r="Y133" s="86" t="str">
        <f aca="false">IF(Y$2=$E133,$J133,"")</f>
        <v/>
      </c>
      <c r="Z133" s="99" t="str">
        <f aca="false">IF(Z$2=$E133,$J133,"")</f>
        <v/>
      </c>
      <c r="AA133" s="86" t="str">
        <f aca="false">IF(AA$2=$E133,$J133,"")</f>
        <v/>
      </c>
      <c r="AB133" s="99" t="str">
        <f aca="false">IF(AB$2=$E133,$J133,"")</f>
        <v/>
      </c>
      <c r="AC133" s="101" t="s">
        <v>10</v>
      </c>
      <c r="AD133" s="83"/>
      <c r="AE133" s="83"/>
      <c r="AF133" s="83"/>
    </row>
    <row r="134" customFormat="false" ht="14.25" hidden="false" customHeight="false" outlineLevel="0" collapsed="false">
      <c r="A134" s="82" t="str">
        <f aca="false">IF(G134&lt;&gt;0,IF(COUNTIF(G$4:G$200,G134)&lt;&gt;1,RANK(G134,G$4:G$200)&amp;"°",RANK(G134,G$4:G$200)),"")</f>
        <v/>
      </c>
      <c r="B134" s="83"/>
      <c r="C134" s="86" t="str">
        <f aca="false">IFERROR(VLOOKUP($B134,TabJoueurs,2,0),"")</f>
        <v/>
      </c>
      <c r="D134" s="86" t="str">
        <f aca="false">IFERROR(VLOOKUP($B134,TabJoueurs,3,0),"")</f>
        <v/>
      </c>
      <c r="E134" s="86" t="str">
        <f aca="false">IFERROR(VLOOKUP($B134,TabJoueurs,4,0),"")</f>
        <v/>
      </c>
      <c r="F134" s="86" t="str">
        <f aca="false">IFERROR(VLOOKUP($B134,TabJoueurs,7,0),"")</f>
        <v/>
      </c>
      <c r="G134" s="82"/>
      <c r="H134" s="82" t="n">
        <f aca="false">COUNTIF(E$4:E134,E134)</f>
        <v>9</v>
      </c>
      <c r="I134" s="82" t="n">
        <f aca="false">IFERROR(IF(H134&lt;6,I133+1,I133),0)</f>
        <v>70</v>
      </c>
      <c r="J134" s="82" t="str">
        <f aca="false">IF(G134&gt;0,IF(H134&lt;6,PtsMax5-I134+1,""),"")</f>
        <v/>
      </c>
      <c r="K134" s="97" t="n">
        <f aca="false">MAX(M134:AB134)</f>
        <v>0</v>
      </c>
      <c r="L134" s="98" t="n">
        <f aca="false">IFERROR(G134/G$1,"")</f>
        <v>0</v>
      </c>
      <c r="M134" s="99" t="str">
        <f aca="false">IF(M$2=$E134,$J134,"")</f>
        <v/>
      </c>
      <c r="N134" s="86" t="str">
        <f aca="false">IF(N$2=$E134,$J134,"")</f>
        <v/>
      </c>
      <c r="O134" s="99" t="str">
        <f aca="false">IF(O$2=$E134,$J134,"")</f>
        <v/>
      </c>
      <c r="P134" s="86" t="str">
        <f aca="false">IF(P$2=$E134,$J134,"")</f>
        <v/>
      </c>
      <c r="Q134" s="86" t="str">
        <f aca="false">IF(Q$2=$E134,$J134,"")</f>
        <v/>
      </c>
      <c r="R134" s="99" t="str">
        <f aca="false">IF(R$2=$E134,$J134,"")</f>
        <v/>
      </c>
      <c r="S134" s="86" t="str">
        <f aca="false">IF(S$2=$E134,$J134,"")</f>
        <v/>
      </c>
      <c r="T134" s="99" t="str">
        <f aca="false">IF(T$2=$E134,$J134,"")</f>
        <v/>
      </c>
      <c r="U134" s="86" t="str">
        <f aca="false">IF(U$2=$E134,$J134,"")</f>
        <v/>
      </c>
      <c r="V134" s="99" t="str">
        <f aca="false">IF(V$2=$E134,$J134,"")</f>
        <v/>
      </c>
      <c r="W134" s="86" t="str">
        <f aca="false">IF(W$2=$E134,$J134,"")</f>
        <v/>
      </c>
      <c r="X134" s="99" t="str">
        <f aca="false">IF(X$2=$E134,$J134,"")</f>
        <v/>
      </c>
      <c r="Y134" s="86" t="str">
        <f aca="false">IF(Y$2=$E134,$J134,"")</f>
        <v/>
      </c>
      <c r="Z134" s="99" t="str">
        <f aca="false">IF(Z$2=$E134,$J134,"")</f>
        <v/>
      </c>
      <c r="AA134" s="86" t="str">
        <f aca="false">IF(AA$2=$E134,$J134,"")</f>
        <v/>
      </c>
      <c r="AB134" s="99" t="str">
        <f aca="false">IF(AB$2=$E134,$J134,"")</f>
        <v/>
      </c>
      <c r="AC134" s="101" t="s">
        <v>10</v>
      </c>
      <c r="AD134" s="83"/>
      <c r="AE134" s="83"/>
      <c r="AF134" s="83"/>
    </row>
    <row r="135" customFormat="false" ht="14.25" hidden="false" customHeight="false" outlineLevel="0" collapsed="false">
      <c r="A135" s="82" t="str">
        <f aca="false">IF(G135&lt;&gt;0,IF(COUNTIF(G$4:G$200,G135)&lt;&gt;1,RANK(G135,G$4:G$200)&amp;"°",RANK(G135,G$4:G$200)),"")</f>
        <v/>
      </c>
      <c r="B135" s="83"/>
      <c r="C135" s="86" t="str">
        <f aca="false">IFERROR(VLOOKUP($B135,TabJoueurs,2,0),"")</f>
        <v/>
      </c>
      <c r="D135" s="86" t="str">
        <f aca="false">IFERROR(VLOOKUP($B135,TabJoueurs,3,0),"")</f>
        <v/>
      </c>
      <c r="E135" s="86" t="str">
        <f aca="false">IFERROR(VLOOKUP($B135,TabJoueurs,4,0),"")</f>
        <v/>
      </c>
      <c r="F135" s="86" t="str">
        <f aca="false">IFERROR(VLOOKUP($B135,TabJoueurs,7,0),"")</f>
        <v/>
      </c>
      <c r="G135" s="82"/>
      <c r="H135" s="82" t="n">
        <f aca="false">COUNTIF(E$4:E135,E135)</f>
        <v>10</v>
      </c>
      <c r="I135" s="82" t="n">
        <f aca="false">IFERROR(IF(H135&lt;6,I134+1,I134),0)</f>
        <v>70</v>
      </c>
      <c r="J135" s="82" t="str">
        <f aca="false">IF(G135&gt;0,IF(H135&lt;6,PtsMax5-I135+1,""),"")</f>
        <v/>
      </c>
      <c r="K135" s="97" t="n">
        <f aca="false">MAX(M135:AB135)</f>
        <v>0</v>
      </c>
      <c r="L135" s="98" t="n">
        <f aca="false">IFERROR(G135/G$1,"")</f>
        <v>0</v>
      </c>
      <c r="M135" s="99" t="str">
        <f aca="false">IF(M$2=$E135,$J135,"")</f>
        <v/>
      </c>
      <c r="N135" s="86" t="str">
        <f aca="false">IF(N$2=$E135,$J135,"")</f>
        <v/>
      </c>
      <c r="O135" s="99" t="str">
        <f aca="false">IF(O$2=$E135,$J135,"")</f>
        <v/>
      </c>
      <c r="P135" s="86" t="str">
        <f aca="false">IF(P$2=$E135,$J135,"")</f>
        <v/>
      </c>
      <c r="Q135" s="86" t="str">
        <f aca="false">IF(Q$2=$E135,$J135,"")</f>
        <v/>
      </c>
      <c r="R135" s="99" t="str">
        <f aca="false">IF(R$2=$E135,$J135,"")</f>
        <v/>
      </c>
      <c r="S135" s="86" t="str">
        <f aca="false">IF(S$2=$E135,$J135,"")</f>
        <v/>
      </c>
      <c r="T135" s="99" t="str">
        <f aca="false">IF(T$2=$E135,$J135,"")</f>
        <v/>
      </c>
      <c r="U135" s="86" t="str">
        <f aca="false">IF(U$2=$E135,$J135,"")</f>
        <v/>
      </c>
      <c r="V135" s="99" t="str">
        <f aca="false">IF(V$2=$E135,$J135,"")</f>
        <v/>
      </c>
      <c r="W135" s="86" t="str">
        <f aca="false">IF(W$2=$E135,$J135,"")</f>
        <v/>
      </c>
      <c r="X135" s="99" t="str">
        <f aca="false">IF(X$2=$E135,$J135,"")</f>
        <v/>
      </c>
      <c r="Y135" s="86" t="str">
        <f aca="false">IF(Y$2=$E135,$J135,"")</f>
        <v/>
      </c>
      <c r="Z135" s="99" t="str">
        <f aca="false">IF(Z$2=$E135,$J135,"")</f>
        <v/>
      </c>
      <c r="AA135" s="86" t="str">
        <f aca="false">IF(AA$2=$E135,$J135,"")</f>
        <v/>
      </c>
      <c r="AB135" s="99" t="str">
        <f aca="false">IF(AB$2=$E135,$J135,"")</f>
        <v/>
      </c>
      <c r="AC135" s="101" t="s">
        <v>10</v>
      </c>
      <c r="AD135" s="83"/>
      <c r="AE135" s="83"/>
      <c r="AF135" s="83"/>
    </row>
    <row r="136" customFormat="false" ht="14.25" hidden="false" customHeight="false" outlineLevel="0" collapsed="false">
      <c r="A136" s="82" t="str">
        <f aca="false">IF(G136&lt;&gt;0,IF(COUNTIF(G$4:G$200,G136)&lt;&gt;1,RANK(G136,G$4:G$200)&amp;"°",RANK(G136,G$4:G$200)),"")</f>
        <v/>
      </c>
      <c r="B136" s="83"/>
      <c r="C136" s="86" t="str">
        <f aca="false">IFERROR(VLOOKUP($B136,TabJoueurs,2,0),"")</f>
        <v/>
      </c>
      <c r="D136" s="86" t="str">
        <f aca="false">IFERROR(VLOOKUP($B136,TabJoueurs,3,0),"")</f>
        <v/>
      </c>
      <c r="E136" s="86" t="str">
        <f aca="false">IFERROR(VLOOKUP($B136,TabJoueurs,4,0),"")</f>
        <v/>
      </c>
      <c r="F136" s="86" t="str">
        <f aca="false">IFERROR(VLOOKUP($B136,TabJoueurs,7,0),"")</f>
        <v/>
      </c>
      <c r="G136" s="82"/>
      <c r="H136" s="82" t="n">
        <f aca="false">COUNTIF(E$4:E136,E136)</f>
        <v>11</v>
      </c>
      <c r="I136" s="82" t="n">
        <f aca="false">IFERROR(IF(H136&lt;6,I135+1,I135),0)</f>
        <v>70</v>
      </c>
      <c r="J136" s="82" t="str">
        <f aca="false">IF(G136&gt;0,IF(H136&lt;6,PtsMax5-I136+1,""),"")</f>
        <v/>
      </c>
      <c r="K136" s="97" t="n">
        <f aca="false">MAX(M136:AB136)</f>
        <v>0</v>
      </c>
      <c r="L136" s="98" t="n">
        <f aca="false">IFERROR(G136/G$1,"")</f>
        <v>0</v>
      </c>
      <c r="M136" s="99" t="str">
        <f aca="false">IF(M$2=$E136,$J136,"")</f>
        <v/>
      </c>
      <c r="N136" s="86" t="str">
        <f aca="false">IF(N$2=$E136,$J136,"")</f>
        <v/>
      </c>
      <c r="O136" s="99" t="str">
        <f aca="false">IF(O$2=$E136,$J136,"")</f>
        <v/>
      </c>
      <c r="P136" s="86" t="str">
        <f aca="false">IF(P$2=$E136,$J136,"")</f>
        <v/>
      </c>
      <c r="Q136" s="86" t="str">
        <f aca="false">IF(Q$2=$E136,$J136,"")</f>
        <v/>
      </c>
      <c r="R136" s="99" t="str">
        <f aca="false">IF(R$2=$E136,$J136,"")</f>
        <v/>
      </c>
      <c r="S136" s="86" t="str">
        <f aca="false">IF(S$2=$E136,$J136,"")</f>
        <v/>
      </c>
      <c r="T136" s="99" t="str">
        <f aca="false">IF(T$2=$E136,$J136,"")</f>
        <v/>
      </c>
      <c r="U136" s="86" t="str">
        <f aca="false">IF(U$2=$E136,$J136,"")</f>
        <v/>
      </c>
      <c r="V136" s="99" t="str">
        <f aca="false">IF(V$2=$E136,$J136,"")</f>
        <v/>
      </c>
      <c r="W136" s="86" t="str">
        <f aca="false">IF(W$2=$E136,$J136,"")</f>
        <v/>
      </c>
      <c r="X136" s="99" t="str">
        <f aca="false">IF(X$2=$E136,$J136,"")</f>
        <v/>
      </c>
      <c r="Y136" s="86" t="str">
        <f aca="false">IF(Y$2=$E136,$J136,"")</f>
        <v/>
      </c>
      <c r="Z136" s="99" t="str">
        <f aca="false">IF(Z$2=$E136,$J136,"")</f>
        <v/>
      </c>
      <c r="AA136" s="86" t="str">
        <f aca="false">IF(AA$2=$E136,$J136,"")</f>
        <v/>
      </c>
      <c r="AB136" s="99" t="str">
        <f aca="false">IF(AB$2=$E136,$J136,"")</f>
        <v/>
      </c>
      <c r="AC136" s="101" t="s">
        <v>10</v>
      </c>
      <c r="AD136" s="83"/>
      <c r="AE136" s="83"/>
      <c r="AF136" s="83"/>
    </row>
    <row r="137" customFormat="false" ht="14.25" hidden="false" customHeight="false" outlineLevel="0" collapsed="false">
      <c r="A137" s="82" t="str">
        <f aca="false">IF(G137&lt;&gt;0,IF(COUNTIF(G$4:G$200,G137)&lt;&gt;1,RANK(G137,G$4:G$200)&amp;"°",RANK(G137,G$4:G$200)),"")</f>
        <v/>
      </c>
      <c r="B137" s="83"/>
      <c r="C137" s="86" t="str">
        <f aca="false">IFERROR(VLOOKUP($B137,TabJoueurs,2,0),"")</f>
        <v/>
      </c>
      <c r="D137" s="86" t="str">
        <f aca="false">IFERROR(VLOOKUP($B137,TabJoueurs,3,0),"")</f>
        <v/>
      </c>
      <c r="E137" s="86" t="str">
        <f aca="false">IFERROR(VLOOKUP($B137,TabJoueurs,4,0),"")</f>
        <v/>
      </c>
      <c r="F137" s="86" t="str">
        <f aca="false">IFERROR(VLOOKUP($B137,TabJoueurs,7,0),"")</f>
        <v/>
      </c>
      <c r="G137" s="82"/>
      <c r="H137" s="82" t="n">
        <f aca="false">COUNTIF(E$4:E137,E137)</f>
        <v>12</v>
      </c>
      <c r="I137" s="82" t="n">
        <f aca="false">IFERROR(IF(H137&lt;6,I136+1,I136),0)</f>
        <v>70</v>
      </c>
      <c r="J137" s="82" t="str">
        <f aca="false">IF(G137&gt;0,IF(H137&lt;6,PtsMax5-I137+1,""),"")</f>
        <v/>
      </c>
      <c r="K137" s="97" t="n">
        <f aca="false">MAX(M137:AB137)</f>
        <v>0</v>
      </c>
      <c r="L137" s="98" t="n">
        <f aca="false">IFERROR(G137/G$1,"")</f>
        <v>0</v>
      </c>
      <c r="M137" s="99" t="str">
        <f aca="false">IF(M$2=$E137,$J137,"")</f>
        <v/>
      </c>
      <c r="N137" s="86" t="str">
        <f aca="false">IF(N$2=$E137,$J137,"")</f>
        <v/>
      </c>
      <c r="O137" s="99" t="str">
        <f aca="false">IF(O$2=$E137,$J137,"")</f>
        <v/>
      </c>
      <c r="P137" s="86" t="str">
        <f aca="false">IF(P$2=$E137,$J137,"")</f>
        <v/>
      </c>
      <c r="Q137" s="86" t="str">
        <f aca="false">IF(Q$2=$E137,$J137,"")</f>
        <v/>
      </c>
      <c r="R137" s="99" t="str">
        <f aca="false">IF(R$2=$E137,$J137,"")</f>
        <v/>
      </c>
      <c r="S137" s="86" t="str">
        <f aca="false">IF(S$2=$E137,$J137,"")</f>
        <v/>
      </c>
      <c r="T137" s="99" t="str">
        <f aca="false">IF(T$2=$E137,$J137,"")</f>
        <v/>
      </c>
      <c r="U137" s="86" t="str">
        <f aca="false">IF(U$2=$E137,$J137,"")</f>
        <v/>
      </c>
      <c r="V137" s="99" t="str">
        <f aca="false">IF(V$2=$E137,$J137,"")</f>
        <v/>
      </c>
      <c r="W137" s="86" t="str">
        <f aca="false">IF(W$2=$E137,$J137,"")</f>
        <v/>
      </c>
      <c r="X137" s="99" t="str">
        <f aca="false">IF(X$2=$E137,$J137,"")</f>
        <v/>
      </c>
      <c r="Y137" s="86" t="str">
        <f aca="false">IF(Y$2=$E137,$J137,"")</f>
        <v/>
      </c>
      <c r="Z137" s="99" t="str">
        <f aca="false">IF(Z$2=$E137,$J137,"")</f>
        <v/>
      </c>
      <c r="AA137" s="86" t="str">
        <f aca="false">IF(AA$2=$E137,$J137,"")</f>
        <v/>
      </c>
      <c r="AB137" s="99" t="str">
        <f aca="false">IF(AB$2=$E137,$J137,"")</f>
        <v/>
      </c>
      <c r="AC137" s="101" t="s">
        <v>10</v>
      </c>
      <c r="AD137" s="83"/>
      <c r="AE137" s="83"/>
      <c r="AF137" s="83"/>
    </row>
    <row r="138" customFormat="false" ht="14.25" hidden="false" customHeight="false" outlineLevel="0" collapsed="false">
      <c r="A138" s="82" t="str">
        <f aca="false">IF(G138&lt;&gt;0,IF(COUNTIF(G$4:G$200,G138)&lt;&gt;1,RANK(G138,G$4:G$200)&amp;"°",RANK(G138,G$4:G$200)),"")</f>
        <v/>
      </c>
      <c r="B138" s="83"/>
      <c r="C138" s="86" t="str">
        <f aca="false">IFERROR(VLOOKUP($B138,TabJoueurs,2,0),"")</f>
        <v/>
      </c>
      <c r="D138" s="86" t="str">
        <f aca="false">IFERROR(VLOOKUP($B138,TabJoueurs,3,0),"")</f>
        <v/>
      </c>
      <c r="E138" s="86" t="str">
        <f aca="false">IFERROR(VLOOKUP($B138,TabJoueurs,4,0),"")</f>
        <v/>
      </c>
      <c r="F138" s="86" t="str">
        <f aca="false">IFERROR(VLOOKUP($B138,TabJoueurs,7,0),"")</f>
        <v/>
      </c>
      <c r="G138" s="82"/>
      <c r="H138" s="82" t="n">
        <f aca="false">COUNTIF(E$4:E138,E138)</f>
        <v>13</v>
      </c>
      <c r="I138" s="82" t="n">
        <f aca="false">IFERROR(IF(H138&lt;6,I137+1,I137),0)</f>
        <v>70</v>
      </c>
      <c r="J138" s="82" t="str">
        <f aca="false">IF(G138&gt;0,IF(H138&lt;6,PtsMax5-I138+1,""),"")</f>
        <v/>
      </c>
      <c r="K138" s="97" t="n">
        <f aca="false">MAX(M138:AB138)</f>
        <v>0</v>
      </c>
      <c r="L138" s="98" t="n">
        <f aca="false">IFERROR(G138/G$1,"")</f>
        <v>0</v>
      </c>
      <c r="M138" s="99" t="str">
        <f aca="false">IF(M$2=$E138,$J138,"")</f>
        <v/>
      </c>
      <c r="N138" s="86" t="str">
        <f aca="false">IF(N$2=$E138,$J138,"")</f>
        <v/>
      </c>
      <c r="O138" s="99" t="str">
        <f aca="false">IF(O$2=$E138,$J138,"")</f>
        <v/>
      </c>
      <c r="P138" s="86" t="str">
        <f aca="false">IF(P$2=$E138,$J138,"")</f>
        <v/>
      </c>
      <c r="Q138" s="86" t="str">
        <f aca="false">IF(Q$2=$E138,$J138,"")</f>
        <v/>
      </c>
      <c r="R138" s="99" t="str">
        <f aca="false">IF(R$2=$E138,$J138,"")</f>
        <v/>
      </c>
      <c r="S138" s="86" t="str">
        <f aca="false">IF(S$2=$E138,$J138,"")</f>
        <v/>
      </c>
      <c r="T138" s="99" t="str">
        <f aca="false">IF(T$2=$E138,$J138,"")</f>
        <v/>
      </c>
      <c r="U138" s="86" t="str">
        <f aca="false">IF(U$2=$E138,$J138,"")</f>
        <v/>
      </c>
      <c r="V138" s="99" t="str">
        <f aca="false">IF(V$2=$E138,$J138,"")</f>
        <v/>
      </c>
      <c r="W138" s="86" t="str">
        <f aca="false">IF(W$2=$E138,$J138,"")</f>
        <v/>
      </c>
      <c r="X138" s="99" t="str">
        <f aca="false">IF(X$2=$E138,$J138,"")</f>
        <v/>
      </c>
      <c r="Y138" s="86" t="str">
        <f aca="false">IF(Y$2=$E138,$J138,"")</f>
        <v/>
      </c>
      <c r="Z138" s="99" t="str">
        <f aca="false">IF(Z$2=$E138,$J138,"")</f>
        <v/>
      </c>
      <c r="AA138" s="86" t="str">
        <f aca="false">IF(AA$2=$E138,$J138,"")</f>
        <v/>
      </c>
      <c r="AB138" s="99" t="str">
        <f aca="false">IF(AB$2=$E138,$J138,"")</f>
        <v/>
      </c>
      <c r="AC138" s="101" t="s">
        <v>10</v>
      </c>
      <c r="AD138" s="83"/>
      <c r="AE138" s="83"/>
      <c r="AF138" s="83"/>
    </row>
    <row r="139" customFormat="false" ht="14.25" hidden="false" customHeight="false" outlineLevel="0" collapsed="false">
      <c r="A139" s="82" t="str">
        <f aca="false">IF(G139&lt;&gt;0,IF(COUNTIF(G$4:G$200,G139)&lt;&gt;1,RANK(G139,G$4:G$200)&amp;"°",RANK(G139,G$4:G$200)),"")</f>
        <v/>
      </c>
      <c r="B139" s="83"/>
      <c r="C139" s="86" t="str">
        <f aca="false">IFERROR(VLOOKUP($B139,TabJoueurs,2,0),"")</f>
        <v/>
      </c>
      <c r="D139" s="86" t="str">
        <f aca="false">IFERROR(VLOOKUP($B139,TabJoueurs,3,0),"")</f>
        <v/>
      </c>
      <c r="E139" s="86" t="str">
        <f aca="false">IFERROR(VLOOKUP($B139,TabJoueurs,4,0),"")</f>
        <v/>
      </c>
      <c r="F139" s="86" t="str">
        <f aca="false">IFERROR(VLOOKUP($B139,TabJoueurs,7,0),"")</f>
        <v/>
      </c>
      <c r="G139" s="82"/>
      <c r="H139" s="82" t="n">
        <f aca="false">COUNTIF(E$4:E139,E139)</f>
        <v>14</v>
      </c>
      <c r="I139" s="82" t="n">
        <f aca="false">IFERROR(IF(H139&lt;6,I138+1,I138),0)</f>
        <v>70</v>
      </c>
      <c r="J139" s="82" t="str">
        <f aca="false">IF(G139&gt;0,IF(H139&lt;6,PtsMax5-I139+1,""),"")</f>
        <v/>
      </c>
      <c r="K139" s="97" t="n">
        <f aca="false">MAX(M139:AB139)</f>
        <v>0</v>
      </c>
      <c r="L139" s="98" t="n">
        <f aca="false">IFERROR(G139/G$1,"")</f>
        <v>0</v>
      </c>
      <c r="M139" s="99" t="str">
        <f aca="false">IF(M$2=$E139,$J139,"")</f>
        <v/>
      </c>
      <c r="N139" s="86" t="str">
        <f aca="false">IF(N$2=$E139,$J139,"")</f>
        <v/>
      </c>
      <c r="O139" s="99" t="str">
        <f aca="false">IF(O$2=$E139,$J139,"")</f>
        <v/>
      </c>
      <c r="P139" s="86" t="str">
        <f aca="false">IF(P$2=$E139,$J139,"")</f>
        <v/>
      </c>
      <c r="Q139" s="86" t="str">
        <f aca="false">IF(Q$2=$E139,$J139,"")</f>
        <v/>
      </c>
      <c r="R139" s="99" t="str">
        <f aca="false">IF(R$2=$E139,$J139,"")</f>
        <v/>
      </c>
      <c r="S139" s="86" t="str">
        <f aca="false">IF(S$2=$E139,$J139,"")</f>
        <v/>
      </c>
      <c r="T139" s="99" t="str">
        <f aca="false">IF(T$2=$E139,$J139,"")</f>
        <v/>
      </c>
      <c r="U139" s="86" t="str">
        <f aca="false">IF(U$2=$E139,$J139,"")</f>
        <v/>
      </c>
      <c r="V139" s="99" t="str">
        <f aca="false">IF(V$2=$E139,$J139,"")</f>
        <v/>
      </c>
      <c r="W139" s="86" t="str">
        <f aca="false">IF(W$2=$E139,$J139,"")</f>
        <v/>
      </c>
      <c r="X139" s="99" t="str">
        <f aca="false">IF(X$2=$E139,$J139,"")</f>
        <v/>
      </c>
      <c r="Y139" s="86" t="str">
        <f aca="false">IF(Y$2=$E139,$J139,"")</f>
        <v/>
      </c>
      <c r="Z139" s="99" t="str">
        <f aca="false">IF(Z$2=$E139,$J139,"")</f>
        <v/>
      </c>
      <c r="AA139" s="86" t="str">
        <f aca="false">IF(AA$2=$E139,$J139,"")</f>
        <v/>
      </c>
      <c r="AB139" s="99" t="str">
        <f aca="false">IF(AB$2=$E139,$J139,"")</f>
        <v/>
      </c>
      <c r="AC139" s="101" t="s">
        <v>10</v>
      </c>
      <c r="AD139" s="83"/>
      <c r="AE139" s="83"/>
      <c r="AF139" s="83"/>
    </row>
    <row r="140" customFormat="false" ht="14.25" hidden="false" customHeight="false" outlineLevel="0" collapsed="false">
      <c r="A140" s="82" t="str">
        <f aca="false">IF(G140&lt;&gt;0,IF(COUNTIF(G$4:G$200,G140)&lt;&gt;1,RANK(G140,G$4:G$200)&amp;"°",RANK(G140,G$4:G$200)),"")</f>
        <v/>
      </c>
      <c r="B140" s="83"/>
      <c r="C140" s="86" t="str">
        <f aca="false">IFERROR(VLOOKUP($B140,TabJoueurs,2,0),"")</f>
        <v/>
      </c>
      <c r="D140" s="86" t="str">
        <f aca="false">IFERROR(VLOOKUP($B140,TabJoueurs,3,0),"")</f>
        <v/>
      </c>
      <c r="E140" s="86" t="str">
        <f aca="false">IFERROR(VLOOKUP($B140,TabJoueurs,4,0),"")</f>
        <v/>
      </c>
      <c r="F140" s="86" t="str">
        <f aca="false">IFERROR(VLOOKUP($B140,TabJoueurs,7,0),"")</f>
        <v/>
      </c>
      <c r="G140" s="82"/>
      <c r="H140" s="82" t="n">
        <f aca="false">COUNTIF(E$4:E140,E140)</f>
        <v>15</v>
      </c>
      <c r="I140" s="82" t="n">
        <f aca="false">IFERROR(IF(H140&lt;6,I139+1,I139),0)</f>
        <v>70</v>
      </c>
      <c r="J140" s="82" t="str">
        <f aca="false">IF(G140&gt;0,IF(H140&lt;6,PtsMax5-I140+1,""),"")</f>
        <v/>
      </c>
      <c r="K140" s="97" t="n">
        <f aca="false">MAX(M140:AB140)</f>
        <v>0</v>
      </c>
      <c r="L140" s="98" t="n">
        <f aca="false">IFERROR(G140/G$1,"")</f>
        <v>0</v>
      </c>
      <c r="M140" s="99" t="str">
        <f aca="false">IF(M$2=$E140,$J140,"")</f>
        <v/>
      </c>
      <c r="N140" s="86" t="str">
        <f aca="false">IF(N$2=$E140,$J140,"")</f>
        <v/>
      </c>
      <c r="O140" s="99" t="str">
        <f aca="false">IF(O$2=$E140,$J140,"")</f>
        <v/>
      </c>
      <c r="P140" s="86" t="str">
        <f aca="false">IF(P$2=$E140,$J140,"")</f>
        <v/>
      </c>
      <c r="Q140" s="86" t="str">
        <f aca="false">IF(Q$2=$E140,$J140,"")</f>
        <v/>
      </c>
      <c r="R140" s="99" t="str">
        <f aca="false">IF(R$2=$E140,$J140,"")</f>
        <v/>
      </c>
      <c r="S140" s="86" t="str">
        <f aca="false">IF(S$2=$E140,$J140,"")</f>
        <v/>
      </c>
      <c r="T140" s="99" t="str">
        <f aca="false">IF(T$2=$E140,$J140,"")</f>
        <v/>
      </c>
      <c r="U140" s="86" t="str">
        <f aca="false">IF(U$2=$E140,$J140,"")</f>
        <v/>
      </c>
      <c r="V140" s="99" t="str">
        <f aca="false">IF(V$2=$E140,$J140,"")</f>
        <v/>
      </c>
      <c r="W140" s="86" t="str">
        <f aca="false">IF(W$2=$E140,$J140,"")</f>
        <v/>
      </c>
      <c r="X140" s="99" t="str">
        <f aca="false">IF(X$2=$E140,$J140,"")</f>
        <v/>
      </c>
      <c r="Y140" s="86" t="str">
        <f aca="false">IF(Y$2=$E140,$J140,"")</f>
        <v/>
      </c>
      <c r="Z140" s="99" t="str">
        <f aca="false">IF(Z$2=$E140,$J140,"")</f>
        <v/>
      </c>
      <c r="AA140" s="86" t="str">
        <f aca="false">IF(AA$2=$E140,$J140,"")</f>
        <v/>
      </c>
      <c r="AB140" s="99" t="str">
        <f aca="false">IF(AB$2=$E140,$J140,"")</f>
        <v/>
      </c>
      <c r="AC140" s="101" t="s">
        <v>10</v>
      </c>
      <c r="AD140" s="83"/>
      <c r="AE140" s="83"/>
      <c r="AF140" s="83"/>
    </row>
    <row r="141" customFormat="false" ht="14.25" hidden="false" customHeight="false" outlineLevel="0" collapsed="false">
      <c r="A141" s="82" t="str">
        <f aca="false">IF(G141&lt;&gt;0,IF(COUNTIF(G$4:G$200,G141)&lt;&gt;1,RANK(G141,G$4:G$200)&amp;"°",RANK(G141,G$4:G$200)),"")</f>
        <v/>
      </c>
      <c r="B141" s="83"/>
      <c r="C141" s="86" t="str">
        <f aca="false">IFERROR(VLOOKUP($B141,TabJoueurs,2,0),"")</f>
        <v/>
      </c>
      <c r="D141" s="86" t="str">
        <f aca="false">IFERROR(VLOOKUP($B141,TabJoueurs,3,0),"")</f>
        <v/>
      </c>
      <c r="E141" s="86" t="str">
        <f aca="false">IFERROR(VLOOKUP($B141,TabJoueurs,4,0),"")</f>
        <v/>
      </c>
      <c r="F141" s="86" t="str">
        <f aca="false">IFERROR(VLOOKUP($B141,TabJoueurs,7,0),"")</f>
        <v/>
      </c>
      <c r="G141" s="82"/>
      <c r="H141" s="82" t="n">
        <f aca="false">COUNTIF(E$4:E141,E141)</f>
        <v>16</v>
      </c>
      <c r="I141" s="82" t="n">
        <f aca="false">IFERROR(IF(H141&lt;6,I140+1,I140),0)</f>
        <v>70</v>
      </c>
      <c r="J141" s="82" t="str">
        <f aca="false">IF(G141&gt;0,IF(H141&lt;6,PtsMax5-I141+1,""),"")</f>
        <v/>
      </c>
      <c r="K141" s="97" t="n">
        <f aca="false">MAX(M141:AB141)</f>
        <v>0</v>
      </c>
      <c r="L141" s="98" t="n">
        <f aca="false">IFERROR(G141/G$1,"")</f>
        <v>0</v>
      </c>
      <c r="M141" s="99" t="str">
        <f aca="false">IF(M$2=$E141,$J141,"")</f>
        <v/>
      </c>
      <c r="N141" s="86" t="str">
        <f aca="false">IF(N$2=$E141,$J141,"")</f>
        <v/>
      </c>
      <c r="O141" s="99" t="str">
        <f aca="false">IF(O$2=$E141,$J141,"")</f>
        <v/>
      </c>
      <c r="P141" s="86" t="str">
        <f aca="false">IF(P$2=$E141,$J141,"")</f>
        <v/>
      </c>
      <c r="Q141" s="86" t="str">
        <f aca="false">IF(Q$2=$E141,$J141,"")</f>
        <v/>
      </c>
      <c r="R141" s="99" t="str">
        <f aca="false">IF(R$2=$E141,$J141,"")</f>
        <v/>
      </c>
      <c r="S141" s="86" t="str">
        <f aca="false">IF(S$2=$E141,$J141,"")</f>
        <v/>
      </c>
      <c r="T141" s="99" t="str">
        <f aca="false">IF(T$2=$E141,$J141,"")</f>
        <v/>
      </c>
      <c r="U141" s="86" t="str">
        <f aca="false">IF(U$2=$E141,$J141,"")</f>
        <v/>
      </c>
      <c r="V141" s="99" t="str">
        <f aca="false">IF(V$2=$E141,$J141,"")</f>
        <v/>
      </c>
      <c r="W141" s="86" t="str">
        <f aca="false">IF(W$2=$E141,$J141,"")</f>
        <v/>
      </c>
      <c r="X141" s="99" t="str">
        <f aca="false">IF(X$2=$E141,$J141,"")</f>
        <v/>
      </c>
      <c r="Y141" s="86" t="str">
        <f aca="false">IF(Y$2=$E141,$J141,"")</f>
        <v/>
      </c>
      <c r="Z141" s="99" t="str">
        <f aca="false">IF(Z$2=$E141,$J141,"")</f>
        <v/>
      </c>
      <c r="AA141" s="86" t="str">
        <f aca="false">IF(AA$2=$E141,$J141,"")</f>
        <v/>
      </c>
      <c r="AB141" s="99" t="str">
        <f aca="false">IF(AB$2=$E141,$J141,"")</f>
        <v/>
      </c>
      <c r="AC141" s="101" t="s">
        <v>10</v>
      </c>
      <c r="AD141" s="83"/>
      <c r="AE141" s="83"/>
      <c r="AF141" s="83"/>
    </row>
    <row r="142" customFormat="false" ht="14.25" hidden="false" customHeight="false" outlineLevel="0" collapsed="false">
      <c r="A142" s="82" t="str">
        <f aca="false">IF(G142&lt;&gt;0,IF(COUNTIF(G$4:G$200,G142)&lt;&gt;1,RANK(G142,G$4:G$200)&amp;"°",RANK(G142,G$4:G$200)),"")</f>
        <v/>
      </c>
      <c r="B142" s="83"/>
      <c r="C142" s="86" t="str">
        <f aca="false">IFERROR(VLOOKUP($B142,TabJoueurs,2,0),"")</f>
        <v/>
      </c>
      <c r="D142" s="86" t="str">
        <f aca="false">IFERROR(VLOOKUP($B142,TabJoueurs,3,0),"")</f>
        <v/>
      </c>
      <c r="E142" s="86" t="str">
        <f aca="false">IFERROR(VLOOKUP($B142,TabJoueurs,4,0),"")</f>
        <v/>
      </c>
      <c r="F142" s="86" t="str">
        <f aca="false">IFERROR(VLOOKUP($B142,TabJoueurs,7,0),"")</f>
        <v/>
      </c>
      <c r="G142" s="82"/>
      <c r="H142" s="82" t="n">
        <f aca="false">COUNTIF(E$4:E142,E142)</f>
        <v>17</v>
      </c>
      <c r="I142" s="82" t="n">
        <f aca="false">IFERROR(IF(H142&lt;6,I141+1,I141),0)</f>
        <v>70</v>
      </c>
      <c r="J142" s="82" t="str">
        <f aca="false">IF(G142&gt;0,IF(H142&lt;6,PtsMax5-I142+1,""),"")</f>
        <v/>
      </c>
      <c r="K142" s="97" t="n">
        <f aca="false">MAX(M142:AB142)</f>
        <v>0</v>
      </c>
      <c r="L142" s="98" t="n">
        <f aca="false">IFERROR(G142/G$1,"")</f>
        <v>0</v>
      </c>
      <c r="M142" s="99" t="str">
        <f aca="false">IF(M$2=$E142,$J142,"")</f>
        <v/>
      </c>
      <c r="N142" s="86" t="str">
        <f aca="false">IF(N$2=$E142,$J142,"")</f>
        <v/>
      </c>
      <c r="O142" s="99" t="str">
        <f aca="false">IF(O$2=$E142,$J142,"")</f>
        <v/>
      </c>
      <c r="P142" s="86" t="str">
        <f aca="false">IF(P$2=$E142,$J142,"")</f>
        <v/>
      </c>
      <c r="Q142" s="86" t="str">
        <f aca="false">IF(Q$2=$E142,$J142,"")</f>
        <v/>
      </c>
      <c r="R142" s="99" t="str">
        <f aca="false">IF(R$2=$E142,$J142,"")</f>
        <v/>
      </c>
      <c r="S142" s="86" t="str">
        <f aca="false">IF(S$2=$E142,$J142,"")</f>
        <v/>
      </c>
      <c r="T142" s="99" t="str">
        <f aca="false">IF(T$2=$E142,$J142,"")</f>
        <v/>
      </c>
      <c r="U142" s="86" t="str">
        <f aca="false">IF(U$2=$E142,$J142,"")</f>
        <v/>
      </c>
      <c r="V142" s="99" t="str">
        <f aca="false">IF(V$2=$E142,$J142,"")</f>
        <v/>
      </c>
      <c r="W142" s="86" t="str">
        <f aca="false">IF(W$2=$E142,$J142,"")</f>
        <v/>
      </c>
      <c r="X142" s="99" t="str">
        <f aca="false">IF(X$2=$E142,$J142,"")</f>
        <v/>
      </c>
      <c r="Y142" s="86" t="str">
        <f aca="false">IF(Y$2=$E142,$J142,"")</f>
        <v/>
      </c>
      <c r="Z142" s="99" t="str">
        <f aca="false">IF(Z$2=$E142,$J142,"")</f>
        <v/>
      </c>
      <c r="AA142" s="86" t="str">
        <f aca="false">IF(AA$2=$E142,$J142,"")</f>
        <v/>
      </c>
      <c r="AB142" s="99" t="str">
        <f aca="false">IF(AB$2=$E142,$J142,"")</f>
        <v/>
      </c>
      <c r="AC142" s="101" t="s">
        <v>10</v>
      </c>
      <c r="AD142" s="83"/>
      <c r="AE142" s="83"/>
      <c r="AF142" s="83"/>
    </row>
    <row r="143" customFormat="false" ht="14.25" hidden="false" customHeight="false" outlineLevel="0" collapsed="false">
      <c r="A143" s="82" t="str">
        <f aca="false">IF(G143&lt;&gt;0,IF(COUNTIF(G$4:G$200,G143)&lt;&gt;1,RANK(G143,G$4:G$200)&amp;"°",RANK(G143,G$4:G$200)),"")</f>
        <v/>
      </c>
      <c r="B143" s="83"/>
      <c r="C143" s="86" t="str">
        <f aca="false">IFERROR(VLOOKUP($B143,TabJoueurs,2,0),"")</f>
        <v/>
      </c>
      <c r="D143" s="86" t="str">
        <f aca="false">IFERROR(VLOOKUP($B143,TabJoueurs,3,0),"")</f>
        <v/>
      </c>
      <c r="E143" s="86" t="str">
        <f aca="false">IFERROR(VLOOKUP($B143,TabJoueurs,4,0),"")</f>
        <v/>
      </c>
      <c r="F143" s="86" t="str">
        <f aca="false">IFERROR(VLOOKUP($B143,TabJoueurs,7,0),"")</f>
        <v/>
      </c>
      <c r="G143" s="82"/>
      <c r="H143" s="82" t="n">
        <f aca="false">COUNTIF(E$4:E143,E143)</f>
        <v>18</v>
      </c>
      <c r="I143" s="82" t="n">
        <f aca="false">IFERROR(IF(H143&lt;6,I142+1,I142),0)</f>
        <v>70</v>
      </c>
      <c r="J143" s="82" t="str">
        <f aca="false">IF(G143&gt;0,IF(H143&lt;6,PtsMax5-I143+1,""),"")</f>
        <v/>
      </c>
      <c r="K143" s="97" t="n">
        <f aca="false">MAX(M143:AB143)</f>
        <v>0</v>
      </c>
      <c r="L143" s="98" t="n">
        <f aca="false">IFERROR(G143/G$1,"")</f>
        <v>0</v>
      </c>
      <c r="M143" s="99" t="str">
        <f aca="false">IF(M$2=$E143,$J143,"")</f>
        <v/>
      </c>
      <c r="N143" s="86" t="str">
        <f aca="false">IF(N$2=$E143,$J143,"")</f>
        <v/>
      </c>
      <c r="O143" s="99" t="str">
        <f aca="false">IF(O$2=$E143,$J143,"")</f>
        <v/>
      </c>
      <c r="P143" s="86" t="str">
        <f aca="false">IF(P$2=$E143,$J143,"")</f>
        <v/>
      </c>
      <c r="Q143" s="86" t="str">
        <f aca="false">IF(Q$2=$E143,$J143,"")</f>
        <v/>
      </c>
      <c r="R143" s="99" t="str">
        <f aca="false">IF(R$2=$E143,$J143,"")</f>
        <v/>
      </c>
      <c r="S143" s="86" t="str">
        <f aca="false">IF(S$2=$E143,$J143,"")</f>
        <v/>
      </c>
      <c r="T143" s="99" t="str">
        <f aca="false">IF(T$2=$E143,$J143,"")</f>
        <v/>
      </c>
      <c r="U143" s="86" t="str">
        <f aca="false">IF(U$2=$E143,$J143,"")</f>
        <v/>
      </c>
      <c r="V143" s="99" t="str">
        <f aca="false">IF(V$2=$E143,$J143,"")</f>
        <v/>
      </c>
      <c r="W143" s="86" t="str">
        <f aca="false">IF(W$2=$E143,$J143,"")</f>
        <v/>
      </c>
      <c r="X143" s="99" t="str">
        <f aca="false">IF(X$2=$E143,$J143,"")</f>
        <v/>
      </c>
      <c r="Y143" s="86" t="str">
        <f aca="false">IF(Y$2=$E143,$J143,"")</f>
        <v/>
      </c>
      <c r="Z143" s="99" t="str">
        <f aca="false">IF(Z$2=$E143,$J143,"")</f>
        <v/>
      </c>
      <c r="AA143" s="86" t="str">
        <f aca="false">IF(AA$2=$E143,$J143,"")</f>
        <v/>
      </c>
      <c r="AB143" s="99" t="str">
        <f aca="false">IF(AB$2=$E143,$J143,"")</f>
        <v/>
      </c>
      <c r="AC143" s="101" t="s">
        <v>10</v>
      </c>
      <c r="AD143" s="83"/>
      <c r="AE143" s="83"/>
      <c r="AF143" s="83"/>
    </row>
    <row r="144" customFormat="false" ht="14.25" hidden="false" customHeight="false" outlineLevel="0" collapsed="false">
      <c r="A144" s="82" t="str">
        <f aca="false">IF(G144&lt;&gt;0,IF(COUNTIF(G$4:G$200,G144)&lt;&gt;1,RANK(G144,G$4:G$200)&amp;"°",RANK(G144,G$4:G$200)),"")</f>
        <v/>
      </c>
      <c r="B144" s="83"/>
      <c r="C144" s="86" t="str">
        <f aca="false">IFERROR(VLOOKUP($B144,TabJoueurs,2,0),"")</f>
        <v/>
      </c>
      <c r="D144" s="86" t="str">
        <f aca="false">IFERROR(VLOOKUP($B144,TabJoueurs,3,0),"")</f>
        <v/>
      </c>
      <c r="E144" s="86" t="str">
        <f aca="false">IFERROR(VLOOKUP($B144,TabJoueurs,4,0),"")</f>
        <v/>
      </c>
      <c r="F144" s="86" t="str">
        <f aca="false">IFERROR(VLOOKUP($B144,TabJoueurs,7,0),"")</f>
        <v/>
      </c>
      <c r="G144" s="82"/>
      <c r="H144" s="82" t="n">
        <f aca="false">COUNTIF(E$4:E144,E144)</f>
        <v>19</v>
      </c>
      <c r="I144" s="82" t="n">
        <f aca="false">IFERROR(IF(H144&lt;6,I143+1,I143),0)</f>
        <v>70</v>
      </c>
      <c r="J144" s="82" t="str">
        <f aca="false">IF(G144&gt;0,IF(H144&lt;6,PtsMax5-I144+1,""),"")</f>
        <v/>
      </c>
      <c r="K144" s="97" t="n">
        <f aca="false">MAX(M144:AB144)</f>
        <v>0</v>
      </c>
      <c r="L144" s="98" t="n">
        <f aca="false">IFERROR(G144/G$1,"")</f>
        <v>0</v>
      </c>
      <c r="M144" s="99" t="str">
        <f aca="false">IF(M$2=$E144,$J144,"")</f>
        <v/>
      </c>
      <c r="N144" s="86" t="str">
        <f aca="false">IF(N$2=$E144,$J144,"")</f>
        <v/>
      </c>
      <c r="O144" s="99" t="str">
        <f aca="false">IF(O$2=$E144,$J144,"")</f>
        <v/>
      </c>
      <c r="P144" s="86" t="str">
        <f aca="false">IF(P$2=$E144,$J144,"")</f>
        <v/>
      </c>
      <c r="Q144" s="86" t="str">
        <f aca="false">IF(Q$2=$E144,$J144,"")</f>
        <v/>
      </c>
      <c r="R144" s="99" t="str">
        <f aca="false">IF(R$2=$E144,$J144,"")</f>
        <v/>
      </c>
      <c r="S144" s="86" t="str">
        <f aca="false">IF(S$2=$E144,$J144,"")</f>
        <v/>
      </c>
      <c r="T144" s="99" t="str">
        <f aca="false">IF(T$2=$E144,$J144,"")</f>
        <v/>
      </c>
      <c r="U144" s="86" t="str">
        <f aca="false">IF(U$2=$E144,$J144,"")</f>
        <v/>
      </c>
      <c r="V144" s="99" t="str">
        <f aca="false">IF(V$2=$E144,$J144,"")</f>
        <v/>
      </c>
      <c r="W144" s="86" t="str">
        <f aca="false">IF(W$2=$E144,$J144,"")</f>
        <v/>
      </c>
      <c r="X144" s="99" t="str">
        <f aca="false">IF(X$2=$E144,$J144,"")</f>
        <v/>
      </c>
      <c r="Y144" s="86" t="str">
        <f aca="false">IF(Y$2=$E144,$J144,"")</f>
        <v/>
      </c>
      <c r="Z144" s="99" t="str">
        <f aca="false">IF(Z$2=$E144,$J144,"")</f>
        <v/>
      </c>
      <c r="AA144" s="86" t="str">
        <f aca="false">IF(AA$2=$E144,$J144,"")</f>
        <v/>
      </c>
      <c r="AB144" s="99" t="str">
        <f aca="false">IF(AB$2=$E144,$J144,"")</f>
        <v/>
      </c>
      <c r="AC144" s="101" t="s">
        <v>10</v>
      </c>
      <c r="AD144" s="83"/>
      <c r="AE144" s="83"/>
      <c r="AF144" s="83"/>
    </row>
    <row r="145" customFormat="false" ht="14.25" hidden="false" customHeight="false" outlineLevel="0" collapsed="false">
      <c r="A145" s="82" t="str">
        <f aca="false">IF(G145&lt;&gt;0,IF(COUNTIF(G$4:G$200,G145)&lt;&gt;1,RANK(G145,G$4:G$200)&amp;"°",RANK(G145,G$4:G$200)),"")</f>
        <v/>
      </c>
      <c r="B145" s="83"/>
      <c r="C145" s="86" t="str">
        <f aca="false">IFERROR(VLOOKUP($B145,TabJoueurs,2,0),"")</f>
        <v/>
      </c>
      <c r="D145" s="86" t="str">
        <f aca="false">IFERROR(VLOOKUP($B145,TabJoueurs,3,0),"")</f>
        <v/>
      </c>
      <c r="E145" s="86" t="str">
        <f aca="false">IFERROR(VLOOKUP($B145,TabJoueurs,4,0),"")</f>
        <v/>
      </c>
      <c r="F145" s="86" t="str">
        <f aca="false">IFERROR(VLOOKUP($B145,TabJoueurs,7,0),"")</f>
        <v/>
      </c>
      <c r="G145" s="82"/>
      <c r="H145" s="82" t="n">
        <f aca="false">COUNTIF(E$4:E145,E145)</f>
        <v>20</v>
      </c>
      <c r="I145" s="82" t="n">
        <f aca="false">IFERROR(IF(H145&lt;6,I144+1,I144),0)</f>
        <v>70</v>
      </c>
      <c r="J145" s="82" t="str">
        <f aca="false">IF(G145&gt;0,IF(H145&lt;6,PtsMax5-I145+1,""),"")</f>
        <v/>
      </c>
      <c r="K145" s="97" t="n">
        <f aca="false">MAX(M145:AB145)</f>
        <v>0</v>
      </c>
      <c r="L145" s="98" t="n">
        <f aca="false">IFERROR(G145/G$1,"")</f>
        <v>0</v>
      </c>
      <c r="M145" s="99" t="str">
        <f aca="false">IF(M$2=$E145,$J145,"")</f>
        <v/>
      </c>
      <c r="N145" s="86" t="str">
        <f aca="false">IF(N$2=$E145,$J145,"")</f>
        <v/>
      </c>
      <c r="O145" s="99" t="str">
        <f aca="false">IF(O$2=$E145,$J145,"")</f>
        <v/>
      </c>
      <c r="P145" s="86" t="str">
        <f aca="false">IF(P$2=$E145,$J145,"")</f>
        <v/>
      </c>
      <c r="Q145" s="86" t="str">
        <f aca="false">IF(Q$2=$E145,$J145,"")</f>
        <v/>
      </c>
      <c r="R145" s="99" t="str">
        <f aca="false">IF(R$2=$E145,$J145,"")</f>
        <v/>
      </c>
      <c r="S145" s="86" t="str">
        <f aca="false">IF(S$2=$E145,$J145,"")</f>
        <v/>
      </c>
      <c r="T145" s="99" t="str">
        <f aca="false">IF(T$2=$E145,$J145,"")</f>
        <v/>
      </c>
      <c r="U145" s="86" t="str">
        <f aca="false">IF(U$2=$E145,$J145,"")</f>
        <v/>
      </c>
      <c r="V145" s="99" t="str">
        <f aca="false">IF(V$2=$E145,$J145,"")</f>
        <v/>
      </c>
      <c r="W145" s="86" t="str">
        <f aca="false">IF(W$2=$E145,$J145,"")</f>
        <v/>
      </c>
      <c r="X145" s="99" t="str">
        <f aca="false">IF(X$2=$E145,$J145,"")</f>
        <v/>
      </c>
      <c r="Y145" s="86" t="str">
        <f aca="false">IF(Y$2=$E145,$J145,"")</f>
        <v/>
      </c>
      <c r="Z145" s="99" t="str">
        <f aca="false">IF(Z$2=$E145,$J145,"")</f>
        <v/>
      </c>
      <c r="AA145" s="86" t="str">
        <f aca="false">IF(AA$2=$E145,$J145,"")</f>
        <v/>
      </c>
      <c r="AB145" s="99" t="str">
        <f aca="false">IF(AB$2=$E145,$J145,"")</f>
        <v/>
      </c>
      <c r="AC145" s="101" t="s">
        <v>10</v>
      </c>
      <c r="AD145" s="83"/>
      <c r="AE145" s="83"/>
      <c r="AF145" s="83"/>
    </row>
    <row r="146" customFormat="false" ht="14.25" hidden="false" customHeight="false" outlineLevel="0" collapsed="false">
      <c r="A146" s="82" t="str">
        <f aca="false">IF(G146&lt;&gt;0,IF(COUNTIF(G$4:G$200,G146)&lt;&gt;1,RANK(G146,G$4:G$200)&amp;"°",RANK(G146,G$4:G$200)),"")</f>
        <v/>
      </c>
      <c r="B146" s="83"/>
      <c r="C146" s="86" t="str">
        <f aca="false">IFERROR(VLOOKUP($B146,TabJoueurs,2,0),"")</f>
        <v/>
      </c>
      <c r="D146" s="86" t="str">
        <f aca="false">IFERROR(VLOOKUP($B146,TabJoueurs,3,0),"")</f>
        <v/>
      </c>
      <c r="E146" s="86" t="str">
        <f aca="false">IFERROR(VLOOKUP($B146,TabJoueurs,4,0),"")</f>
        <v/>
      </c>
      <c r="F146" s="86" t="str">
        <f aca="false">IFERROR(VLOOKUP($B146,TabJoueurs,7,0),"")</f>
        <v/>
      </c>
      <c r="G146" s="82"/>
      <c r="H146" s="82" t="n">
        <f aca="false">COUNTIF(E$4:E146,E146)</f>
        <v>21</v>
      </c>
      <c r="I146" s="82" t="n">
        <f aca="false">IFERROR(IF(H146&lt;6,I145+1,I145),0)</f>
        <v>70</v>
      </c>
      <c r="J146" s="82" t="str">
        <f aca="false">IF(G146&gt;0,IF(H146&lt;6,PtsMax5-I146+1,""),"")</f>
        <v/>
      </c>
      <c r="K146" s="97" t="n">
        <f aca="false">MAX(M146:AB146)</f>
        <v>0</v>
      </c>
      <c r="L146" s="98" t="n">
        <f aca="false">IFERROR(G146/G$1,"")</f>
        <v>0</v>
      </c>
      <c r="M146" s="99" t="str">
        <f aca="false">IF(M$2=$E146,$J146,"")</f>
        <v/>
      </c>
      <c r="N146" s="86" t="str">
        <f aca="false">IF(N$2=$E146,$J146,"")</f>
        <v/>
      </c>
      <c r="O146" s="99" t="str">
        <f aca="false">IF(O$2=$E146,$J146,"")</f>
        <v/>
      </c>
      <c r="P146" s="86" t="str">
        <f aca="false">IF(P$2=$E146,$J146,"")</f>
        <v/>
      </c>
      <c r="Q146" s="86" t="str">
        <f aca="false">IF(Q$2=$E146,$J146,"")</f>
        <v/>
      </c>
      <c r="R146" s="99" t="str">
        <f aca="false">IF(R$2=$E146,$J146,"")</f>
        <v/>
      </c>
      <c r="S146" s="86" t="str">
        <f aca="false">IF(S$2=$E146,$J146,"")</f>
        <v/>
      </c>
      <c r="T146" s="99" t="str">
        <f aca="false">IF(T$2=$E146,$J146,"")</f>
        <v/>
      </c>
      <c r="U146" s="86" t="str">
        <f aca="false">IF(U$2=$E146,$J146,"")</f>
        <v/>
      </c>
      <c r="V146" s="99" t="str">
        <f aca="false">IF(V$2=$E146,$J146,"")</f>
        <v/>
      </c>
      <c r="W146" s="86" t="str">
        <f aca="false">IF(W$2=$E146,$J146,"")</f>
        <v/>
      </c>
      <c r="X146" s="99" t="str">
        <f aca="false">IF(X$2=$E146,$J146,"")</f>
        <v/>
      </c>
      <c r="Y146" s="86" t="str">
        <f aca="false">IF(Y$2=$E146,$J146,"")</f>
        <v/>
      </c>
      <c r="Z146" s="99" t="str">
        <f aca="false">IF(Z$2=$E146,$J146,"")</f>
        <v/>
      </c>
      <c r="AA146" s="86" t="str">
        <f aca="false">IF(AA$2=$E146,$J146,"")</f>
        <v/>
      </c>
      <c r="AB146" s="99" t="str">
        <f aca="false">IF(AB$2=$E146,$J146,"")</f>
        <v/>
      </c>
      <c r="AC146" s="101" t="s">
        <v>10</v>
      </c>
      <c r="AD146" s="83"/>
      <c r="AE146" s="83"/>
      <c r="AF146" s="83"/>
    </row>
    <row r="147" customFormat="false" ht="14.25" hidden="false" customHeight="false" outlineLevel="0" collapsed="false">
      <c r="A147" s="82" t="str">
        <f aca="false">IF(G147&lt;&gt;0,IF(COUNTIF(G$4:G$200,G147)&lt;&gt;1,RANK(G147,G$4:G$200)&amp;"°",RANK(G147,G$4:G$200)),"")</f>
        <v/>
      </c>
      <c r="B147" s="83"/>
      <c r="C147" s="86" t="str">
        <f aca="false">IFERROR(VLOOKUP($B147,TabJoueurs,2,0),"")</f>
        <v/>
      </c>
      <c r="D147" s="86" t="str">
        <f aca="false">IFERROR(VLOOKUP($B147,TabJoueurs,3,0),"")</f>
        <v/>
      </c>
      <c r="E147" s="86" t="str">
        <f aca="false">IFERROR(VLOOKUP($B147,TabJoueurs,4,0),"")</f>
        <v/>
      </c>
      <c r="F147" s="86" t="str">
        <f aca="false">IFERROR(VLOOKUP($B147,TabJoueurs,7,0),"")</f>
        <v/>
      </c>
      <c r="G147" s="82"/>
      <c r="H147" s="82" t="n">
        <f aca="false">COUNTIF(E$4:E147,E147)</f>
        <v>22</v>
      </c>
      <c r="I147" s="82" t="n">
        <f aca="false">IFERROR(IF(H147&lt;6,I146+1,I146),0)</f>
        <v>70</v>
      </c>
      <c r="J147" s="82" t="str">
        <f aca="false">IF(G147&gt;0,IF(H147&lt;6,PtsMax5-I147+1,""),"")</f>
        <v/>
      </c>
      <c r="K147" s="97" t="n">
        <f aca="false">MAX(M147:AB147)</f>
        <v>0</v>
      </c>
      <c r="L147" s="98" t="n">
        <f aca="false">IFERROR(G147/G$1,"")</f>
        <v>0</v>
      </c>
      <c r="M147" s="99" t="str">
        <f aca="false">IF(M$2=$E147,$J147,"")</f>
        <v/>
      </c>
      <c r="N147" s="86" t="str">
        <f aca="false">IF(N$2=$E147,$J147,"")</f>
        <v/>
      </c>
      <c r="O147" s="99" t="str">
        <f aca="false">IF(O$2=$E147,$J147,"")</f>
        <v/>
      </c>
      <c r="P147" s="86" t="str">
        <f aca="false">IF(P$2=$E147,$J147,"")</f>
        <v/>
      </c>
      <c r="Q147" s="86" t="str">
        <f aca="false">IF(Q$2=$E147,$J147,"")</f>
        <v/>
      </c>
      <c r="R147" s="99" t="str">
        <f aca="false">IF(R$2=$E147,$J147,"")</f>
        <v/>
      </c>
      <c r="S147" s="86" t="str">
        <f aca="false">IF(S$2=$E147,$J147,"")</f>
        <v/>
      </c>
      <c r="T147" s="99" t="str">
        <f aca="false">IF(T$2=$E147,$J147,"")</f>
        <v/>
      </c>
      <c r="U147" s="86" t="str">
        <f aca="false">IF(U$2=$E147,$J147,"")</f>
        <v/>
      </c>
      <c r="V147" s="99" t="str">
        <f aca="false">IF(V$2=$E147,$J147,"")</f>
        <v/>
      </c>
      <c r="W147" s="86" t="str">
        <f aca="false">IF(W$2=$E147,$J147,"")</f>
        <v/>
      </c>
      <c r="X147" s="99" t="str">
        <f aca="false">IF(X$2=$E147,$J147,"")</f>
        <v/>
      </c>
      <c r="Y147" s="86" t="str">
        <f aca="false">IF(Y$2=$E147,$J147,"")</f>
        <v/>
      </c>
      <c r="Z147" s="99" t="str">
        <f aca="false">IF(Z$2=$E147,$J147,"")</f>
        <v/>
      </c>
      <c r="AA147" s="86" t="str">
        <f aca="false">IF(AA$2=$E147,$J147,"")</f>
        <v/>
      </c>
      <c r="AB147" s="99" t="str">
        <f aca="false">IF(AB$2=$E147,$J147,"")</f>
        <v/>
      </c>
      <c r="AC147" s="101" t="s">
        <v>10</v>
      </c>
      <c r="AD147" s="83"/>
      <c r="AE147" s="83"/>
      <c r="AF147" s="83"/>
    </row>
    <row r="148" customFormat="false" ht="14.25" hidden="false" customHeight="false" outlineLevel="0" collapsed="false">
      <c r="A148" s="82" t="str">
        <f aca="false">IF(G148&lt;&gt;0,IF(COUNTIF(G$4:G$200,G148)&lt;&gt;1,RANK(G148,G$4:G$200)&amp;"°",RANK(G148,G$4:G$200)),"")</f>
        <v/>
      </c>
      <c r="B148" s="83"/>
      <c r="C148" s="86" t="str">
        <f aca="false">IFERROR(VLOOKUP($B148,TabJoueurs,2,0),"")</f>
        <v/>
      </c>
      <c r="D148" s="86" t="str">
        <f aca="false">IFERROR(VLOOKUP($B148,TabJoueurs,3,0),"")</f>
        <v/>
      </c>
      <c r="E148" s="86" t="str">
        <f aca="false">IFERROR(VLOOKUP($B148,TabJoueurs,4,0),"")</f>
        <v/>
      </c>
      <c r="F148" s="86" t="str">
        <f aca="false">IFERROR(VLOOKUP($B148,TabJoueurs,7,0),"")</f>
        <v/>
      </c>
      <c r="G148" s="82"/>
      <c r="H148" s="82" t="n">
        <f aca="false">COUNTIF(E$4:E148,E148)</f>
        <v>23</v>
      </c>
      <c r="I148" s="82" t="n">
        <f aca="false">IFERROR(IF(H148&lt;6,I147+1,I147),0)</f>
        <v>70</v>
      </c>
      <c r="J148" s="82" t="str">
        <f aca="false">IF(G148&gt;0,IF(H148&lt;6,PtsMax5-I148+1,""),"")</f>
        <v/>
      </c>
      <c r="K148" s="97" t="n">
        <f aca="false">MAX(M148:AB148)</f>
        <v>0</v>
      </c>
      <c r="L148" s="98" t="n">
        <f aca="false">IFERROR(G148/G$1,"")</f>
        <v>0</v>
      </c>
      <c r="M148" s="99" t="str">
        <f aca="false">IF(M$2=$E148,$J148,"")</f>
        <v/>
      </c>
      <c r="N148" s="86" t="str">
        <f aca="false">IF(N$2=$E148,$J148,"")</f>
        <v/>
      </c>
      <c r="O148" s="99" t="str">
        <f aca="false">IF(O$2=$E148,$J148,"")</f>
        <v/>
      </c>
      <c r="P148" s="86" t="str">
        <f aca="false">IF(P$2=$E148,$J148,"")</f>
        <v/>
      </c>
      <c r="Q148" s="86" t="str">
        <f aca="false">IF(Q$2=$E148,$J148,"")</f>
        <v/>
      </c>
      <c r="R148" s="99" t="str">
        <f aca="false">IF(R$2=$E148,$J148,"")</f>
        <v/>
      </c>
      <c r="S148" s="86" t="str">
        <f aca="false">IF(S$2=$E148,$J148,"")</f>
        <v/>
      </c>
      <c r="T148" s="99" t="str">
        <f aca="false">IF(T$2=$E148,$J148,"")</f>
        <v/>
      </c>
      <c r="U148" s="86" t="str">
        <f aca="false">IF(U$2=$E148,$J148,"")</f>
        <v/>
      </c>
      <c r="V148" s="99" t="str">
        <f aca="false">IF(V$2=$E148,$J148,"")</f>
        <v/>
      </c>
      <c r="W148" s="86" t="str">
        <f aca="false">IF(W$2=$E148,$J148,"")</f>
        <v/>
      </c>
      <c r="X148" s="99" t="str">
        <f aca="false">IF(X$2=$E148,$J148,"")</f>
        <v/>
      </c>
      <c r="Y148" s="86" t="str">
        <f aca="false">IF(Y$2=$E148,$J148,"")</f>
        <v/>
      </c>
      <c r="Z148" s="99" t="str">
        <f aca="false">IF(Z$2=$E148,$J148,"")</f>
        <v/>
      </c>
      <c r="AA148" s="86" t="str">
        <f aca="false">IF(AA$2=$E148,$J148,"")</f>
        <v/>
      </c>
      <c r="AB148" s="99" t="str">
        <f aca="false">IF(AB$2=$E148,$J148,"")</f>
        <v/>
      </c>
      <c r="AC148" s="101" t="s">
        <v>10</v>
      </c>
      <c r="AD148" s="83"/>
      <c r="AE148" s="83"/>
      <c r="AF148" s="83"/>
    </row>
    <row r="149" customFormat="false" ht="14.25" hidden="false" customHeight="false" outlineLevel="0" collapsed="false">
      <c r="A149" s="82" t="str">
        <f aca="false">IF(G149&lt;&gt;0,IF(COUNTIF(G$4:G$200,G149)&lt;&gt;1,RANK(G149,G$4:G$200)&amp;"°",RANK(G149,G$4:G$200)),"")</f>
        <v/>
      </c>
      <c r="B149" s="83"/>
      <c r="C149" s="86" t="str">
        <f aca="false">IFERROR(VLOOKUP($B149,TabJoueurs,2,0),"")</f>
        <v/>
      </c>
      <c r="D149" s="86" t="str">
        <f aca="false">IFERROR(VLOOKUP($B149,TabJoueurs,3,0),"")</f>
        <v/>
      </c>
      <c r="E149" s="86" t="str">
        <f aca="false">IFERROR(VLOOKUP($B149,TabJoueurs,4,0),"")</f>
        <v/>
      </c>
      <c r="F149" s="86" t="str">
        <f aca="false">IFERROR(VLOOKUP($B149,TabJoueurs,7,0),"")</f>
        <v/>
      </c>
      <c r="G149" s="82"/>
      <c r="H149" s="82" t="n">
        <f aca="false">COUNTIF(E$4:E149,E149)</f>
        <v>24</v>
      </c>
      <c r="I149" s="82" t="n">
        <f aca="false">IFERROR(IF(H149&lt;6,I148+1,I148),0)</f>
        <v>70</v>
      </c>
      <c r="J149" s="82" t="str">
        <f aca="false">IF(G149&gt;0,IF(H149&lt;6,PtsMax5-I149+1,""),"")</f>
        <v/>
      </c>
      <c r="K149" s="97" t="n">
        <f aca="false">MAX(M149:AB149)</f>
        <v>0</v>
      </c>
      <c r="L149" s="98" t="n">
        <f aca="false">IFERROR(G149/G$1,"")</f>
        <v>0</v>
      </c>
      <c r="M149" s="99" t="str">
        <f aca="false">IF(M$2=$E149,$J149,"")</f>
        <v/>
      </c>
      <c r="N149" s="86" t="str">
        <f aca="false">IF(N$2=$E149,$J149,"")</f>
        <v/>
      </c>
      <c r="O149" s="99" t="str">
        <f aca="false">IF(O$2=$E149,$J149,"")</f>
        <v/>
      </c>
      <c r="P149" s="86" t="str">
        <f aca="false">IF(P$2=$E149,$J149,"")</f>
        <v/>
      </c>
      <c r="Q149" s="86" t="str">
        <f aca="false">IF(Q$2=$E149,$J149,"")</f>
        <v/>
      </c>
      <c r="R149" s="99" t="str">
        <f aca="false">IF(R$2=$E149,$J149,"")</f>
        <v/>
      </c>
      <c r="S149" s="86" t="str">
        <f aca="false">IF(S$2=$E149,$J149,"")</f>
        <v/>
      </c>
      <c r="T149" s="99" t="str">
        <f aca="false">IF(T$2=$E149,$J149,"")</f>
        <v/>
      </c>
      <c r="U149" s="86" t="str">
        <f aca="false">IF(U$2=$E149,$J149,"")</f>
        <v/>
      </c>
      <c r="V149" s="99" t="str">
        <f aca="false">IF(V$2=$E149,$J149,"")</f>
        <v/>
      </c>
      <c r="W149" s="86" t="str">
        <f aca="false">IF(W$2=$E149,$J149,"")</f>
        <v/>
      </c>
      <c r="X149" s="99" t="str">
        <f aca="false">IF(X$2=$E149,$J149,"")</f>
        <v/>
      </c>
      <c r="Y149" s="86" t="str">
        <f aca="false">IF(Y$2=$E149,$J149,"")</f>
        <v/>
      </c>
      <c r="Z149" s="99" t="str">
        <f aca="false">IF(Z$2=$E149,$J149,"")</f>
        <v/>
      </c>
      <c r="AA149" s="86" t="str">
        <f aca="false">IF(AA$2=$E149,$J149,"")</f>
        <v/>
      </c>
      <c r="AB149" s="99" t="str">
        <f aca="false">IF(AB$2=$E149,$J149,"")</f>
        <v/>
      </c>
      <c r="AC149" s="101" t="s">
        <v>10</v>
      </c>
      <c r="AD149" s="83"/>
      <c r="AE149" s="83"/>
      <c r="AF149" s="83"/>
    </row>
    <row r="150" customFormat="false" ht="14.25" hidden="false" customHeight="false" outlineLevel="0" collapsed="false">
      <c r="A150" s="82" t="str">
        <f aca="false">IF(G150&lt;&gt;0,IF(COUNTIF(G$4:G$200,G150)&lt;&gt;1,RANK(G150,G$4:G$200)&amp;"°",RANK(G150,G$4:G$200)),"")</f>
        <v/>
      </c>
      <c r="B150" s="83"/>
      <c r="C150" s="86" t="str">
        <f aca="false">IFERROR(VLOOKUP($B150,TabJoueurs,2,0),"")</f>
        <v/>
      </c>
      <c r="D150" s="86" t="str">
        <f aca="false">IFERROR(VLOOKUP($B150,TabJoueurs,3,0),"")</f>
        <v/>
      </c>
      <c r="E150" s="86" t="str">
        <f aca="false">IFERROR(VLOOKUP($B150,TabJoueurs,4,0),"")</f>
        <v/>
      </c>
      <c r="F150" s="86" t="str">
        <f aca="false">IFERROR(VLOOKUP($B150,TabJoueurs,7,0),"")</f>
        <v/>
      </c>
      <c r="G150" s="82"/>
      <c r="H150" s="82" t="n">
        <f aca="false">COUNTIF(E$4:E150,E150)</f>
        <v>25</v>
      </c>
      <c r="I150" s="82" t="n">
        <f aca="false">IFERROR(IF(H150&lt;6,I149+1,I149),0)</f>
        <v>70</v>
      </c>
      <c r="J150" s="82" t="str">
        <f aca="false">IF(G150&gt;0,IF(H150&lt;6,PtsMax5-I150+1,""),"")</f>
        <v/>
      </c>
      <c r="K150" s="97" t="n">
        <f aca="false">MAX(M150:AB150)</f>
        <v>0</v>
      </c>
      <c r="L150" s="98" t="n">
        <f aca="false">IFERROR(G150/G$1,"")</f>
        <v>0</v>
      </c>
      <c r="M150" s="99" t="str">
        <f aca="false">IF(M$2=$E150,$J150,"")</f>
        <v/>
      </c>
      <c r="N150" s="86" t="str">
        <f aca="false">IF(N$2=$E150,$J150,"")</f>
        <v/>
      </c>
      <c r="O150" s="99" t="str">
        <f aca="false">IF(O$2=$E150,$J150,"")</f>
        <v/>
      </c>
      <c r="P150" s="86" t="str">
        <f aca="false">IF(P$2=$E150,$J150,"")</f>
        <v/>
      </c>
      <c r="Q150" s="86" t="str">
        <f aca="false">IF(Q$2=$E150,$J150,"")</f>
        <v/>
      </c>
      <c r="R150" s="99" t="str">
        <f aca="false">IF(R$2=$E150,$J150,"")</f>
        <v/>
      </c>
      <c r="S150" s="86" t="str">
        <f aca="false">IF(S$2=$E150,$J150,"")</f>
        <v/>
      </c>
      <c r="T150" s="99" t="str">
        <f aca="false">IF(T$2=$E150,$J150,"")</f>
        <v/>
      </c>
      <c r="U150" s="86" t="str">
        <f aca="false">IF(U$2=$E150,$J150,"")</f>
        <v/>
      </c>
      <c r="V150" s="99" t="str">
        <f aca="false">IF(V$2=$E150,$J150,"")</f>
        <v/>
      </c>
      <c r="W150" s="86" t="str">
        <f aca="false">IF(W$2=$E150,$J150,"")</f>
        <v/>
      </c>
      <c r="X150" s="99" t="str">
        <f aca="false">IF(X$2=$E150,$J150,"")</f>
        <v/>
      </c>
      <c r="Y150" s="86" t="str">
        <f aca="false">IF(Y$2=$E150,$J150,"")</f>
        <v/>
      </c>
      <c r="Z150" s="99" t="str">
        <f aca="false">IF(Z$2=$E150,$J150,"")</f>
        <v/>
      </c>
      <c r="AA150" s="86" t="str">
        <f aca="false">IF(AA$2=$E150,$J150,"")</f>
        <v/>
      </c>
      <c r="AB150" s="99" t="str">
        <f aca="false">IF(AB$2=$E150,$J150,"")</f>
        <v/>
      </c>
      <c r="AC150" s="101" t="s">
        <v>10</v>
      </c>
      <c r="AD150" s="83"/>
      <c r="AE150" s="83"/>
      <c r="AF150" s="83"/>
    </row>
    <row r="151" customFormat="false" ht="14.25" hidden="false" customHeight="false" outlineLevel="0" collapsed="false">
      <c r="A151" s="82" t="str">
        <f aca="false">IF(G151&lt;&gt;0,IF(COUNTIF(G$4:G$200,G151)&lt;&gt;1,RANK(G151,G$4:G$200)&amp;"°",RANK(G151,G$4:G$200)),"")</f>
        <v/>
      </c>
      <c r="B151" s="83"/>
      <c r="C151" s="86" t="str">
        <f aca="false">IFERROR(VLOOKUP($B151,TabJoueurs,2,0),"")</f>
        <v/>
      </c>
      <c r="D151" s="86" t="str">
        <f aca="false">IFERROR(VLOOKUP($B151,TabJoueurs,3,0),"")</f>
        <v/>
      </c>
      <c r="E151" s="86" t="str">
        <f aca="false">IFERROR(VLOOKUP($B151,TabJoueurs,4,0),"")</f>
        <v/>
      </c>
      <c r="F151" s="86" t="str">
        <f aca="false">IFERROR(VLOOKUP($B151,TabJoueurs,7,0),"")</f>
        <v/>
      </c>
      <c r="G151" s="82"/>
      <c r="H151" s="82" t="n">
        <f aca="false">COUNTIF(E$4:E151,E151)</f>
        <v>26</v>
      </c>
      <c r="I151" s="82" t="n">
        <f aca="false">IFERROR(IF(H151&lt;6,I150+1,I150),0)</f>
        <v>70</v>
      </c>
      <c r="J151" s="82" t="str">
        <f aca="false">IF(G151&gt;0,IF(H151&lt;6,PtsMax5-I151+1,""),"")</f>
        <v/>
      </c>
      <c r="K151" s="97" t="n">
        <f aca="false">MAX(M151:AB151)</f>
        <v>0</v>
      </c>
      <c r="L151" s="98" t="n">
        <f aca="false">IFERROR(G151/G$1,"")</f>
        <v>0</v>
      </c>
      <c r="M151" s="99" t="str">
        <f aca="false">IF(M$2=$E151,$J151,"")</f>
        <v/>
      </c>
      <c r="N151" s="86" t="str">
        <f aca="false">IF(N$2=$E151,$J151,"")</f>
        <v/>
      </c>
      <c r="O151" s="99" t="str">
        <f aca="false">IF(O$2=$E151,$J151,"")</f>
        <v/>
      </c>
      <c r="P151" s="86" t="str">
        <f aca="false">IF(P$2=$E151,$J151,"")</f>
        <v/>
      </c>
      <c r="Q151" s="86" t="str">
        <f aca="false">IF(Q$2=$E151,$J151,"")</f>
        <v/>
      </c>
      <c r="R151" s="99" t="str">
        <f aca="false">IF(R$2=$E151,$J151,"")</f>
        <v/>
      </c>
      <c r="S151" s="86" t="str">
        <f aca="false">IF(S$2=$E151,$J151,"")</f>
        <v/>
      </c>
      <c r="T151" s="99" t="str">
        <f aca="false">IF(T$2=$E151,$J151,"")</f>
        <v/>
      </c>
      <c r="U151" s="86" t="str">
        <f aca="false">IF(U$2=$E151,$J151,"")</f>
        <v/>
      </c>
      <c r="V151" s="99" t="str">
        <f aca="false">IF(V$2=$E151,$J151,"")</f>
        <v/>
      </c>
      <c r="W151" s="86" t="str">
        <f aca="false">IF(W$2=$E151,$J151,"")</f>
        <v/>
      </c>
      <c r="X151" s="99" t="str">
        <f aca="false">IF(X$2=$E151,$J151,"")</f>
        <v/>
      </c>
      <c r="Y151" s="86" t="str">
        <f aca="false">IF(Y$2=$E151,$J151,"")</f>
        <v/>
      </c>
      <c r="Z151" s="99" t="str">
        <f aca="false">IF(Z$2=$E151,$J151,"")</f>
        <v/>
      </c>
      <c r="AA151" s="86" t="str">
        <f aca="false">IF(AA$2=$E151,$J151,"")</f>
        <v/>
      </c>
      <c r="AB151" s="99" t="str">
        <f aca="false">IF(AB$2=$E151,$J151,"")</f>
        <v/>
      </c>
      <c r="AC151" s="101" t="s">
        <v>10</v>
      </c>
      <c r="AD151" s="83"/>
      <c r="AE151" s="83"/>
      <c r="AF151" s="83"/>
    </row>
    <row r="152" customFormat="false" ht="14.25" hidden="false" customHeight="false" outlineLevel="0" collapsed="false">
      <c r="A152" s="82" t="str">
        <f aca="false">IF(G152&lt;&gt;0,IF(COUNTIF(G$4:G$200,G152)&lt;&gt;1,RANK(G152,G$4:G$200)&amp;"°",RANK(G152,G$4:G$200)),"")</f>
        <v/>
      </c>
      <c r="B152" s="83"/>
      <c r="C152" s="86" t="str">
        <f aca="false">IFERROR(VLOOKUP($B152,TabJoueurs,2,0),"")</f>
        <v/>
      </c>
      <c r="D152" s="86" t="str">
        <f aca="false">IFERROR(VLOOKUP($B152,TabJoueurs,3,0),"")</f>
        <v/>
      </c>
      <c r="E152" s="86" t="str">
        <f aca="false">IFERROR(VLOOKUP($B152,TabJoueurs,4,0),"")</f>
        <v/>
      </c>
      <c r="F152" s="86" t="str">
        <f aca="false">IFERROR(VLOOKUP($B152,TabJoueurs,7,0),"")</f>
        <v/>
      </c>
      <c r="G152" s="82"/>
      <c r="H152" s="82" t="n">
        <f aca="false">COUNTIF(E$4:E152,E152)</f>
        <v>27</v>
      </c>
      <c r="I152" s="82" t="n">
        <f aca="false">IFERROR(IF(H152&lt;6,I151+1,I151),0)</f>
        <v>70</v>
      </c>
      <c r="J152" s="82" t="str">
        <f aca="false">IF(G152&gt;0,IF(H152&lt;6,PtsMax5-I152+1,""),"")</f>
        <v/>
      </c>
      <c r="K152" s="97" t="n">
        <f aca="false">MAX(M152:AB152)</f>
        <v>0</v>
      </c>
      <c r="L152" s="98" t="n">
        <f aca="false">IFERROR(G152/G$1,"")</f>
        <v>0</v>
      </c>
      <c r="M152" s="99" t="str">
        <f aca="false">IF(M$2=$E152,$J152,"")</f>
        <v/>
      </c>
      <c r="N152" s="86" t="str">
        <f aca="false">IF(N$2=$E152,$J152,"")</f>
        <v/>
      </c>
      <c r="O152" s="99" t="str">
        <f aca="false">IF(O$2=$E152,$J152,"")</f>
        <v/>
      </c>
      <c r="P152" s="86" t="str">
        <f aca="false">IF(P$2=$E152,$J152,"")</f>
        <v/>
      </c>
      <c r="Q152" s="86" t="str">
        <f aca="false">IF(Q$2=$E152,$J152,"")</f>
        <v/>
      </c>
      <c r="R152" s="99" t="str">
        <f aca="false">IF(R$2=$E152,$J152,"")</f>
        <v/>
      </c>
      <c r="S152" s="86" t="str">
        <f aca="false">IF(S$2=$E152,$J152,"")</f>
        <v/>
      </c>
      <c r="T152" s="99" t="str">
        <f aca="false">IF(T$2=$E152,$J152,"")</f>
        <v/>
      </c>
      <c r="U152" s="86" t="str">
        <f aca="false">IF(U$2=$E152,$J152,"")</f>
        <v/>
      </c>
      <c r="V152" s="99" t="str">
        <f aca="false">IF(V$2=$E152,$J152,"")</f>
        <v/>
      </c>
      <c r="W152" s="86" t="str">
        <f aca="false">IF(W$2=$E152,$J152,"")</f>
        <v/>
      </c>
      <c r="X152" s="99" t="str">
        <f aca="false">IF(X$2=$E152,$J152,"")</f>
        <v/>
      </c>
      <c r="Y152" s="86" t="str">
        <f aca="false">IF(Y$2=$E152,$J152,"")</f>
        <v/>
      </c>
      <c r="Z152" s="99" t="str">
        <f aca="false">IF(Z$2=$E152,$J152,"")</f>
        <v/>
      </c>
      <c r="AA152" s="86" t="str">
        <f aca="false">IF(AA$2=$E152,$J152,"")</f>
        <v/>
      </c>
      <c r="AB152" s="99" t="str">
        <f aca="false">IF(AB$2=$E152,$J152,"")</f>
        <v/>
      </c>
      <c r="AC152" s="101" t="s">
        <v>10</v>
      </c>
      <c r="AD152" s="83"/>
      <c r="AE152" s="83"/>
      <c r="AF152" s="83"/>
    </row>
    <row r="153" customFormat="false" ht="14.25" hidden="false" customHeight="false" outlineLevel="0" collapsed="false">
      <c r="A153" s="82" t="str">
        <f aca="false">IF(G153&lt;&gt;0,IF(COUNTIF(G$4:G$200,G153)&lt;&gt;1,RANK(G153,G$4:G$200)&amp;"°",RANK(G153,G$4:G$200)),"")</f>
        <v/>
      </c>
      <c r="B153" s="83"/>
      <c r="C153" s="86" t="str">
        <f aca="false">IFERROR(VLOOKUP($B153,TabJoueurs,2,0),"")</f>
        <v/>
      </c>
      <c r="D153" s="86" t="str">
        <f aca="false">IFERROR(VLOOKUP($B153,TabJoueurs,3,0),"")</f>
        <v/>
      </c>
      <c r="E153" s="86" t="str">
        <f aca="false">IFERROR(VLOOKUP($B153,TabJoueurs,4,0),"")</f>
        <v/>
      </c>
      <c r="F153" s="86" t="str">
        <f aca="false">IFERROR(VLOOKUP($B153,TabJoueurs,7,0),"")</f>
        <v/>
      </c>
      <c r="G153" s="103"/>
      <c r="H153" s="82" t="n">
        <f aca="false">COUNTIF(E$4:E153,E153)</f>
        <v>28</v>
      </c>
      <c r="I153" s="82" t="n">
        <f aca="false">IFERROR(IF(H153&lt;6,I152+1,I152),0)</f>
        <v>70</v>
      </c>
      <c r="J153" s="82" t="str">
        <f aca="false">IF(G153&gt;0,IF(H153&lt;6,PtsMax5-I153+1,""),"")</f>
        <v/>
      </c>
      <c r="K153" s="97" t="n">
        <f aca="false">MAX(M153:AB153)</f>
        <v>0</v>
      </c>
      <c r="L153" s="98" t="n">
        <f aca="false">IFERROR(G153/G$1,"")</f>
        <v>0</v>
      </c>
      <c r="M153" s="99" t="str">
        <f aca="false">IF(M$2=$E153,$J153,"")</f>
        <v/>
      </c>
      <c r="N153" s="86" t="str">
        <f aca="false">IF(N$2=$E153,$J153,"")</f>
        <v/>
      </c>
      <c r="O153" s="99" t="str">
        <f aca="false">IF(O$2=$E153,$J153,"")</f>
        <v/>
      </c>
      <c r="P153" s="86" t="str">
        <f aca="false">IF(P$2=$E153,$J153,"")</f>
        <v/>
      </c>
      <c r="Q153" s="86" t="str">
        <f aca="false">IF(Q$2=$E153,$J153,"")</f>
        <v/>
      </c>
      <c r="R153" s="99" t="str">
        <f aca="false">IF(R$2=$E153,$J153,"")</f>
        <v/>
      </c>
      <c r="S153" s="86" t="str">
        <f aca="false">IF(S$2=$E153,$J153,"")</f>
        <v/>
      </c>
      <c r="T153" s="99" t="str">
        <f aca="false">IF(T$2=$E153,$J153,"")</f>
        <v/>
      </c>
      <c r="U153" s="86" t="str">
        <f aca="false">IF(U$2=$E153,$J153,"")</f>
        <v/>
      </c>
      <c r="V153" s="99" t="str">
        <f aca="false">IF(V$2=$E153,$J153,"")</f>
        <v/>
      </c>
      <c r="W153" s="86" t="str">
        <f aca="false">IF(W$2=$E153,$J153,"")</f>
        <v/>
      </c>
      <c r="X153" s="99" t="str">
        <f aca="false">IF(X$2=$E153,$J153,"")</f>
        <v/>
      </c>
      <c r="Y153" s="86" t="str">
        <f aca="false">IF(Y$2=$E153,$J153,"")</f>
        <v/>
      </c>
      <c r="Z153" s="99" t="str">
        <f aca="false">IF(Z$2=$E153,$J153,"")</f>
        <v/>
      </c>
      <c r="AA153" s="86" t="str">
        <f aca="false">IF(AA$2=$E153,$J153,"")</f>
        <v/>
      </c>
      <c r="AB153" s="99" t="str">
        <f aca="false">IF(AB$2=$E153,$J153,"")</f>
        <v/>
      </c>
      <c r="AC153" s="101" t="s">
        <v>10</v>
      </c>
      <c r="AD153" s="83"/>
      <c r="AE153" s="83"/>
      <c r="AF153" s="83"/>
    </row>
    <row r="154" customFormat="false" ht="14.25" hidden="false" customHeight="false" outlineLevel="0" collapsed="false">
      <c r="A154" s="82" t="str">
        <f aca="false">IF(G154&lt;&gt;0,IF(COUNTIF(G$4:G$200,G154)&lt;&gt;1,RANK(G154,G$4:G$200)&amp;"°",RANK(G154,G$4:G$200)),"")</f>
        <v/>
      </c>
      <c r="B154" s="83"/>
      <c r="C154" s="86" t="str">
        <f aca="false">IFERROR(VLOOKUP($B154,TabJoueurs,2,0),"")</f>
        <v/>
      </c>
      <c r="D154" s="86" t="str">
        <f aca="false">IFERROR(VLOOKUP($B154,TabJoueurs,3,0),"")</f>
        <v/>
      </c>
      <c r="E154" s="86" t="str">
        <f aca="false">IFERROR(VLOOKUP($B154,TabJoueurs,4,0),"")</f>
        <v/>
      </c>
      <c r="F154" s="86" t="str">
        <f aca="false">IFERROR(VLOOKUP($B154,TabJoueurs,7,0),"")</f>
        <v/>
      </c>
      <c r="G154" s="103"/>
      <c r="H154" s="82" t="n">
        <f aca="false">COUNTIF(E$4:E154,E154)</f>
        <v>29</v>
      </c>
      <c r="I154" s="82" t="n">
        <f aca="false">IFERROR(IF(H154&lt;6,I153+1,I153),0)</f>
        <v>70</v>
      </c>
      <c r="J154" s="82" t="str">
        <f aca="false">IF(G154&gt;0,IF(H154&lt;6,PtsMax5-I154+1,""),"")</f>
        <v/>
      </c>
      <c r="K154" s="97" t="n">
        <f aca="false">MAX(M154:AB154)</f>
        <v>0</v>
      </c>
      <c r="L154" s="98" t="n">
        <f aca="false">IFERROR(G154/G$1,"")</f>
        <v>0</v>
      </c>
      <c r="M154" s="99" t="str">
        <f aca="false">IF(M$2=$E154,$J154,"")</f>
        <v/>
      </c>
      <c r="N154" s="86" t="str">
        <f aca="false">IF(N$2=$E154,$J154,"")</f>
        <v/>
      </c>
      <c r="O154" s="99" t="str">
        <f aca="false">IF(O$2=$E154,$J154,"")</f>
        <v/>
      </c>
      <c r="P154" s="86" t="str">
        <f aca="false">IF(P$2=$E154,$J154,"")</f>
        <v/>
      </c>
      <c r="Q154" s="86" t="str">
        <f aca="false">IF(Q$2=$E154,$J154,"")</f>
        <v/>
      </c>
      <c r="R154" s="99" t="str">
        <f aca="false">IF(R$2=$E154,$J154,"")</f>
        <v/>
      </c>
      <c r="S154" s="86" t="str">
        <f aca="false">IF(S$2=$E154,$J154,"")</f>
        <v/>
      </c>
      <c r="T154" s="99" t="str">
        <f aca="false">IF(T$2=$E154,$J154,"")</f>
        <v/>
      </c>
      <c r="U154" s="86" t="str">
        <f aca="false">IF(U$2=$E154,$J154,"")</f>
        <v/>
      </c>
      <c r="V154" s="99" t="str">
        <f aca="false">IF(V$2=$E154,$J154,"")</f>
        <v/>
      </c>
      <c r="W154" s="86" t="str">
        <f aca="false">IF(W$2=$E154,$J154,"")</f>
        <v/>
      </c>
      <c r="X154" s="99" t="str">
        <f aca="false">IF(X$2=$E154,$J154,"")</f>
        <v/>
      </c>
      <c r="Y154" s="86" t="str">
        <f aca="false">IF(Y$2=$E154,$J154,"")</f>
        <v/>
      </c>
      <c r="Z154" s="99" t="str">
        <f aca="false">IF(Z$2=$E154,$J154,"")</f>
        <v/>
      </c>
      <c r="AA154" s="86" t="str">
        <f aca="false">IF(AA$2=$E154,$J154,"")</f>
        <v/>
      </c>
      <c r="AB154" s="99" t="str">
        <f aca="false">IF(AB$2=$E154,$J154,"")</f>
        <v/>
      </c>
      <c r="AC154" s="101" t="s">
        <v>10</v>
      </c>
      <c r="AD154" s="83"/>
      <c r="AE154" s="83"/>
      <c r="AF154" s="83"/>
    </row>
    <row r="155" customFormat="false" ht="14.25" hidden="false" customHeight="false" outlineLevel="0" collapsed="false">
      <c r="A155" s="82" t="str">
        <f aca="false">IF(G155&lt;&gt;0,IF(COUNTIF(G$4:G$200,G155)&lt;&gt;1,RANK(G155,G$4:G$200)&amp;"°",RANK(G155,G$4:G$200)),"")</f>
        <v/>
      </c>
      <c r="B155" s="83"/>
      <c r="C155" s="86" t="str">
        <f aca="false">IFERROR(VLOOKUP($B155,TabJoueurs,2,0),"")</f>
        <v/>
      </c>
      <c r="D155" s="86" t="str">
        <f aca="false">IFERROR(VLOOKUP($B155,TabJoueurs,3,0),"")</f>
        <v/>
      </c>
      <c r="E155" s="86" t="str">
        <f aca="false">IFERROR(VLOOKUP($B155,TabJoueurs,4,0),"")</f>
        <v/>
      </c>
      <c r="F155" s="86" t="str">
        <f aca="false">IFERROR(VLOOKUP($B155,TabJoueurs,7,0),"")</f>
        <v/>
      </c>
      <c r="G155" s="103"/>
      <c r="H155" s="82" t="n">
        <f aca="false">COUNTIF(E$4:E155,E155)</f>
        <v>30</v>
      </c>
      <c r="I155" s="82" t="n">
        <f aca="false">IFERROR(IF(H155&lt;6,I154+1,I154),0)</f>
        <v>70</v>
      </c>
      <c r="J155" s="82" t="str">
        <f aca="false">IF(G155&gt;0,IF(H155&lt;6,PtsMax5-I155+1,""),"")</f>
        <v/>
      </c>
      <c r="K155" s="97" t="n">
        <f aca="false">MAX(M155:AB155)</f>
        <v>0</v>
      </c>
      <c r="L155" s="98" t="n">
        <f aca="false">IFERROR(G155/G$1,"")</f>
        <v>0</v>
      </c>
      <c r="M155" s="99" t="str">
        <f aca="false">IF(M$2=$E155,$J155,"")</f>
        <v/>
      </c>
      <c r="N155" s="86" t="str">
        <f aca="false">IF(N$2=$E155,$J155,"")</f>
        <v/>
      </c>
      <c r="O155" s="99" t="str">
        <f aca="false">IF(O$2=$E155,$J155,"")</f>
        <v/>
      </c>
      <c r="P155" s="86" t="str">
        <f aca="false">IF(P$2=$E155,$J155,"")</f>
        <v/>
      </c>
      <c r="Q155" s="86" t="str">
        <f aca="false">IF(Q$2=$E155,$J155,"")</f>
        <v/>
      </c>
      <c r="R155" s="99" t="str">
        <f aca="false">IF(R$2=$E155,$J155,"")</f>
        <v/>
      </c>
      <c r="S155" s="86" t="str">
        <f aca="false">IF(S$2=$E155,$J155,"")</f>
        <v/>
      </c>
      <c r="T155" s="99" t="str">
        <f aca="false">IF(T$2=$E155,$J155,"")</f>
        <v/>
      </c>
      <c r="U155" s="86" t="str">
        <f aca="false">IF(U$2=$E155,$J155,"")</f>
        <v/>
      </c>
      <c r="V155" s="99" t="str">
        <f aca="false">IF(V$2=$E155,$J155,"")</f>
        <v/>
      </c>
      <c r="W155" s="86" t="str">
        <f aca="false">IF(W$2=$E155,$J155,"")</f>
        <v/>
      </c>
      <c r="X155" s="99" t="str">
        <f aca="false">IF(X$2=$E155,$J155,"")</f>
        <v/>
      </c>
      <c r="Y155" s="86" t="str">
        <f aca="false">IF(Y$2=$E155,$J155,"")</f>
        <v/>
      </c>
      <c r="Z155" s="99" t="str">
        <f aca="false">IF(Z$2=$E155,$J155,"")</f>
        <v/>
      </c>
      <c r="AA155" s="86" t="str">
        <f aca="false">IF(AA$2=$E155,$J155,"")</f>
        <v/>
      </c>
      <c r="AB155" s="99" t="str">
        <f aca="false">IF(AB$2=$E155,$J155,"")</f>
        <v/>
      </c>
      <c r="AC155" s="101" t="s">
        <v>10</v>
      </c>
      <c r="AD155" s="83"/>
      <c r="AE155" s="83"/>
      <c r="AF155" s="83"/>
    </row>
    <row r="156" customFormat="false" ht="14.25" hidden="false" customHeight="false" outlineLevel="0" collapsed="false">
      <c r="A156" s="82" t="str">
        <f aca="false">IF(G156&lt;&gt;0,IF(COUNTIF(G$4:G$200,G156)&lt;&gt;1,RANK(G156,G$4:G$200)&amp;"°",RANK(G156,G$4:G$200)),"")</f>
        <v/>
      </c>
      <c r="B156" s="83"/>
      <c r="C156" s="86" t="str">
        <f aca="false">IFERROR(VLOOKUP($B156,TabJoueurs,2,0),"")</f>
        <v/>
      </c>
      <c r="D156" s="86" t="str">
        <f aca="false">IFERROR(VLOOKUP($B156,TabJoueurs,3,0),"")</f>
        <v/>
      </c>
      <c r="E156" s="86" t="str">
        <f aca="false">IFERROR(VLOOKUP($B156,TabJoueurs,4,0),"")</f>
        <v/>
      </c>
      <c r="F156" s="86" t="str">
        <f aca="false">IFERROR(VLOOKUP($B156,TabJoueurs,7,0),"")</f>
        <v/>
      </c>
      <c r="G156" s="103"/>
      <c r="H156" s="82" t="n">
        <f aca="false">COUNTIF(E$4:E156,E156)</f>
        <v>31</v>
      </c>
      <c r="I156" s="82" t="n">
        <f aca="false">IFERROR(IF(H156&lt;6,I155+1,I155),0)</f>
        <v>70</v>
      </c>
      <c r="J156" s="82" t="str">
        <f aca="false">IF(G156&gt;0,IF(H156&lt;6,PtsMax5-I156+1,""),"")</f>
        <v/>
      </c>
      <c r="K156" s="97" t="n">
        <f aca="false">MAX(M156:AB156)</f>
        <v>0</v>
      </c>
      <c r="L156" s="98" t="n">
        <f aca="false">IFERROR(G156/G$1,"")</f>
        <v>0</v>
      </c>
      <c r="M156" s="99" t="str">
        <f aca="false">IF(M$2=$E156,$J156,"")</f>
        <v/>
      </c>
      <c r="N156" s="86" t="str">
        <f aca="false">IF(N$2=$E156,$J156,"")</f>
        <v/>
      </c>
      <c r="O156" s="99" t="str">
        <f aca="false">IF(O$2=$E156,$J156,"")</f>
        <v/>
      </c>
      <c r="P156" s="86" t="str">
        <f aca="false">IF(P$2=$E156,$J156,"")</f>
        <v/>
      </c>
      <c r="Q156" s="86" t="str">
        <f aca="false">IF(Q$2=$E156,$J156,"")</f>
        <v/>
      </c>
      <c r="R156" s="99" t="str">
        <f aca="false">IF(R$2=$E156,$J156,"")</f>
        <v/>
      </c>
      <c r="S156" s="86" t="str">
        <f aca="false">IF(S$2=$E156,$J156,"")</f>
        <v/>
      </c>
      <c r="T156" s="99" t="str">
        <f aca="false">IF(T$2=$E156,$J156,"")</f>
        <v/>
      </c>
      <c r="U156" s="86" t="str">
        <f aca="false">IF(U$2=$E156,$J156,"")</f>
        <v/>
      </c>
      <c r="V156" s="99" t="str">
        <f aca="false">IF(V$2=$E156,$J156,"")</f>
        <v/>
      </c>
      <c r="W156" s="86" t="str">
        <f aca="false">IF(W$2=$E156,$J156,"")</f>
        <v/>
      </c>
      <c r="X156" s="99" t="str">
        <f aca="false">IF(X$2=$E156,$J156,"")</f>
        <v/>
      </c>
      <c r="Y156" s="86" t="str">
        <f aca="false">IF(Y$2=$E156,$J156,"")</f>
        <v/>
      </c>
      <c r="Z156" s="99" t="str">
        <f aca="false">IF(Z$2=$E156,$J156,"")</f>
        <v/>
      </c>
      <c r="AA156" s="86" t="str">
        <f aca="false">IF(AA$2=$E156,$J156,"")</f>
        <v/>
      </c>
      <c r="AB156" s="99" t="str">
        <f aca="false">IF(AB$2=$E156,$J156,"")</f>
        <v/>
      </c>
      <c r="AC156" s="101" t="s">
        <v>10</v>
      </c>
      <c r="AD156" s="83"/>
      <c r="AE156" s="83"/>
      <c r="AF156" s="83"/>
    </row>
    <row r="157" customFormat="false" ht="14.25" hidden="false" customHeight="false" outlineLevel="0" collapsed="false">
      <c r="A157" s="82" t="str">
        <f aca="false">IF(G157&lt;&gt;0,IF(COUNTIF(G$4:G$200,G157)&lt;&gt;1,RANK(G157,G$4:G$200)&amp;"°",RANK(G157,G$4:G$200)),"")</f>
        <v/>
      </c>
      <c r="B157" s="83"/>
      <c r="C157" s="86" t="str">
        <f aca="false">IFERROR(VLOOKUP($B157,TabJoueurs,2,0),"")</f>
        <v/>
      </c>
      <c r="D157" s="86" t="str">
        <f aca="false">IFERROR(VLOOKUP($B157,TabJoueurs,3,0),"")</f>
        <v/>
      </c>
      <c r="E157" s="86" t="str">
        <f aca="false">IFERROR(VLOOKUP($B157,TabJoueurs,4,0),"")</f>
        <v/>
      </c>
      <c r="F157" s="86" t="str">
        <f aca="false">IFERROR(VLOOKUP($B157,TabJoueurs,7,0),"")</f>
        <v/>
      </c>
      <c r="G157" s="103"/>
      <c r="H157" s="82" t="n">
        <f aca="false">COUNTIF(E$4:E157,E157)</f>
        <v>32</v>
      </c>
      <c r="I157" s="82" t="n">
        <f aca="false">IFERROR(IF(H157&lt;6,I156+1,I156),0)</f>
        <v>70</v>
      </c>
      <c r="J157" s="82" t="str">
        <f aca="false">IF(G157&gt;0,IF(H157&lt;6,PtsMax5-I157+1,""),"")</f>
        <v/>
      </c>
      <c r="K157" s="97" t="n">
        <f aca="false">MAX(M157:AB157)</f>
        <v>0</v>
      </c>
      <c r="L157" s="98" t="n">
        <f aca="false">IFERROR(G157/G$1,"")</f>
        <v>0</v>
      </c>
      <c r="M157" s="99" t="str">
        <f aca="false">IF(M$2=$E157,$J157,"")</f>
        <v/>
      </c>
      <c r="N157" s="86" t="str">
        <f aca="false">IF(N$2=$E157,$J157,"")</f>
        <v/>
      </c>
      <c r="O157" s="99" t="str">
        <f aca="false">IF(O$2=$E157,$J157,"")</f>
        <v/>
      </c>
      <c r="P157" s="86" t="str">
        <f aca="false">IF(P$2=$E157,$J157,"")</f>
        <v/>
      </c>
      <c r="Q157" s="86" t="str">
        <f aca="false">IF(Q$2=$E157,$J157,"")</f>
        <v/>
      </c>
      <c r="R157" s="99" t="str">
        <f aca="false">IF(R$2=$E157,$J157,"")</f>
        <v/>
      </c>
      <c r="S157" s="86" t="str">
        <f aca="false">IF(S$2=$E157,$J157,"")</f>
        <v/>
      </c>
      <c r="T157" s="99" t="str">
        <f aca="false">IF(T$2=$E157,$J157,"")</f>
        <v/>
      </c>
      <c r="U157" s="86" t="str">
        <f aca="false">IF(U$2=$E157,$J157,"")</f>
        <v/>
      </c>
      <c r="V157" s="99" t="str">
        <f aca="false">IF(V$2=$E157,$J157,"")</f>
        <v/>
      </c>
      <c r="W157" s="86" t="str">
        <f aca="false">IF(W$2=$E157,$J157,"")</f>
        <v/>
      </c>
      <c r="X157" s="99" t="str">
        <f aca="false">IF(X$2=$E157,$J157,"")</f>
        <v/>
      </c>
      <c r="Y157" s="86" t="str">
        <f aca="false">IF(Y$2=$E157,$J157,"")</f>
        <v/>
      </c>
      <c r="Z157" s="99" t="str">
        <f aca="false">IF(Z$2=$E157,$J157,"")</f>
        <v/>
      </c>
      <c r="AA157" s="86" t="str">
        <f aca="false">IF(AA$2=$E157,$J157,"")</f>
        <v/>
      </c>
      <c r="AB157" s="99" t="str">
        <f aca="false">IF(AB$2=$E157,$J157,"")</f>
        <v/>
      </c>
      <c r="AC157" s="101" t="s">
        <v>10</v>
      </c>
      <c r="AD157" s="83"/>
      <c r="AE157" s="83"/>
      <c r="AF157" s="83"/>
    </row>
    <row r="158" customFormat="false" ht="14.25" hidden="false" customHeight="false" outlineLevel="0" collapsed="false">
      <c r="A158" s="82" t="str">
        <f aca="false">IF(G158&lt;&gt;0,IF(COUNTIF(G$4:G$200,G158)&lt;&gt;1,RANK(G158,G$4:G$200)&amp;"°",RANK(G158,G$4:G$200)),"")</f>
        <v/>
      </c>
      <c r="B158" s="83" t="s">
        <v>10</v>
      </c>
      <c r="C158" s="86" t="str">
        <f aca="false">IFERROR(VLOOKUP($B158,TabJoueurs,2,0),"")</f>
        <v/>
      </c>
      <c r="D158" s="86" t="str">
        <f aca="false">IFERROR(VLOOKUP($B158,TabJoueurs,3,0),"")</f>
        <v/>
      </c>
      <c r="E158" s="86" t="str">
        <f aca="false">IFERROR(VLOOKUP($B158,TabJoueurs,4,0),"")</f>
        <v/>
      </c>
      <c r="F158" s="86" t="str">
        <f aca="false">IFERROR(VLOOKUP($B158,TabJoueurs,7,0),"")</f>
        <v/>
      </c>
      <c r="G158" s="103"/>
      <c r="H158" s="82" t="n">
        <f aca="false">COUNTIF(E$4:E158,E158)</f>
        <v>33</v>
      </c>
      <c r="I158" s="82" t="n">
        <f aca="false">IFERROR(IF(H158&lt;6,I157+1,I157),0)</f>
        <v>70</v>
      </c>
      <c r="J158" s="82" t="str">
        <f aca="false">IF(G158&gt;0,IF(H158&lt;6,PtsMax5-I158+1,""),"")</f>
        <v/>
      </c>
      <c r="K158" s="97" t="n">
        <f aca="false">MAX(M158:AB158)</f>
        <v>0</v>
      </c>
      <c r="L158" s="98" t="n">
        <f aca="false">IFERROR(G158/G$1,"")</f>
        <v>0</v>
      </c>
      <c r="M158" s="99" t="str">
        <f aca="false">IF(M$2=$E158,$J158,"")</f>
        <v/>
      </c>
      <c r="N158" s="86" t="str">
        <f aca="false">IF(N$2=$E158,$J158,"")</f>
        <v/>
      </c>
      <c r="O158" s="99" t="str">
        <f aca="false">IF(O$2=$E158,$J158,"")</f>
        <v/>
      </c>
      <c r="P158" s="86" t="str">
        <f aca="false">IF(P$2=$E158,$J158,"")</f>
        <v/>
      </c>
      <c r="Q158" s="86" t="str">
        <f aca="false">IF(Q$2=$E158,$J158,"")</f>
        <v/>
      </c>
      <c r="R158" s="99" t="str">
        <f aca="false">IF(R$2=$E158,$J158,"")</f>
        <v/>
      </c>
      <c r="S158" s="86" t="str">
        <f aca="false">IF(S$2=$E158,$J158,"")</f>
        <v/>
      </c>
      <c r="T158" s="99" t="str">
        <f aca="false">IF(T$2=$E158,$J158,"")</f>
        <v/>
      </c>
      <c r="U158" s="86" t="str">
        <f aca="false">IF(U$2=$E158,$J158,"")</f>
        <v/>
      </c>
      <c r="V158" s="99" t="str">
        <f aca="false">IF(V$2=$E158,$J158,"")</f>
        <v/>
      </c>
      <c r="W158" s="86" t="str">
        <f aca="false">IF(W$2=$E158,$J158,"")</f>
        <v/>
      </c>
      <c r="X158" s="99" t="str">
        <f aca="false">IF(X$2=$E158,$J158,"")</f>
        <v/>
      </c>
      <c r="Y158" s="86" t="str">
        <f aca="false">IF(Y$2=$E158,$J158,"")</f>
        <v/>
      </c>
      <c r="Z158" s="99" t="str">
        <f aca="false">IF(Z$2=$E158,$J158,"")</f>
        <v/>
      </c>
      <c r="AA158" s="86" t="str">
        <f aca="false">IF(AA$2=$E158,$J158,"")</f>
        <v/>
      </c>
      <c r="AB158" s="99" t="str">
        <f aca="false">IF(AB$2=$E158,$J158,"")</f>
        <v/>
      </c>
      <c r="AC158" s="101" t="s">
        <v>10</v>
      </c>
      <c r="AD158" s="83"/>
      <c r="AE158" s="83"/>
      <c r="AF158" s="83"/>
    </row>
    <row r="159" customFormat="false" ht="14.25" hidden="false" customHeight="false" outlineLevel="0" collapsed="false">
      <c r="A159" s="82" t="str">
        <f aca="false">IF(G159&lt;&gt;0,IF(COUNTIF(G$4:G$200,G159)&lt;&gt;1,RANK(G159,G$4:G$200)&amp;"°",RANK(G159,G$4:G$200)),"")</f>
        <v/>
      </c>
      <c r="B159" s="83" t="s">
        <v>10</v>
      </c>
      <c r="C159" s="86" t="str">
        <f aca="false">IFERROR(VLOOKUP($B159,TabJoueurs,2,0),"")</f>
        <v/>
      </c>
      <c r="D159" s="86" t="str">
        <f aca="false">IFERROR(VLOOKUP($B159,TabJoueurs,3,0),"")</f>
        <v/>
      </c>
      <c r="E159" s="86" t="str">
        <f aca="false">IFERROR(VLOOKUP($B159,TabJoueurs,4,0),"")</f>
        <v/>
      </c>
      <c r="F159" s="86" t="str">
        <f aca="false">IFERROR(VLOOKUP($B159,TabJoueurs,7,0),"")</f>
        <v/>
      </c>
      <c r="G159" s="103"/>
      <c r="H159" s="82" t="n">
        <f aca="false">COUNTIF(E$4:E159,E159)</f>
        <v>34</v>
      </c>
      <c r="I159" s="82" t="n">
        <f aca="false">IFERROR(IF(H159&lt;6,I158+1,I158),0)</f>
        <v>70</v>
      </c>
      <c r="J159" s="82" t="str">
        <f aca="false">IF(G159&gt;0,IF(H159&lt;6,PtsMax5-I159+1,""),"")</f>
        <v/>
      </c>
      <c r="K159" s="97" t="n">
        <f aca="false">MAX(M159:AB159)</f>
        <v>0</v>
      </c>
      <c r="L159" s="98" t="n">
        <f aca="false">IFERROR(G159/G$1,"")</f>
        <v>0</v>
      </c>
      <c r="M159" s="99" t="str">
        <f aca="false">IF(M$2=$E159,$J159,"")</f>
        <v/>
      </c>
      <c r="N159" s="86" t="str">
        <f aca="false">IF(N$2=$E159,$J159,"")</f>
        <v/>
      </c>
      <c r="O159" s="99" t="str">
        <f aca="false">IF(O$2=$E159,$J159,"")</f>
        <v/>
      </c>
      <c r="P159" s="86" t="str">
        <f aca="false">IF(P$2=$E159,$J159,"")</f>
        <v/>
      </c>
      <c r="Q159" s="86" t="str">
        <f aca="false">IF(Q$2=$E159,$J159,"")</f>
        <v/>
      </c>
      <c r="R159" s="99" t="str">
        <f aca="false">IF(R$2=$E159,$J159,"")</f>
        <v/>
      </c>
      <c r="S159" s="86" t="str">
        <f aca="false">IF(S$2=$E159,$J159,"")</f>
        <v/>
      </c>
      <c r="T159" s="99" t="str">
        <f aca="false">IF(T$2=$E159,$J159,"")</f>
        <v/>
      </c>
      <c r="U159" s="86" t="str">
        <f aca="false">IF(U$2=$E159,$J159,"")</f>
        <v/>
      </c>
      <c r="V159" s="99" t="str">
        <f aca="false">IF(V$2=$E159,$J159,"")</f>
        <v/>
      </c>
      <c r="W159" s="86" t="str">
        <f aca="false">IF(W$2=$E159,$J159,"")</f>
        <v/>
      </c>
      <c r="X159" s="99" t="str">
        <f aca="false">IF(X$2=$E159,$J159,"")</f>
        <v/>
      </c>
      <c r="Y159" s="86" t="str">
        <f aca="false">IF(Y$2=$E159,$J159,"")</f>
        <v/>
      </c>
      <c r="Z159" s="99" t="str">
        <f aca="false">IF(Z$2=$E159,$J159,"")</f>
        <v/>
      </c>
      <c r="AA159" s="86" t="str">
        <f aca="false">IF(AA$2=$E159,$J159,"")</f>
        <v/>
      </c>
      <c r="AB159" s="99" t="str">
        <f aca="false">IF(AB$2=$E159,$J159,"")</f>
        <v/>
      </c>
      <c r="AC159" s="101" t="s">
        <v>10</v>
      </c>
      <c r="AD159" s="83"/>
      <c r="AE159" s="83"/>
      <c r="AF159" s="83"/>
    </row>
    <row r="160" customFormat="false" ht="14.25" hidden="false" customHeight="false" outlineLevel="0" collapsed="false">
      <c r="A160" s="82" t="str">
        <f aca="false">IF(G160&lt;&gt;0,IF(COUNTIF(G$4:G$200,G160)&lt;&gt;1,RANK(G160,G$4:G$200)&amp;"°",RANK(G160,G$4:G$200)),"")</f>
        <v/>
      </c>
      <c r="B160" s="83" t="s">
        <v>10</v>
      </c>
      <c r="C160" s="86" t="str">
        <f aca="false">IFERROR(VLOOKUP($B160,TabJoueurs,2,0),"")</f>
        <v/>
      </c>
      <c r="D160" s="86" t="str">
        <f aca="false">IFERROR(VLOOKUP($B160,TabJoueurs,3,0),"")</f>
        <v/>
      </c>
      <c r="E160" s="86" t="str">
        <f aca="false">IFERROR(VLOOKUP($B160,TabJoueurs,4,0),"")</f>
        <v/>
      </c>
      <c r="F160" s="86" t="str">
        <f aca="false">IFERROR(VLOOKUP($B160,TabJoueurs,7,0),"")</f>
        <v/>
      </c>
      <c r="G160" s="103"/>
      <c r="H160" s="82" t="n">
        <f aca="false">COUNTIF(E$4:E160,E160)</f>
        <v>35</v>
      </c>
      <c r="I160" s="82" t="n">
        <f aca="false">IFERROR(IF(H160&lt;6,I159+1,I159),0)</f>
        <v>70</v>
      </c>
      <c r="J160" s="82" t="str">
        <f aca="false">IF(G160&gt;0,IF(H160&lt;6,PtsMax5-I160+1,""),"")</f>
        <v/>
      </c>
      <c r="K160" s="97" t="n">
        <f aca="false">MAX(M160:AB160)</f>
        <v>0</v>
      </c>
      <c r="L160" s="98" t="n">
        <f aca="false">IFERROR(G160/G$1,"")</f>
        <v>0</v>
      </c>
      <c r="M160" s="99" t="str">
        <f aca="false">IF(M$2=$E160,$J160,"")</f>
        <v/>
      </c>
      <c r="N160" s="86" t="str">
        <f aca="false">IF(N$2=$E160,$J160,"")</f>
        <v/>
      </c>
      <c r="O160" s="99" t="str">
        <f aca="false">IF(O$2=$E160,$J160,"")</f>
        <v/>
      </c>
      <c r="P160" s="86" t="str">
        <f aca="false">IF(P$2=$E160,$J160,"")</f>
        <v/>
      </c>
      <c r="Q160" s="86" t="str">
        <f aca="false">IF(Q$2=$E160,$J160,"")</f>
        <v/>
      </c>
      <c r="R160" s="99" t="str">
        <f aca="false">IF(R$2=$E160,$J160,"")</f>
        <v/>
      </c>
      <c r="S160" s="86" t="str">
        <f aca="false">IF(S$2=$E160,$J160,"")</f>
        <v/>
      </c>
      <c r="T160" s="99" t="str">
        <f aca="false">IF(T$2=$E160,$J160,"")</f>
        <v/>
      </c>
      <c r="U160" s="86" t="str">
        <f aca="false">IF(U$2=$E160,$J160,"")</f>
        <v/>
      </c>
      <c r="V160" s="99" t="str">
        <f aca="false">IF(V$2=$E160,$J160,"")</f>
        <v/>
      </c>
      <c r="W160" s="86" t="str">
        <f aca="false">IF(W$2=$E160,$J160,"")</f>
        <v/>
      </c>
      <c r="X160" s="99" t="str">
        <f aca="false">IF(X$2=$E160,$J160,"")</f>
        <v/>
      </c>
      <c r="Y160" s="86" t="str">
        <f aca="false">IF(Y$2=$E160,$J160,"")</f>
        <v/>
      </c>
      <c r="Z160" s="99" t="str">
        <f aca="false">IF(Z$2=$E160,$J160,"")</f>
        <v/>
      </c>
      <c r="AA160" s="86" t="str">
        <f aca="false">IF(AA$2=$E160,$J160,"")</f>
        <v/>
      </c>
      <c r="AB160" s="99" t="str">
        <f aca="false">IF(AB$2=$E160,$J160,"")</f>
        <v/>
      </c>
      <c r="AC160" s="101" t="s">
        <v>10</v>
      </c>
      <c r="AD160" s="83"/>
      <c r="AE160" s="83"/>
      <c r="AF160" s="83"/>
    </row>
    <row r="161" customFormat="false" ht="14.25" hidden="false" customHeight="false" outlineLevel="0" collapsed="false">
      <c r="A161" s="82" t="str">
        <f aca="false">IF(G161&lt;&gt;0,IF(COUNTIF(G$4:G$200,G161)&lt;&gt;1,RANK(G161,G$4:G$200)&amp;"°",RANK(G161,G$4:G$200)),"")</f>
        <v/>
      </c>
      <c r="B161" s="83" t="s">
        <v>10</v>
      </c>
      <c r="C161" s="86" t="str">
        <f aca="false">IFERROR(VLOOKUP($B161,TabJoueurs,2,0),"")</f>
        <v/>
      </c>
      <c r="D161" s="86" t="str">
        <f aca="false">IFERROR(VLOOKUP($B161,TabJoueurs,3,0),"")</f>
        <v/>
      </c>
      <c r="E161" s="86" t="str">
        <f aca="false">IFERROR(VLOOKUP($B161,TabJoueurs,4,0),"")</f>
        <v/>
      </c>
      <c r="F161" s="86" t="str">
        <f aca="false">IFERROR(VLOOKUP($B161,TabJoueurs,7,0),"")</f>
        <v/>
      </c>
      <c r="G161" s="103"/>
      <c r="H161" s="82" t="n">
        <f aca="false">COUNTIF(E$4:E161,E161)</f>
        <v>36</v>
      </c>
      <c r="I161" s="82" t="n">
        <f aca="false">IFERROR(IF(H161&lt;6,I160+1,I160),0)</f>
        <v>70</v>
      </c>
      <c r="J161" s="82" t="str">
        <f aca="false">IF(G161&gt;0,IF(H161&lt;6,PtsMax5-I161+1,""),"")</f>
        <v/>
      </c>
      <c r="K161" s="97" t="n">
        <f aca="false">MAX(M161:AB161)</f>
        <v>0</v>
      </c>
      <c r="L161" s="98" t="n">
        <f aca="false">IFERROR(G161/G$1,"")</f>
        <v>0</v>
      </c>
      <c r="M161" s="99" t="str">
        <f aca="false">IF(M$2=$E161,$J161,"")</f>
        <v/>
      </c>
      <c r="N161" s="86" t="str">
        <f aca="false">IF(N$2=$E161,$J161,"")</f>
        <v/>
      </c>
      <c r="O161" s="99" t="str">
        <f aca="false">IF(O$2=$E161,$J161,"")</f>
        <v/>
      </c>
      <c r="P161" s="86" t="str">
        <f aca="false">IF(P$2=$E161,$J161,"")</f>
        <v/>
      </c>
      <c r="Q161" s="86" t="str">
        <f aca="false">IF(Q$2=$E161,$J161,"")</f>
        <v/>
      </c>
      <c r="R161" s="99" t="str">
        <f aca="false">IF(R$2=$E161,$J161,"")</f>
        <v/>
      </c>
      <c r="S161" s="86" t="str">
        <f aca="false">IF(S$2=$E161,$J161,"")</f>
        <v/>
      </c>
      <c r="T161" s="99" t="str">
        <f aca="false">IF(T$2=$E161,$J161,"")</f>
        <v/>
      </c>
      <c r="U161" s="86" t="str">
        <f aca="false">IF(U$2=$E161,$J161,"")</f>
        <v/>
      </c>
      <c r="V161" s="99" t="str">
        <f aca="false">IF(V$2=$E161,$J161,"")</f>
        <v/>
      </c>
      <c r="W161" s="86" t="str">
        <f aca="false">IF(W$2=$E161,$J161,"")</f>
        <v/>
      </c>
      <c r="X161" s="99" t="str">
        <f aca="false">IF(X$2=$E161,$J161,"")</f>
        <v/>
      </c>
      <c r="Y161" s="86" t="str">
        <f aca="false">IF(Y$2=$E161,$J161,"")</f>
        <v/>
      </c>
      <c r="Z161" s="99" t="str">
        <f aca="false">IF(Z$2=$E161,$J161,"")</f>
        <v/>
      </c>
      <c r="AA161" s="86" t="str">
        <f aca="false">IF(AA$2=$E161,$J161,"")</f>
        <v/>
      </c>
      <c r="AB161" s="99" t="str">
        <f aca="false">IF(AB$2=$E161,$J161,"")</f>
        <v/>
      </c>
      <c r="AC161" s="101" t="s">
        <v>10</v>
      </c>
      <c r="AD161" s="83"/>
      <c r="AE161" s="83"/>
      <c r="AF161" s="83"/>
    </row>
    <row r="162" customFormat="false" ht="14.25" hidden="false" customHeight="false" outlineLevel="0" collapsed="false">
      <c r="A162" s="82" t="str">
        <f aca="false">IF(G162&lt;&gt;0,IF(COUNTIF(G$4:G$200,G162)&lt;&gt;1,RANK(G162,G$4:G$200)&amp;"°",RANK(G162,G$4:G$200)),"")</f>
        <v/>
      </c>
      <c r="B162" s="83" t="s">
        <v>10</v>
      </c>
      <c r="C162" s="86" t="str">
        <f aca="false">IFERROR(VLOOKUP($B162,TabJoueurs,2,0),"")</f>
        <v/>
      </c>
      <c r="D162" s="86" t="str">
        <f aca="false">IFERROR(VLOOKUP($B162,TabJoueurs,3,0),"")</f>
        <v/>
      </c>
      <c r="E162" s="86" t="str">
        <f aca="false">IFERROR(VLOOKUP($B162,TabJoueurs,4,0),"")</f>
        <v/>
      </c>
      <c r="F162" s="86" t="str">
        <f aca="false">IFERROR(VLOOKUP($B162,TabJoueurs,7,0),"")</f>
        <v/>
      </c>
      <c r="G162" s="103"/>
      <c r="H162" s="82" t="n">
        <f aca="false">COUNTIF(E$4:E162,E162)</f>
        <v>37</v>
      </c>
      <c r="I162" s="82" t="n">
        <f aca="false">IFERROR(IF(H162&lt;6,I161+1,I161),0)</f>
        <v>70</v>
      </c>
      <c r="J162" s="82" t="str">
        <f aca="false">IF(G162&gt;0,IF(H162&lt;6,PtsMax5-I162+1,""),"")</f>
        <v/>
      </c>
      <c r="K162" s="97" t="n">
        <f aca="false">MAX(M162:AB162)</f>
        <v>0</v>
      </c>
      <c r="L162" s="98" t="n">
        <f aca="false">IFERROR(G162/G$1,"")</f>
        <v>0</v>
      </c>
      <c r="M162" s="99" t="str">
        <f aca="false">IF(M$2=$E162,$J162,"")</f>
        <v/>
      </c>
      <c r="N162" s="86" t="str">
        <f aca="false">IF(N$2=$E162,$J162,"")</f>
        <v/>
      </c>
      <c r="O162" s="99" t="str">
        <f aca="false">IF(O$2=$E162,$J162,"")</f>
        <v/>
      </c>
      <c r="P162" s="86" t="str">
        <f aca="false">IF(P$2=$E162,$J162,"")</f>
        <v/>
      </c>
      <c r="Q162" s="86" t="str">
        <f aca="false">IF(Q$2=$E162,$J162,"")</f>
        <v/>
      </c>
      <c r="R162" s="99" t="str">
        <f aca="false">IF(R$2=$E162,$J162,"")</f>
        <v/>
      </c>
      <c r="S162" s="86" t="str">
        <f aca="false">IF(S$2=$E162,$J162,"")</f>
        <v/>
      </c>
      <c r="T162" s="99" t="str">
        <f aca="false">IF(T$2=$E162,$J162,"")</f>
        <v/>
      </c>
      <c r="U162" s="86" t="str">
        <f aca="false">IF(U$2=$E162,$J162,"")</f>
        <v/>
      </c>
      <c r="V162" s="99" t="str">
        <f aca="false">IF(V$2=$E162,$J162,"")</f>
        <v/>
      </c>
      <c r="W162" s="86" t="str">
        <f aca="false">IF(W$2=$E162,$J162,"")</f>
        <v/>
      </c>
      <c r="X162" s="99" t="str">
        <f aca="false">IF(X$2=$E162,$J162,"")</f>
        <v/>
      </c>
      <c r="Y162" s="86" t="str">
        <f aca="false">IF(Y$2=$E162,$J162,"")</f>
        <v/>
      </c>
      <c r="Z162" s="99" t="str">
        <f aca="false">IF(Z$2=$E162,$J162,"")</f>
        <v/>
      </c>
      <c r="AA162" s="86" t="str">
        <f aca="false">IF(AA$2=$E162,$J162,"")</f>
        <v/>
      </c>
      <c r="AB162" s="99" t="str">
        <f aca="false">IF(AB$2=$E162,$J162,"")</f>
        <v/>
      </c>
      <c r="AC162" s="101" t="s">
        <v>10</v>
      </c>
      <c r="AD162" s="83"/>
      <c r="AE162" s="83"/>
      <c r="AF162" s="83"/>
    </row>
    <row r="163" customFormat="false" ht="14.25" hidden="false" customHeight="false" outlineLevel="0" collapsed="false">
      <c r="A163" s="82" t="str">
        <f aca="false">IF(G163&lt;&gt;0,IF(COUNTIF(G$4:G$200,G163)&lt;&gt;1,RANK(G163,G$4:G$200)&amp;"°",RANK(G163,G$4:G$200)),"")</f>
        <v/>
      </c>
      <c r="B163" s="83" t="s">
        <v>10</v>
      </c>
      <c r="C163" s="86" t="str">
        <f aca="false">IFERROR(VLOOKUP($B163,TabJoueurs,2,0),"")</f>
        <v/>
      </c>
      <c r="D163" s="86" t="str">
        <f aca="false">IFERROR(VLOOKUP($B163,TabJoueurs,3,0),"")</f>
        <v/>
      </c>
      <c r="E163" s="86" t="str">
        <f aca="false">IFERROR(VLOOKUP($B163,TabJoueurs,4,0),"")</f>
        <v/>
      </c>
      <c r="F163" s="86" t="str">
        <f aca="false">IFERROR(VLOOKUP($B163,TabJoueurs,7,0),"")</f>
        <v/>
      </c>
      <c r="G163" s="103"/>
      <c r="H163" s="82" t="n">
        <f aca="false">COUNTIF(E$4:E163,E163)</f>
        <v>38</v>
      </c>
      <c r="I163" s="82" t="n">
        <f aca="false">IFERROR(IF(H163&lt;6,I162+1,I162),0)</f>
        <v>70</v>
      </c>
      <c r="J163" s="82" t="str">
        <f aca="false">IF(G163&gt;0,IF(H163&lt;6,PtsMax5-I163+1,""),"")</f>
        <v/>
      </c>
      <c r="K163" s="97" t="n">
        <f aca="false">MAX(M163:AB163)</f>
        <v>0</v>
      </c>
      <c r="L163" s="98" t="n">
        <f aca="false">IFERROR(G163/G$1,"")</f>
        <v>0</v>
      </c>
      <c r="M163" s="99" t="str">
        <f aca="false">IF(M$2=$E163,$J163,"")</f>
        <v/>
      </c>
      <c r="N163" s="86" t="str">
        <f aca="false">IF(N$2=$E163,$J163,"")</f>
        <v/>
      </c>
      <c r="O163" s="99" t="str">
        <f aca="false">IF(O$2=$E163,$J163,"")</f>
        <v/>
      </c>
      <c r="P163" s="86" t="str">
        <f aca="false">IF(P$2=$E163,$J163,"")</f>
        <v/>
      </c>
      <c r="Q163" s="86" t="str">
        <f aca="false">IF(Q$2=$E163,$J163,"")</f>
        <v/>
      </c>
      <c r="R163" s="99" t="str">
        <f aca="false">IF(R$2=$E163,$J163,"")</f>
        <v/>
      </c>
      <c r="S163" s="86" t="str">
        <f aca="false">IF(S$2=$E163,$J163,"")</f>
        <v/>
      </c>
      <c r="T163" s="99" t="str">
        <f aca="false">IF(T$2=$E163,$J163,"")</f>
        <v/>
      </c>
      <c r="U163" s="86" t="str">
        <f aca="false">IF(U$2=$E163,$J163,"")</f>
        <v/>
      </c>
      <c r="V163" s="99" t="str">
        <f aca="false">IF(V$2=$E163,$J163,"")</f>
        <v/>
      </c>
      <c r="W163" s="86" t="str">
        <f aca="false">IF(W$2=$E163,$J163,"")</f>
        <v/>
      </c>
      <c r="X163" s="99" t="str">
        <f aca="false">IF(X$2=$E163,$J163,"")</f>
        <v/>
      </c>
      <c r="Y163" s="86" t="str">
        <f aca="false">IF(Y$2=$E163,$J163,"")</f>
        <v/>
      </c>
      <c r="Z163" s="99" t="str">
        <f aca="false">IF(Z$2=$E163,$J163,"")</f>
        <v/>
      </c>
      <c r="AA163" s="86" t="str">
        <f aca="false">IF(AA$2=$E163,$J163,"")</f>
        <v/>
      </c>
      <c r="AB163" s="99" t="str">
        <f aca="false">IF(AB$2=$E163,$J163,"")</f>
        <v/>
      </c>
      <c r="AC163" s="101" t="s">
        <v>10</v>
      </c>
      <c r="AD163" s="83"/>
      <c r="AE163" s="83"/>
      <c r="AF163" s="83"/>
    </row>
    <row r="164" customFormat="false" ht="14.25" hidden="false" customHeight="false" outlineLevel="0" collapsed="false">
      <c r="A164" s="82" t="str">
        <f aca="false">IF(G164&lt;&gt;0,IF(COUNTIF(G$4:G$200,G164)&lt;&gt;1,RANK(G164,G$4:G$200)&amp;"°",RANK(G164,G$4:G$200)),"")</f>
        <v/>
      </c>
      <c r="B164" s="83" t="s">
        <v>10</v>
      </c>
      <c r="C164" s="86" t="str">
        <f aca="false">IFERROR(VLOOKUP($B164,TabJoueurs,2,0),"")</f>
        <v/>
      </c>
      <c r="D164" s="86" t="str">
        <f aca="false">IFERROR(VLOOKUP($B164,TabJoueurs,3,0),"")</f>
        <v/>
      </c>
      <c r="E164" s="86" t="str">
        <f aca="false">IFERROR(VLOOKUP($B164,TabJoueurs,4,0),"")</f>
        <v/>
      </c>
      <c r="F164" s="86" t="str">
        <f aca="false">IFERROR(VLOOKUP($B164,TabJoueurs,7,0),"")</f>
        <v/>
      </c>
      <c r="G164" s="103"/>
      <c r="H164" s="82" t="n">
        <f aca="false">COUNTIF(E$4:E164,E164)</f>
        <v>39</v>
      </c>
      <c r="I164" s="82" t="n">
        <f aca="false">IFERROR(IF(H164&lt;6,I163+1,I163),0)</f>
        <v>70</v>
      </c>
      <c r="J164" s="82" t="str">
        <f aca="false">IF(G164&gt;0,IF(H164&lt;6,PtsMax5-I164+1,""),"")</f>
        <v/>
      </c>
      <c r="K164" s="97" t="n">
        <f aca="false">MAX(M164:AB164)</f>
        <v>0</v>
      </c>
      <c r="L164" s="98" t="n">
        <f aca="false">IFERROR(G164/G$1,"")</f>
        <v>0</v>
      </c>
      <c r="M164" s="99" t="str">
        <f aca="false">IF(M$2=$E164,$J164,"")</f>
        <v/>
      </c>
      <c r="N164" s="86" t="str">
        <f aca="false">IF(N$2=$E164,$J164,"")</f>
        <v/>
      </c>
      <c r="O164" s="99" t="str">
        <f aca="false">IF(O$2=$E164,$J164,"")</f>
        <v/>
      </c>
      <c r="P164" s="86" t="str">
        <f aca="false">IF(P$2=$E164,$J164,"")</f>
        <v/>
      </c>
      <c r="Q164" s="86" t="str">
        <f aca="false">IF(Q$2=$E164,$J164,"")</f>
        <v/>
      </c>
      <c r="R164" s="99" t="str">
        <f aca="false">IF(R$2=$E164,$J164,"")</f>
        <v/>
      </c>
      <c r="S164" s="86" t="str">
        <f aca="false">IF(S$2=$E164,$J164,"")</f>
        <v/>
      </c>
      <c r="T164" s="99" t="str">
        <f aca="false">IF(T$2=$E164,$J164,"")</f>
        <v/>
      </c>
      <c r="U164" s="86" t="str">
        <f aca="false">IF(U$2=$E164,$J164,"")</f>
        <v/>
      </c>
      <c r="V164" s="99" t="str">
        <f aca="false">IF(V$2=$E164,$J164,"")</f>
        <v/>
      </c>
      <c r="W164" s="86" t="str">
        <f aca="false">IF(W$2=$E164,$J164,"")</f>
        <v/>
      </c>
      <c r="X164" s="99" t="str">
        <f aca="false">IF(X$2=$E164,$J164,"")</f>
        <v/>
      </c>
      <c r="Y164" s="86" t="str">
        <f aca="false">IF(Y$2=$E164,$J164,"")</f>
        <v/>
      </c>
      <c r="Z164" s="99" t="str">
        <f aca="false">IF(Z$2=$E164,$J164,"")</f>
        <v/>
      </c>
      <c r="AA164" s="86" t="str">
        <f aca="false">IF(AA$2=$E164,$J164,"")</f>
        <v/>
      </c>
      <c r="AB164" s="99" t="str">
        <f aca="false">IF(AB$2=$E164,$J164,"")</f>
        <v/>
      </c>
      <c r="AC164" s="101" t="s">
        <v>10</v>
      </c>
      <c r="AD164" s="83"/>
      <c r="AE164" s="83"/>
      <c r="AF164" s="83"/>
    </row>
    <row r="165" customFormat="false" ht="14.25" hidden="false" customHeight="false" outlineLevel="0" collapsed="false">
      <c r="A165" s="82" t="str">
        <f aca="false">IF(G165&lt;&gt;0,IF(COUNTIF(G$4:G$200,G165)&lt;&gt;1,RANK(G165,G$4:G$200)&amp;"°",RANK(G165,G$4:G$200)),"")</f>
        <v/>
      </c>
      <c r="B165" s="83" t="s">
        <v>10</v>
      </c>
      <c r="C165" s="86" t="str">
        <f aca="false">IFERROR(VLOOKUP($B165,TabJoueurs,2,0),"")</f>
        <v/>
      </c>
      <c r="D165" s="86" t="str">
        <f aca="false">IFERROR(VLOOKUP($B165,TabJoueurs,3,0),"")</f>
        <v/>
      </c>
      <c r="E165" s="86" t="str">
        <f aca="false">IFERROR(VLOOKUP($B165,TabJoueurs,4,0),"")</f>
        <v/>
      </c>
      <c r="F165" s="86" t="str">
        <f aca="false">IFERROR(VLOOKUP($B165,TabJoueurs,7,0),"")</f>
        <v/>
      </c>
      <c r="G165" s="103"/>
      <c r="H165" s="82" t="n">
        <f aca="false">COUNTIF(E$4:E165,E165)</f>
        <v>40</v>
      </c>
      <c r="I165" s="82" t="n">
        <f aca="false">IFERROR(IF(H165&lt;6,I164+1,I164),0)</f>
        <v>70</v>
      </c>
      <c r="J165" s="82" t="str">
        <f aca="false">IF(G165&gt;0,IF(H165&lt;6,PtsMax5-I165+1,""),"")</f>
        <v/>
      </c>
      <c r="K165" s="97" t="n">
        <f aca="false">MAX(M165:AB165)</f>
        <v>0</v>
      </c>
      <c r="L165" s="98" t="n">
        <f aca="false">IFERROR(G165/G$1,"")</f>
        <v>0</v>
      </c>
      <c r="M165" s="99" t="str">
        <f aca="false">IF(M$2=$E165,$J165,"")</f>
        <v/>
      </c>
      <c r="N165" s="86" t="str">
        <f aca="false">IF(N$2=$E165,$J165,"")</f>
        <v/>
      </c>
      <c r="O165" s="99" t="str">
        <f aca="false">IF(O$2=$E165,$J165,"")</f>
        <v/>
      </c>
      <c r="P165" s="86" t="str">
        <f aca="false">IF(P$2=$E165,$J165,"")</f>
        <v/>
      </c>
      <c r="Q165" s="86" t="str">
        <f aca="false">IF(Q$2=$E165,$J165,"")</f>
        <v/>
      </c>
      <c r="R165" s="99" t="str">
        <f aca="false">IF(R$2=$E165,$J165,"")</f>
        <v/>
      </c>
      <c r="S165" s="86" t="str">
        <f aca="false">IF(S$2=$E165,$J165,"")</f>
        <v/>
      </c>
      <c r="T165" s="99" t="str">
        <f aca="false">IF(T$2=$E165,$J165,"")</f>
        <v/>
      </c>
      <c r="U165" s="86" t="str">
        <f aca="false">IF(U$2=$E165,$J165,"")</f>
        <v/>
      </c>
      <c r="V165" s="99" t="str">
        <f aca="false">IF(V$2=$E165,$J165,"")</f>
        <v/>
      </c>
      <c r="W165" s="86" t="str">
        <f aca="false">IF(W$2=$E165,$J165,"")</f>
        <v/>
      </c>
      <c r="X165" s="99" t="str">
        <f aca="false">IF(X$2=$E165,$J165,"")</f>
        <v/>
      </c>
      <c r="Y165" s="86" t="str">
        <f aca="false">IF(Y$2=$E165,$J165,"")</f>
        <v/>
      </c>
      <c r="Z165" s="99" t="str">
        <f aca="false">IF(Z$2=$E165,$J165,"")</f>
        <v/>
      </c>
      <c r="AA165" s="86" t="str">
        <f aca="false">IF(AA$2=$E165,$J165,"")</f>
        <v/>
      </c>
      <c r="AB165" s="99" t="str">
        <f aca="false">IF(AB$2=$E165,$J165,"")</f>
        <v/>
      </c>
      <c r="AC165" s="101" t="s">
        <v>10</v>
      </c>
      <c r="AD165" s="83"/>
      <c r="AE165" s="83"/>
      <c r="AF165" s="83"/>
    </row>
    <row r="166" customFormat="false" ht="14.25" hidden="false" customHeight="false" outlineLevel="0" collapsed="false">
      <c r="A166" s="82" t="str">
        <f aca="false">IF(G166&lt;&gt;0,IF(COUNTIF(G$4:G$200,G166)&lt;&gt;1,RANK(G166,G$4:G$200)&amp;"°",RANK(G166,G$4:G$200)),"")</f>
        <v/>
      </c>
      <c r="B166" s="83" t="s">
        <v>10</v>
      </c>
      <c r="C166" s="86" t="str">
        <f aca="false">IFERROR(VLOOKUP($B166,TabJoueurs,2,0),"")</f>
        <v/>
      </c>
      <c r="D166" s="86" t="str">
        <f aca="false">IFERROR(VLOOKUP($B166,TabJoueurs,3,0),"")</f>
        <v/>
      </c>
      <c r="E166" s="86" t="str">
        <f aca="false">IFERROR(VLOOKUP($B166,TabJoueurs,4,0),"")</f>
        <v/>
      </c>
      <c r="F166" s="86" t="str">
        <f aca="false">IFERROR(VLOOKUP($B166,TabJoueurs,7,0),"")</f>
        <v/>
      </c>
      <c r="G166" s="103"/>
      <c r="H166" s="82" t="n">
        <f aca="false">COUNTIF(E$4:E166,E166)</f>
        <v>41</v>
      </c>
      <c r="I166" s="82" t="n">
        <f aca="false">IFERROR(IF(H166&lt;6,I165+1,I165),0)</f>
        <v>70</v>
      </c>
      <c r="J166" s="82" t="str">
        <f aca="false">IF(G166&gt;0,IF(H166&lt;6,PtsMax5-I166+1,""),"")</f>
        <v/>
      </c>
      <c r="K166" s="97" t="n">
        <f aca="false">MAX(M166:AB166)</f>
        <v>0</v>
      </c>
      <c r="L166" s="98" t="n">
        <f aca="false">IFERROR(G166/G$1,"")</f>
        <v>0</v>
      </c>
      <c r="M166" s="99" t="str">
        <f aca="false">IF(M$2=$E166,$J166,"")</f>
        <v/>
      </c>
      <c r="N166" s="86" t="str">
        <f aca="false">IF(N$2=$E166,$J166,"")</f>
        <v/>
      </c>
      <c r="O166" s="99" t="str">
        <f aca="false">IF(O$2=$E166,$J166,"")</f>
        <v/>
      </c>
      <c r="P166" s="86" t="str">
        <f aca="false">IF(P$2=$E166,$J166,"")</f>
        <v/>
      </c>
      <c r="Q166" s="86" t="str">
        <f aca="false">IF(Q$2=$E166,$J166,"")</f>
        <v/>
      </c>
      <c r="R166" s="99" t="str">
        <f aca="false">IF(R$2=$E166,$J166,"")</f>
        <v/>
      </c>
      <c r="S166" s="86" t="str">
        <f aca="false">IF(S$2=$E166,$J166,"")</f>
        <v/>
      </c>
      <c r="T166" s="99" t="str">
        <f aca="false">IF(T$2=$E166,$J166,"")</f>
        <v/>
      </c>
      <c r="U166" s="86" t="str">
        <f aca="false">IF(U$2=$E166,$J166,"")</f>
        <v/>
      </c>
      <c r="V166" s="99" t="str">
        <f aca="false">IF(V$2=$E166,$J166,"")</f>
        <v/>
      </c>
      <c r="W166" s="86" t="str">
        <f aca="false">IF(W$2=$E166,$J166,"")</f>
        <v/>
      </c>
      <c r="X166" s="99" t="str">
        <f aca="false">IF(X$2=$E166,$J166,"")</f>
        <v/>
      </c>
      <c r="Y166" s="86" t="str">
        <f aca="false">IF(Y$2=$E166,$J166,"")</f>
        <v/>
      </c>
      <c r="Z166" s="99" t="str">
        <f aca="false">IF(Z$2=$E166,$J166,"")</f>
        <v/>
      </c>
      <c r="AA166" s="86" t="str">
        <f aca="false">IF(AA$2=$E166,$J166,"")</f>
        <v/>
      </c>
      <c r="AB166" s="99" t="str">
        <f aca="false">IF(AB$2=$E166,$J166,"")</f>
        <v/>
      </c>
      <c r="AC166" s="101" t="s">
        <v>10</v>
      </c>
      <c r="AD166" s="83"/>
      <c r="AE166" s="83"/>
      <c r="AF166" s="83"/>
    </row>
    <row r="167" customFormat="false" ht="14.25" hidden="false" customHeight="false" outlineLevel="0" collapsed="false">
      <c r="A167" s="82" t="str">
        <f aca="false">IF(G167&lt;&gt;0,IF(COUNTIF(G$4:G$200,G167)&lt;&gt;1,RANK(G167,G$4:G$200)&amp;"°",RANK(G167,G$4:G$200)),"")</f>
        <v/>
      </c>
      <c r="B167" s="83" t="s">
        <v>10</v>
      </c>
      <c r="C167" s="86" t="str">
        <f aca="false">IFERROR(VLOOKUP($B167,TabJoueurs,2,0),"")</f>
        <v/>
      </c>
      <c r="D167" s="86" t="str">
        <f aca="false">IFERROR(VLOOKUP($B167,TabJoueurs,3,0),"")</f>
        <v/>
      </c>
      <c r="E167" s="86" t="str">
        <f aca="false">IFERROR(VLOOKUP($B167,TabJoueurs,4,0),"")</f>
        <v/>
      </c>
      <c r="F167" s="86" t="str">
        <f aca="false">IFERROR(VLOOKUP($B167,TabJoueurs,7,0),"")</f>
        <v/>
      </c>
      <c r="G167" s="103"/>
      <c r="H167" s="82" t="n">
        <f aca="false">COUNTIF(E$4:E167,E167)</f>
        <v>42</v>
      </c>
      <c r="I167" s="82" t="n">
        <f aca="false">IFERROR(IF(H167&lt;6,I166+1,I166),0)</f>
        <v>70</v>
      </c>
      <c r="J167" s="82" t="str">
        <f aca="false">IF(G167&gt;0,IF(H167&lt;6,PtsMax5-I167+1,""),"")</f>
        <v/>
      </c>
      <c r="K167" s="97" t="n">
        <f aca="false">MAX(M167:AB167)</f>
        <v>0</v>
      </c>
      <c r="L167" s="98" t="n">
        <f aca="false">IFERROR(G167/G$1,"")</f>
        <v>0</v>
      </c>
      <c r="M167" s="99" t="str">
        <f aca="false">IF(M$2=$E167,$J167,"")</f>
        <v/>
      </c>
      <c r="N167" s="86" t="str">
        <f aca="false">IF(N$2=$E167,$J167,"")</f>
        <v/>
      </c>
      <c r="O167" s="99" t="str">
        <f aca="false">IF(O$2=$E167,$J167,"")</f>
        <v/>
      </c>
      <c r="P167" s="86" t="str">
        <f aca="false">IF(P$2=$E167,$J167,"")</f>
        <v/>
      </c>
      <c r="Q167" s="86" t="str">
        <f aca="false">IF(Q$2=$E167,$J167,"")</f>
        <v/>
      </c>
      <c r="R167" s="99" t="str">
        <f aca="false">IF(R$2=$E167,$J167,"")</f>
        <v/>
      </c>
      <c r="S167" s="86" t="str">
        <f aca="false">IF(S$2=$E167,$J167,"")</f>
        <v/>
      </c>
      <c r="T167" s="99" t="str">
        <f aca="false">IF(T$2=$E167,$J167,"")</f>
        <v/>
      </c>
      <c r="U167" s="86" t="str">
        <f aca="false">IF(U$2=$E167,$J167,"")</f>
        <v/>
      </c>
      <c r="V167" s="99" t="str">
        <f aca="false">IF(V$2=$E167,$J167,"")</f>
        <v/>
      </c>
      <c r="W167" s="86" t="str">
        <f aca="false">IF(W$2=$E167,$J167,"")</f>
        <v/>
      </c>
      <c r="X167" s="99" t="str">
        <f aca="false">IF(X$2=$E167,$J167,"")</f>
        <v/>
      </c>
      <c r="Y167" s="86" t="str">
        <f aca="false">IF(Y$2=$E167,$J167,"")</f>
        <v/>
      </c>
      <c r="Z167" s="99" t="str">
        <f aca="false">IF(Z$2=$E167,$J167,"")</f>
        <v/>
      </c>
      <c r="AA167" s="86" t="str">
        <f aca="false">IF(AA$2=$E167,$J167,"")</f>
        <v/>
      </c>
      <c r="AB167" s="99" t="str">
        <f aca="false">IF(AB$2=$E167,$J167,"")</f>
        <v/>
      </c>
      <c r="AC167" s="101" t="s">
        <v>10</v>
      </c>
      <c r="AD167" s="83"/>
      <c r="AE167" s="83"/>
      <c r="AF167" s="83"/>
    </row>
    <row r="168" customFormat="false" ht="14.25" hidden="false" customHeight="false" outlineLevel="0" collapsed="false">
      <c r="A168" s="82" t="str">
        <f aca="false">IF(G168&lt;&gt;0,IF(COUNTIF(G$4:G$200,G168)&lt;&gt;1,RANK(G168,G$4:G$200)&amp;"°",RANK(G168,G$4:G$200)),"")</f>
        <v/>
      </c>
      <c r="B168" s="83" t="s">
        <v>10</v>
      </c>
      <c r="C168" s="86" t="str">
        <f aca="false">IFERROR(VLOOKUP($B168,TabJoueurs,2,0),"")</f>
        <v/>
      </c>
      <c r="D168" s="86" t="str">
        <f aca="false">IFERROR(VLOOKUP($B168,TabJoueurs,3,0),"")</f>
        <v/>
      </c>
      <c r="E168" s="86" t="str">
        <f aca="false">IFERROR(VLOOKUP($B168,TabJoueurs,4,0),"")</f>
        <v/>
      </c>
      <c r="F168" s="86" t="str">
        <f aca="false">IFERROR(VLOOKUP($B168,TabJoueurs,7,0),"")</f>
        <v/>
      </c>
      <c r="G168" s="103"/>
      <c r="H168" s="82" t="n">
        <f aca="false">COUNTIF(E$4:E168,E168)</f>
        <v>43</v>
      </c>
      <c r="I168" s="82" t="n">
        <f aca="false">IFERROR(IF(H168&lt;6,I167+1,I167),0)</f>
        <v>70</v>
      </c>
      <c r="J168" s="82" t="str">
        <f aca="false">IF(G168&gt;0,IF(H168&lt;6,PtsMax5-I168+1,""),"")</f>
        <v/>
      </c>
      <c r="K168" s="97" t="n">
        <f aca="false">MAX(M168:AB168)</f>
        <v>0</v>
      </c>
      <c r="L168" s="98" t="n">
        <f aca="false">IFERROR(G168/G$1,"")</f>
        <v>0</v>
      </c>
      <c r="M168" s="99" t="str">
        <f aca="false">IF(M$2=$E168,$J168,"")</f>
        <v/>
      </c>
      <c r="N168" s="86" t="str">
        <f aca="false">IF(N$2=$E168,$J168,"")</f>
        <v/>
      </c>
      <c r="O168" s="99" t="str">
        <f aca="false">IF(O$2=$E168,$J168,"")</f>
        <v/>
      </c>
      <c r="P168" s="86" t="str">
        <f aca="false">IF(P$2=$E168,$J168,"")</f>
        <v/>
      </c>
      <c r="Q168" s="86" t="str">
        <f aca="false">IF(Q$2=$E168,$J168,"")</f>
        <v/>
      </c>
      <c r="R168" s="99" t="str">
        <f aca="false">IF(R$2=$E168,$J168,"")</f>
        <v/>
      </c>
      <c r="S168" s="86" t="str">
        <f aca="false">IF(S$2=$E168,$J168,"")</f>
        <v/>
      </c>
      <c r="T168" s="99" t="str">
        <f aca="false">IF(T$2=$E168,$J168,"")</f>
        <v/>
      </c>
      <c r="U168" s="86" t="str">
        <f aca="false">IF(U$2=$E168,$J168,"")</f>
        <v/>
      </c>
      <c r="V168" s="99" t="str">
        <f aca="false">IF(V$2=$E168,$J168,"")</f>
        <v/>
      </c>
      <c r="W168" s="86" t="str">
        <f aca="false">IF(W$2=$E168,$J168,"")</f>
        <v/>
      </c>
      <c r="X168" s="99" t="str">
        <f aca="false">IF(X$2=$E168,$J168,"")</f>
        <v/>
      </c>
      <c r="Y168" s="86" t="str">
        <f aca="false">IF(Y$2=$E168,$J168,"")</f>
        <v/>
      </c>
      <c r="Z168" s="99" t="str">
        <f aca="false">IF(Z$2=$E168,$J168,"")</f>
        <v/>
      </c>
      <c r="AA168" s="86" t="str">
        <f aca="false">IF(AA$2=$E168,$J168,"")</f>
        <v/>
      </c>
      <c r="AB168" s="99" t="str">
        <f aca="false">IF(AB$2=$E168,$J168,"")</f>
        <v/>
      </c>
      <c r="AC168" s="101" t="s">
        <v>10</v>
      </c>
      <c r="AD168" s="83"/>
      <c r="AE168" s="83"/>
      <c r="AF168" s="83"/>
    </row>
    <row r="169" customFormat="false" ht="14.25" hidden="false" customHeight="false" outlineLevel="0" collapsed="false">
      <c r="A169" s="82" t="str">
        <f aca="false">IF(G169&lt;&gt;0,IF(COUNTIF(G$4:G$200,G169)&lt;&gt;1,RANK(G169,G$4:G$200)&amp;"°",RANK(G169,G$4:G$200)),"")</f>
        <v/>
      </c>
      <c r="B169" s="83" t="s">
        <v>10</v>
      </c>
      <c r="C169" s="86" t="str">
        <f aca="false">IFERROR(VLOOKUP($B169,TabJoueurs,2,0),"")</f>
        <v/>
      </c>
      <c r="D169" s="86" t="str">
        <f aca="false">IFERROR(VLOOKUP($B169,TabJoueurs,3,0),"")</f>
        <v/>
      </c>
      <c r="E169" s="86" t="str">
        <f aca="false">IFERROR(VLOOKUP($B169,TabJoueurs,4,0),"")</f>
        <v/>
      </c>
      <c r="F169" s="86" t="str">
        <f aca="false">IFERROR(VLOOKUP($B169,TabJoueurs,7,0),"")</f>
        <v/>
      </c>
      <c r="G169" s="103"/>
      <c r="H169" s="82" t="n">
        <f aca="false">COUNTIF(E$4:E169,E169)</f>
        <v>44</v>
      </c>
      <c r="I169" s="82" t="n">
        <f aca="false">IFERROR(IF(H169&lt;6,I168+1,I168),0)</f>
        <v>70</v>
      </c>
      <c r="J169" s="82" t="str">
        <f aca="false">IF(G169&gt;0,IF(H169&lt;6,PtsMax5-I169+1,""),"")</f>
        <v/>
      </c>
      <c r="K169" s="97" t="n">
        <f aca="false">MAX(M169:AB169)</f>
        <v>0</v>
      </c>
      <c r="L169" s="98" t="n">
        <f aca="false">IFERROR(G169/G$1,"")</f>
        <v>0</v>
      </c>
      <c r="M169" s="99" t="str">
        <f aca="false">IF(M$2=$E169,$J169,"")</f>
        <v/>
      </c>
      <c r="N169" s="86" t="str">
        <f aca="false">IF(N$2=$E169,$J169,"")</f>
        <v/>
      </c>
      <c r="O169" s="99" t="str">
        <f aca="false">IF(O$2=$E169,$J169,"")</f>
        <v/>
      </c>
      <c r="P169" s="86" t="str">
        <f aca="false">IF(P$2=$E169,$J169,"")</f>
        <v/>
      </c>
      <c r="Q169" s="86" t="str">
        <f aca="false">IF(Q$2=$E169,$J169,"")</f>
        <v/>
      </c>
      <c r="R169" s="99" t="str">
        <f aca="false">IF(R$2=$E169,$J169,"")</f>
        <v/>
      </c>
      <c r="S169" s="86" t="str">
        <f aca="false">IF(S$2=$E169,$J169,"")</f>
        <v/>
      </c>
      <c r="T169" s="99" t="str">
        <f aca="false">IF(T$2=$E169,$J169,"")</f>
        <v/>
      </c>
      <c r="U169" s="86" t="str">
        <f aca="false">IF(U$2=$E169,$J169,"")</f>
        <v/>
      </c>
      <c r="V169" s="99" t="str">
        <f aca="false">IF(V$2=$E169,$J169,"")</f>
        <v/>
      </c>
      <c r="W169" s="86" t="str">
        <f aca="false">IF(W$2=$E169,$J169,"")</f>
        <v/>
      </c>
      <c r="X169" s="99" t="str">
        <f aca="false">IF(X$2=$E169,$J169,"")</f>
        <v/>
      </c>
      <c r="Y169" s="86" t="str">
        <f aca="false">IF(Y$2=$E169,$J169,"")</f>
        <v/>
      </c>
      <c r="Z169" s="99" t="str">
        <f aca="false">IF(Z$2=$E169,$J169,"")</f>
        <v/>
      </c>
      <c r="AA169" s="86" t="str">
        <f aca="false">IF(AA$2=$E169,$J169,"")</f>
        <v/>
      </c>
      <c r="AB169" s="99" t="str">
        <f aca="false">IF(AB$2=$E169,$J169,"")</f>
        <v/>
      </c>
      <c r="AC169" s="101" t="s">
        <v>10</v>
      </c>
      <c r="AD169" s="83"/>
      <c r="AE169" s="83"/>
      <c r="AF169" s="83"/>
    </row>
    <row r="170" customFormat="false" ht="14.25" hidden="false" customHeight="false" outlineLevel="0" collapsed="false">
      <c r="A170" s="82" t="str">
        <f aca="false">IF(G170&lt;&gt;0,IF(COUNTIF(G$4:G$200,G170)&lt;&gt;1,RANK(G170,G$4:G$200)&amp;"°",RANK(G170,G$4:G$200)),"")</f>
        <v/>
      </c>
      <c r="B170" s="83" t="s">
        <v>10</v>
      </c>
      <c r="C170" s="86" t="str">
        <f aca="false">IFERROR(VLOOKUP($B170,TabJoueurs,2,0),"")</f>
        <v/>
      </c>
      <c r="D170" s="86" t="str">
        <f aca="false">IFERROR(VLOOKUP($B170,TabJoueurs,3,0),"")</f>
        <v/>
      </c>
      <c r="E170" s="86" t="str">
        <f aca="false">IFERROR(VLOOKUP($B170,TabJoueurs,4,0),"")</f>
        <v/>
      </c>
      <c r="F170" s="86" t="str">
        <f aca="false">IFERROR(VLOOKUP($B170,TabJoueurs,7,0),"")</f>
        <v/>
      </c>
      <c r="G170" s="103"/>
      <c r="H170" s="82" t="n">
        <f aca="false">COUNTIF(E$4:E170,E170)</f>
        <v>45</v>
      </c>
      <c r="I170" s="82" t="n">
        <f aca="false">IFERROR(IF(H170&lt;6,I169+1,I169),0)</f>
        <v>70</v>
      </c>
      <c r="J170" s="82" t="str">
        <f aca="false">IF(G170&gt;0,IF(H170&lt;6,PtsMax5-I170+1,""),"")</f>
        <v/>
      </c>
      <c r="K170" s="97" t="n">
        <f aca="false">MAX(M170:AB170)</f>
        <v>0</v>
      </c>
      <c r="L170" s="98" t="n">
        <f aca="false">IFERROR(G170/G$1,"")</f>
        <v>0</v>
      </c>
      <c r="M170" s="99" t="str">
        <f aca="false">IF(M$2=$E170,$J170,"")</f>
        <v/>
      </c>
      <c r="N170" s="86" t="str">
        <f aca="false">IF(N$2=$E170,$J170,"")</f>
        <v/>
      </c>
      <c r="O170" s="99" t="str">
        <f aca="false">IF(O$2=$E170,$J170,"")</f>
        <v/>
      </c>
      <c r="P170" s="86" t="str">
        <f aca="false">IF(P$2=$E170,$J170,"")</f>
        <v/>
      </c>
      <c r="Q170" s="86" t="str">
        <f aca="false">IF(Q$2=$E170,$J170,"")</f>
        <v/>
      </c>
      <c r="R170" s="99" t="str">
        <f aca="false">IF(R$2=$E170,$J170,"")</f>
        <v/>
      </c>
      <c r="S170" s="86" t="str">
        <f aca="false">IF(S$2=$E170,$J170,"")</f>
        <v/>
      </c>
      <c r="T170" s="99" t="str">
        <f aca="false">IF(T$2=$E170,$J170,"")</f>
        <v/>
      </c>
      <c r="U170" s="86" t="str">
        <f aca="false">IF(U$2=$E170,$J170,"")</f>
        <v/>
      </c>
      <c r="V170" s="99" t="str">
        <f aca="false">IF(V$2=$E170,$J170,"")</f>
        <v/>
      </c>
      <c r="W170" s="86" t="str">
        <f aca="false">IF(W$2=$E170,$J170,"")</f>
        <v/>
      </c>
      <c r="X170" s="99" t="str">
        <f aca="false">IF(X$2=$E170,$J170,"")</f>
        <v/>
      </c>
      <c r="Y170" s="86" t="str">
        <f aca="false">IF(Y$2=$E170,$J170,"")</f>
        <v/>
      </c>
      <c r="Z170" s="99" t="str">
        <f aca="false">IF(Z$2=$E170,$J170,"")</f>
        <v/>
      </c>
      <c r="AA170" s="86" t="str">
        <f aca="false">IF(AA$2=$E170,$J170,"")</f>
        <v/>
      </c>
      <c r="AB170" s="99" t="str">
        <f aca="false">IF(AB$2=$E170,$J170,"")</f>
        <v/>
      </c>
      <c r="AC170" s="101" t="s">
        <v>10</v>
      </c>
      <c r="AD170" s="83"/>
      <c r="AE170" s="83"/>
      <c r="AF170" s="83"/>
    </row>
    <row r="171" customFormat="false" ht="14.25" hidden="false" customHeight="false" outlineLevel="0" collapsed="false">
      <c r="A171" s="82" t="str">
        <f aca="false">IF(G171&lt;&gt;0,IF(COUNTIF(G$4:G$200,G171)&lt;&gt;1,RANK(G171,G$4:G$200)&amp;"°",RANK(G171,G$4:G$200)),"")</f>
        <v/>
      </c>
      <c r="B171" s="83" t="s">
        <v>10</v>
      </c>
      <c r="C171" s="86" t="str">
        <f aca="false">IFERROR(VLOOKUP($B171,TabJoueurs,2,0),"")</f>
        <v/>
      </c>
      <c r="D171" s="86" t="str">
        <f aca="false">IFERROR(VLOOKUP($B171,TabJoueurs,3,0),"")</f>
        <v/>
      </c>
      <c r="E171" s="86" t="str">
        <f aca="false">IFERROR(VLOOKUP($B171,TabJoueurs,4,0),"")</f>
        <v/>
      </c>
      <c r="F171" s="86" t="str">
        <f aca="false">IFERROR(VLOOKUP($B171,TabJoueurs,7,0),"")</f>
        <v/>
      </c>
      <c r="G171" s="103"/>
      <c r="H171" s="82" t="n">
        <f aca="false">COUNTIF(E$4:E171,E171)</f>
        <v>46</v>
      </c>
      <c r="I171" s="82" t="n">
        <f aca="false">IFERROR(IF(H171&lt;6,I170+1,I170),0)</f>
        <v>70</v>
      </c>
      <c r="J171" s="82" t="str">
        <f aca="false">IF(G171&gt;0,IF(H171&lt;6,PtsMax5-I171+1,""),"")</f>
        <v/>
      </c>
      <c r="K171" s="97" t="n">
        <f aca="false">MAX(M171:AB171)</f>
        <v>0</v>
      </c>
      <c r="L171" s="98" t="n">
        <f aca="false">IFERROR(G171/G$1,"")</f>
        <v>0</v>
      </c>
      <c r="M171" s="99" t="str">
        <f aca="false">IF(M$2=$E171,$J171,"")</f>
        <v/>
      </c>
      <c r="N171" s="86" t="str">
        <f aca="false">IF(N$2=$E171,$J171,"")</f>
        <v/>
      </c>
      <c r="O171" s="99" t="str">
        <f aca="false">IF(O$2=$E171,$J171,"")</f>
        <v/>
      </c>
      <c r="P171" s="86" t="str">
        <f aca="false">IF(P$2=$E171,$J171,"")</f>
        <v/>
      </c>
      <c r="Q171" s="86" t="str">
        <f aca="false">IF(Q$2=$E171,$J171,"")</f>
        <v/>
      </c>
      <c r="R171" s="99" t="str">
        <f aca="false">IF(R$2=$E171,$J171,"")</f>
        <v/>
      </c>
      <c r="S171" s="86" t="str">
        <f aca="false">IF(S$2=$E171,$J171,"")</f>
        <v/>
      </c>
      <c r="T171" s="99" t="str">
        <f aca="false">IF(T$2=$E171,$J171,"")</f>
        <v/>
      </c>
      <c r="U171" s="86" t="str">
        <f aca="false">IF(U$2=$E171,$J171,"")</f>
        <v/>
      </c>
      <c r="V171" s="99" t="str">
        <f aca="false">IF(V$2=$E171,$J171,"")</f>
        <v/>
      </c>
      <c r="W171" s="86" t="str">
        <f aca="false">IF(W$2=$E171,$J171,"")</f>
        <v/>
      </c>
      <c r="X171" s="99" t="str">
        <f aca="false">IF(X$2=$E171,$J171,"")</f>
        <v/>
      </c>
      <c r="Y171" s="86" t="str">
        <f aca="false">IF(Y$2=$E171,$J171,"")</f>
        <v/>
      </c>
      <c r="Z171" s="99" t="str">
        <f aca="false">IF(Z$2=$E171,$J171,"")</f>
        <v/>
      </c>
      <c r="AA171" s="86" t="str">
        <f aca="false">IF(AA$2=$E171,$J171,"")</f>
        <v/>
      </c>
      <c r="AB171" s="99" t="str">
        <f aca="false">IF(AB$2=$E171,$J171,"")</f>
        <v/>
      </c>
      <c r="AC171" s="101" t="s">
        <v>10</v>
      </c>
      <c r="AD171" s="83"/>
      <c r="AE171" s="83"/>
      <c r="AF171" s="83"/>
    </row>
    <row r="172" customFormat="false" ht="14.25" hidden="false" customHeight="false" outlineLevel="0" collapsed="false">
      <c r="A172" s="82" t="str">
        <f aca="false">IF(G172&lt;&gt;0,IF(COUNTIF(G$4:G$200,G172)&lt;&gt;1,RANK(G172,G$4:G$200)&amp;"°",RANK(G172,G$4:G$200)),"")</f>
        <v/>
      </c>
      <c r="B172" s="83" t="s">
        <v>10</v>
      </c>
      <c r="C172" s="86" t="str">
        <f aca="false">IFERROR(VLOOKUP($B172,TabJoueurs,2,0),"")</f>
        <v/>
      </c>
      <c r="D172" s="86" t="str">
        <f aca="false">IFERROR(VLOOKUP($B172,TabJoueurs,3,0),"")</f>
        <v/>
      </c>
      <c r="E172" s="86" t="str">
        <f aca="false">IFERROR(VLOOKUP($B172,TabJoueurs,4,0),"")</f>
        <v/>
      </c>
      <c r="F172" s="86" t="str">
        <f aca="false">IFERROR(VLOOKUP($B172,TabJoueurs,7,0),"")</f>
        <v/>
      </c>
      <c r="G172" s="103"/>
      <c r="H172" s="82" t="n">
        <f aca="false">COUNTIF(E$4:E172,E172)</f>
        <v>47</v>
      </c>
      <c r="I172" s="82" t="n">
        <f aca="false">IFERROR(IF(H172&lt;6,I171+1,I171),0)</f>
        <v>70</v>
      </c>
      <c r="J172" s="82" t="str">
        <f aca="false">IF(G172&gt;0,IF(H172&lt;6,PtsMax5-I172+1,""),"")</f>
        <v/>
      </c>
      <c r="K172" s="97" t="n">
        <f aca="false">MAX(M172:AB172)</f>
        <v>0</v>
      </c>
      <c r="L172" s="98" t="n">
        <f aca="false">IFERROR(G172/G$1,"")</f>
        <v>0</v>
      </c>
      <c r="M172" s="99" t="str">
        <f aca="false">IF(M$2=$E172,$J172,"")</f>
        <v/>
      </c>
      <c r="N172" s="86" t="str">
        <f aca="false">IF(N$2=$E172,$J172,"")</f>
        <v/>
      </c>
      <c r="O172" s="99" t="str">
        <f aca="false">IF(O$2=$E172,$J172,"")</f>
        <v/>
      </c>
      <c r="P172" s="86" t="str">
        <f aca="false">IF(P$2=$E172,$J172,"")</f>
        <v/>
      </c>
      <c r="Q172" s="86" t="str">
        <f aca="false">IF(Q$2=$E172,$J172,"")</f>
        <v/>
      </c>
      <c r="R172" s="99" t="str">
        <f aca="false">IF(R$2=$E172,$J172,"")</f>
        <v/>
      </c>
      <c r="S172" s="86" t="str">
        <f aca="false">IF(S$2=$E172,$J172,"")</f>
        <v/>
      </c>
      <c r="T172" s="99" t="str">
        <f aca="false">IF(T$2=$E172,$J172,"")</f>
        <v/>
      </c>
      <c r="U172" s="86" t="str">
        <f aca="false">IF(U$2=$E172,$J172,"")</f>
        <v/>
      </c>
      <c r="V172" s="99" t="str">
        <f aca="false">IF(V$2=$E172,$J172,"")</f>
        <v/>
      </c>
      <c r="W172" s="86" t="str">
        <f aca="false">IF(W$2=$E172,$J172,"")</f>
        <v/>
      </c>
      <c r="X172" s="99" t="str">
        <f aca="false">IF(X$2=$E172,$J172,"")</f>
        <v/>
      </c>
      <c r="Y172" s="86" t="str">
        <f aca="false">IF(Y$2=$E172,$J172,"")</f>
        <v/>
      </c>
      <c r="Z172" s="99" t="str">
        <f aca="false">IF(Z$2=$E172,$J172,"")</f>
        <v/>
      </c>
      <c r="AA172" s="86" t="str">
        <f aca="false">IF(AA$2=$E172,$J172,"")</f>
        <v/>
      </c>
      <c r="AB172" s="99" t="str">
        <f aca="false">IF(AB$2=$E172,$J172,"")</f>
        <v/>
      </c>
      <c r="AC172" s="101" t="s">
        <v>10</v>
      </c>
      <c r="AD172" s="83"/>
      <c r="AE172" s="83"/>
      <c r="AF172" s="83"/>
    </row>
    <row r="173" customFormat="false" ht="14.25" hidden="false" customHeight="false" outlineLevel="0" collapsed="false">
      <c r="A173" s="82" t="str">
        <f aca="false">IF(G173&lt;&gt;0,IF(COUNTIF(G$4:G$200,G173)&lt;&gt;1,RANK(G173,G$4:G$200)&amp;"°",RANK(G173,G$4:G$200)),"")</f>
        <v/>
      </c>
      <c r="B173" s="83" t="s">
        <v>10</v>
      </c>
      <c r="C173" s="86" t="str">
        <f aca="false">IFERROR(VLOOKUP($B173,TabJoueurs,2,0),"")</f>
        <v/>
      </c>
      <c r="D173" s="86" t="str">
        <f aca="false">IFERROR(VLOOKUP($B173,TabJoueurs,3,0),"")</f>
        <v/>
      </c>
      <c r="E173" s="86" t="str">
        <f aca="false">IFERROR(VLOOKUP($B173,TabJoueurs,4,0),"")</f>
        <v/>
      </c>
      <c r="F173" s="86" t="str">
        <f aca="false">IFERROR(VLOOKUP($B173,TabJoueurs,7,0),"")</f>
        <v/>
      </c>
      <c r="G173" s="103"/>
      <c r="H173" s="82" t="n">
        <f aca="false">COUNTIF(E$4:E173,E173)</f>
        <v>48</v>
      </c>
      <c r="I173" s="82" t="n">
        <f aca="false">IFERROR(IF(H173&lt;6,I172+1,I172),0)</f>
        <v>70</v>
      </c>
      <c r="J173" s="82" t="str">
        <f aca="false">IF(G173&gt;0,IF(H173&lt;6,PtsMax5-I173+1,""),"")</f>
        <v/>
      </c>
      <c r="K173" s="97" t="n">
        <f aca="false">MAX(M173:AB173)</f>
        <v>0</v>
      </c>
      <c r="L173" s="98" t="n">
        <f aca="false">IFERROR(G173/G$1,"")</f>
        <v>0</v>
      </c>
      <c r="M173" s="99" t="str">
        <f aca="false">IF(M$2=$E173,$J173,"")</f>
        <v/>
      </c>
      <c r="N173" s="86" t="str">
        <f aca="false">IF(N$2=$E173,$J173,"")</f>
        <v/>
      </c>
      <c r="O173" s="99" t="str">
        <f aca="false">IF(O$2=$E173,$J173,"")</f>
        <v/>
      </c>
      <c r="P173" s="86" t="str">
        <f aca="false">IF(P$2=$E173,$J173,"")</f>
        <v/>
      </c>
      <c r="Q173" s="86" t="str">
        <f aca="false">IF(Q$2=$E173,$J173,"")</f>
        <v/>
      </c>
      <c r="R173" s="99" t="str">
        <f aca="false">IF(R$2=$E173,$J173,"")</f>
        <v/>
      </c>
      <c r="S173" s="86" t="str">
        <f aca="false">IF(S$2=$E173,$J173,"")</f>
        <v/>
      </c>
      <c r="T173" s="99" t="str">
        <f aca="false">IF(T$2=$E173,$J173,"")</f>
        <v/>
      </c>
      <c r="U173" s="86" t="str">
        <f aca="false">IF(U$2=$E173,$J173,"")</f>
        <v/>
      </c>
      <c r="V173" s="99" t="str">
        <f aca="false">IF(V$2=$E173,$J173,"")</f>
        <v/>
      </c>
      <c r="W173" s="86" t="str">
        <f aca="false">IF(W$2=$E173,$J173,"")</f>
        <v/>
      </c>
      <c r="X173" s="99" t="str">
        <f aca="false">IF(X$2=$E173,$J173,"")</f>
        <v/>
      </c>
      <c r="Y173" s="86" t="str">
        <f aca="false">IF(Y$2=$E173,$J173,"")</f>
        <v/>
      </c>
      <c r="Z173" s="99" t="str">
        <f aca="false">IF(Z$2=$E173,$J173,"")</f>
        <v/>
      </c>
      <c r="AA173" s="86" t="str">
        <f aca="false">IF(AA$2=$E173,$J173,"")</f>
        <v/>
      </c>
      <c r="AB173" s="99" t="str">
        <f aca="false">IF(AB$2=$E173,$J173,"")</f>
        <v/>
      </c>
      <c r="AC173" s="101" t="s">
        <v>10</v>
      </c>
      <c r="AD173" s="83"/>
      <c r="AE173" s="83"/>
      <c r="AF173" s="83"/>
    </row>
    <row r="174" customFormat="false" ht="14.25" hidden="false" customHeight="false" outlineLevel="0" collapsed="false">
      <c r="A174" s="82" t="str">
        <f aca="false">IF(G174&lt;&gt;0,IF(COUNTIF(G$4:G$200,G174)&lt;&gt;1,RANK(G174,G$4:G$200)&amp;"°",RANK(G174,G$4:G$200)),"")</f>
        <v/>
      </c>
      <c r="B174" s="83" t="s">
        <v>10</v>
      </c>
      <c r="C174" s="86" t="str">
        <f aca="false">IFERROR(VLOOKUP($B174,TabJoueurs,2,0),"")</f>
        <v/>
      </c>
      <c r="D174" s="86" t="str">
        <f aca="false">IFERROR(VLOOKUP($B174,TabJoueurs,3,0),"")</f>
        <v/>
      </c>
      <c r="E174" s="86" t="str">
        <f aca="false">IFERROR(VLOOKUP($B174,TabJoueurs,4,0),"")</f>
        <v/>
      </c>
      <c r="F174" s="86" t="str">
        <f aca="false">IFERROR(VLOOKUP($B174,TabJoueurs,7,0),"")</f>
        <v/>
      </c>
      <c r="G174" s="103"/>
      <c r="H174" s="82" t="n">
        <f aca="false">COUNTIF(E$4:E174,E174)</f>
        <v>49</v>
      </c>
      <c r="I174" s="82" t="n">
        <f aca="false">IFERROR(IF(H174&lt;6,I173+1,I173),0)</f>
        <v>70</v>
      </c>
      <c r="J174" s="82" t="str">
        <f aca="false">IF(G174&gt;0,IF(H174&lt;6,PtsMax5-I174+1,""),"")</f>
        <v/>
      </c>
      <c r="K174" s="97" t="n">
        <f aca="false">MAX(M174:AB174)</f>
        <v>0</v>
      </c>
      <c r="L174" s="98" t="n">
        <f aca="false">IFERROR(G174/G$1,"")</f>
        <v>0</v>
      </c>
      <c r="M174" s="99" t="str">
        <f aca="false">IF(M$2=$E174,$J174,"")</f>
        <v/>
      </c>
      <c r="N174" s="86" t="str">
        <f aca="false">IF(N$2=$E174,$J174,"")</f>
        <v/>
      </c>
      <c r="O174" s="99" t="str">
        <f aca="false">IF(O$2=$E174,$J174,"")</f>
        <v/>
      </c>
      <c r="P174" s="86" t="str">
        <f aca="false">IF(P$2=$E174,$J174,"")</f>
        <v/>
      </c>
      <c r="Q174" s="86" t="str">
        <f aca="false">IF(Q$2=$E174,$J174,"")</f>
        <v/>
      </c>
      <c r="R174" s="99" t="str">
        <f aca="false">IF(R$2=$E174,$J174,"")</f>
        <v/>
      </c>
      <c r="S174" s="86" t="str">
        <f aca="false">IF(S$2=$E174,$J174,"")</f>
        <v/>
      </c>
      <c r="T174" s="99" t="str">
        <f aca="false">IF(T$2=$E174,$J174,"")</f>
        <v/>
      </c>
      <c r="U174" s="86" t="str">
        <f aca="false">IF(U$2=$E174,$J174,"")</f>
        <v/>
      </c>
      <c r="V174" s="99" t="str">
        <f aca="false">IF(V$2=$E174,$J174,"")</f>
        <v/>
      </c>
      <c r="W174" s="86" t="str">
        <f aca="false">IF(W$2=$E174,$J174,"")</f>
        <v/>
      </c>
      <c r="X174" s="99" t="str">
        <f aca="false">IF(X$2=$E174,$J174,"")</f>
        <v/>
      </c>
      <c r="Y174" s="86" t="str">
        <f aca="false">IF(Y$2=$E174,$J174,"")</f>
        <v/>
      </c>
      <c r="Z174" s="99" t="str">
        <f aca="false">IF(Z$2=$E174,$J174,"")</f>
        <v/>
      </c>
      <c r="AA174" s="86" t="str">
        <f aca="false">IF(AA$2=$E174,$J174,"")</f>
        <v/>
      </c>
      <c r="AB174" s="99" t="str">
        <f aca="false">IF(AB$2=$E174,$J174,"")</f>
        <v/>
      </c>
      <c r="AC174" s="101" t="s">
        <v>10</v>
      </c>
      <c r="AD174" s="83"/>
      <c r="AE174" s="83"/>
      <c r="AF174" s="83"/>
    </row>
    <row r="175" customFormat="false" ht="14.25" hidden="false" customHeight="false" outlineLevel="0" collapsed="false">
      <c r="A175" s="82" t="str">
        <f aca="false">IF(G175&lt;&gt;0,IF(COUNTIF(G$4:G$200,G175)&lt;&gt;1,RANK(G175,G$4:G$200)&amp;"°",RANK(G175,G$4:G$200)),"")</f>
        <v/>
      </c>
      <c r="B175" s="83" t="s">
        <v>10</v>
      </c>
      <c r="C175" s="86" t="str">
        <f aca="false">IFERROR(VLOOKUP($B175,TabJoueurs,2,0),"")</f>
        <v/>
      </c>
      <c r="D175" s="86" t="str">
        <f aca="false">IFERROR(VLOOKUP($B175,TabJoueurs,3,0),"")</f>
        <v/>
      </c>
      <c r="E175" s="86" t="str">
        <f aca="false">IFERROR(VLOOKUP($B175,TabJoueurs,4,0),"")</f>
        <v/>
      </c>
      <c r="F175" s="86" t="str">
        <f aca="false">IFERROR(VLOOKUP($B175,TabJoueurs,7,0),"")</f>
        <v/>
      </c>
      <c r="G175" s="103"/>
      <c r="H175" s="82" t="n">
        <f aca="false">COUNTIF(E$4:E175,E175)</f>
        <v>50</v>
      </c>
      <c r="I175" s="82" t="n">
        <f aca="false">IFERROR(IF(H175&lt;6,I174+1,I174),0)</f>
        <v>70</v>
      </c>
      <c r="J175" s="82" t="str">
        <f aca="false">IF(G175&gt;0,IF(H175&lt;6,PtsMax5-I175+1,""),"")</f>
        <v/>
      </c>
      <c r="K175" s="97" t="n">
        <f aca="false">MAX(M175:AB175)</f>
        <v>0</v>
      </c>
      <c r="L175" s="98" t="n">
        <f aca="false">IFERROR(G175/G$1,"")</f>
        <v>0</v>
      </c>
      <c r="M175" s="99" t="str">
        <f aca="false">IF(M$2=$E175,$J175,"")</f>
        <v/>
      </c>
      <c r="N175" s="86" t="str">
        <f aca="false">IF(N$2=$E175,$J175,"")</f>
        <v/>
      </c>
      <c r="O175" s="99" t="str">
        <f aca="false">IF(O$2=$E175,$J175,"")</f>
        <v/>
      </c>
      <c r="P175" s="86" t="str">
        <f aca="false">IF(P$2=$E175,$J175,"")</f>
        <v/>
      </c>
      <c r="Q175" s="86" t="str">
        <f aca="false">IF(Q$2=$E175,$J175,"")</f>
        <v/>
      </c>
      <c r="R175" s="99" t="str">
        <f aca="false">IF(R$2=$E175,$J175,"")</f>
        <v/>
      </c>
      <c r="S175" s="86" t="str">
        <f aca="false">IF(S$2=$E175,$J175,"")</f>
        <v/>
      </c>
      <c r="T175" s="99" t="str">
        <f aca="false">IF(T$2=$E175,$J175,"")</f>
        <v/>
      </c>
      <c r="U175" s="86" t="str">
        <f aca="false">IF(U$2=$E175,$J175,"")</f>
        <v/>
      </c>
      <c r="V175" s="99" t="str">
        <f aca="false">IF(V$2=$E175,$J175,"")</f>
        <v/>
      </c>
      <c r="W175" s="86" t="str">
        <f aca="false">IF(W$2=$E175,$J175,"")</f>
        <v/>
      </c>
      <c r="X175" s="99" t="str">
        <f aca="false">IF(X$2=$E175,$J175,"")</f>
        <v/>
      </c>
      <c r="Y175" s="86" t="str">
        <f aca="false">IF(Y$2=$E175,$J175,"")</f>
        <v/>
      </c>
      <c r="Z175" s="99" t="str">
        <f aca="false">IF(Z$2=$E175,$J175,"")</f>
        <v/>
      </c>
      <c r="AA175" s="86" t="str">
        <f aca="false">IF(AA$2=$E175,$J175,"")</f>
        <v/>
      </c>
      <c r="AB175" s="99" t="str">
        <f aca="false">IF(AB$2=$E175,$J175,"")</f>
        <v/>
      </c>
      <c r="AC175" s="101" t="s">
        <v>10</v>
      </c>
      <c r="AD175" s="83"/>
      <c r="AE175" s="83"/>
      <c r="AF175" s="83"/>
    </row>
    <row r="176" customFormat="false" ht="14.25" hidden="false" customHeight="false" outlineLevel="0" collapsed="false">
      <c r="A176" s="82" t="str">
        <f aca="false">IF(G176&lt;&gt;0,IF(COUNTIF(G$4:G$200,G176)&lt;&gt;1,RANK(G176,G$4:G$200)&amp;"°",RANK(G176,G$4:G$200)),"")</f>
        <v/>
      </c>
      <c r="B176" s="83" t="s">
        <v>10</v>
      </c>
      <c r="C176" s="86" t="str">
        <f aca="false">IFERROR(VLOOKUP($B176,TabJoueurs,2,0),"")</f>
        <v/>
      </c>
      <c r="D176" s="86" t="str">
        <f aca="false">IFERROR(VLOOKUP($B176,TabJoueurs,3,0),"")</f>
        <v/>
      </c>
      <c r="E176" s="86" t="str">
        <f aca="false">IFERROR(VLOOKUP($B176,TabJoueurs,4,0),"")</f>
        <v/>
      </c>
      <c r="F176" s="86" t="str">
        <f aca="false">IFERROR(VLOOKUP($B176,TabJoueurs,7,0),"")</f>
        <v/>
      </c>
      <c r="G176" s="103"/>
      <c r="H176" s="82" t="n">
        <f aca="false">COUNTIF(E$4:E176,E176)</f>
        <v>51</v>
      </c>
      <c r="I176" s="82" t="n">
        <f aca="false">IFERROR(IF(H176&lt;6,I175+1,I175),0)</f>
        <v>70</v>
      </c>
      <c r="J176" s="82" t="str">
        <f aca="false">IF(G176&gt;0,IF(H176&lt;6,PtsMax5-I176+1,""),"")</f>
        <v/>
      </c>
      <c r="K176" s="97" t="n">
        <f aca="false">MAX(M176:AB176)</f>
        <v>0</v>
      </c>
      <c r="L176" s="98" t="n">
        <f aca="false">IFERROR(G176/G$1,"")</f>
        <v>0</v>
      </c>
      <c r="M176" s="99" t="str">
        <f aca="false">IF(M$2=$E176,$J176,"")</f>
        <v/>
      </c>
      <c r="N176" s="86" t="str">
        <f aca="false">IF(N$2=$E176,$J176,"")</f>
        <v/>
      </c>
      <c r="O176" s="99" t="str">
        <f aca="false">IF(O$2=$E176,$J176,"")</f>
        <v/>
      </c>
      <c r="P176" s="86" t="str">
        <f aca="false">IF(P$2=$E176,$J176,"")</f>
        <v/>
      </c>
      <c r="Q176" s="86" t="str">
        <f aca="false">IF(Q$2=$E176,$J176,"")</f>
        <v/>
      </c>
      <c r="R176" s="99" t="str">
        <f aca="false">IF(R$2=$E176,$J176,"")</f>
        <v/>
      </c>
      <c r="S176" s="86" t="str">
        <f aca="false">IF(S$2=$E176,$J176,"")</f>
        <v/>
      </c>
      <c r="T176" s="99" t="str">
        <f aca="false">IF(T$2=$E176,$J176,"")</f>
        <v/>
      </c>
      <c r="U176" s="86" t="str">
        <f aca="false">IF(U$2=$E176,$J176,"")</f>
        <v/>
      </c>
      <c r="V176" s="99" t="str">
        <f aca="false">IF(V$2=$E176,$J176,"")</f>
        <v/>
      </c>
      <c r="W176" s="86" t="str">
        <f aca="false">IF(W$2=$E176,$J176,"")</f>
        <v/>
      </c>
      <c r="X176" s="99" t="str">
        <f aca="false">IF(X$2=$E176,$J176,"")</f>
        <v/>
      </c>
      <c r="Y176" s="86" t="str">
        <f aca="false">IF(Y$2=$E176,$J176,"")</f>
        <v/>
      </c>
      <c r="Z176" s="99" t="str">
        <f aca="false">IF(Z$2=$E176,$J176,"")</f>
        <v/>
      </c>
      <c r="AA176" s="86" t="str">
        <f aca="false">IF(AA$2=$E176,$J176,"")</f>
        <v/>
      </c>
      <c r="AB176" s="99" t="str">
        <f aca="false">IF(AB$2=$E176,$J176,"")</f>
        <v/>
      </c>
      <c r="AC176" s="101" t="s">
        <v>10</v>
      </c>
      <c r="AD176" s="83"/>
      <c r="AE176" s="83"/>
      <c r="AF176" s="83"/>
    </row>
    <row r="177" customFormat="false" ht="14.25" hidden="false" customHeight="false" outlineLevel="0" collapsed="false">
      <c r="A177" s="82" t="str">
        <f aca="false">IF(G177&lt;&gt;0,IF(COUNTIF(G$4:G$200,G177)&lt;&gt;1,RANK(G177,G$4:G$200)&amp;"°",RANK(G177,G$4:G$200)),"")</f>
        <v/>
      </c>
      <c r="B177" s="83" t="s">
        <v>10</v>
      </c>
      <c r="C177" s="86" t="str">
        <f aca="false">IFERROR(VLOOKUP($B177,TabJoueurs,2,0),"")</f>
        <v/>
      </c>
      <c r="D177" s="86" t="str">
        <f aca="false">IFERROR(VLOOKUP($B177,TabJoueurs,3,0),"")</f>
        <v/>
      </c>
      <c r="E177" s="86" t="str">
        <f aca="false">IFERROR(VLOOKUP($B177,TabJoueurs,4,0),"")</f>
        <v/>
      </c>
      <c r="F177" s="86" t="str">
        <f aca="false">IFERROR(VLOOKUP($B177,TabJoueurs,7,0),"")</f>
        <v/>
      </c>
      <c r="G177" s="103"/>
      <c r="H177" s="82" t="n">
        <f aca="false">COUNTIF(E$4:E177,E177)</f>
        <v>52</v>
      </c>
      <c r="I177" s="82" t="n">
        <f aca="false">IFERROR(IF(H177&lt;6,I176+1,I176),0)</f>
        <v>70</v>
      </c>
      <c r="J177" s="82" t="str">
        <f aca="false">IF(G177&gt;0,IF(H177&lt;6,PtsMax5-I177+1,""),"")</f>
        <v/>
      </c>
      <c r="K177" s="97" t="n">
        <f aca="false">MAX(M177:AB177)</f>
        <v>0</v>
      </c>
      <c r="L177" s="98" t="n">
        <f aca="false">IFERROR(G177/G$1,"")</f>
        <v>0</v>
      </c>
      <c r="M177" s="99" t="str">
        <f aca="false">IF(M$2=$E177,$J177,"")</f>
        <v/>
      </c>
      <c r="N177" s="86" t="str">
        <f aca="false">IF(N$2=$E177,$J177,"")</f>
        <v/>
      </c>
      <c r="O177" s="99" t="str">
        <f aca="false">IF(O$2=$E177,$J177,"")</f>
        <v/>
      </c>
      <c r="P177" s="86" t="str">
        <f aca="false">IF(P$2=$E177,$J177,"")</f>
        <v/>
      </c>
      <c r="Q177" s="86" t="str">
        <f aca="false">IF(Q$2=$E177,$J177,"")</f>
        <v/>
      </c>
      <c r="R177" s="99" t="str">
        <f aca="false">IF(R$2=$E177,$J177,"")</f>
        <v/>
      </c>
      <c r="S177" s="86" t="str">
        <f aca="false">IF(S$2=$E177,$J177,"")</f>
        <v/>
      </c>
      <c r="T177" s="99" t="str">
        <f aca="false">IF(T$2=$E177,$J177,"")</f>
        <v/>
      </c>
      <c r="U177" s="86" t="str">
        <f aca="false">IF(U$2=$E177,$J177,"")</f>
        <v/>
      </c>
      <c r="V177" s="99" t="str">
        <f aca="false">IF(V$2=$E177,$J177,"")</f>
        <v/>
      </c>
      <c r="W177" s="86" t="str">
        <f aca="false">IF(W$2=$E177,$J177,"")</f>
        <v/>
      </c>
      <c r="X177" s="99" t="str">
        <f aca="false">IF(X$2=$E177,$J177,"")</f>
        <v/>
      </c>
      <c r="Y177" s="86" t="str">
        <f aca="false">IF(Y$2=$E177,$J177,"")</f>
        <v/>
      </c>
      <c r="Z177" s="99" t="str">
        <f aca="false">IF(Z$2=$E177,$J177,"")</f>
        <v/>
      </c>
      <c r="AA177" s="86" t="str">
        <f aca="false">IF(AA$2=$E177,$J177,"")</f>
        <v/>
      </c>
      <c r="AB177" s="99" t="str">
        <f aca="false">IF(AB$2=$E177,$J177,"")</f>
        <v/>
      </c>
      <c r="AC177" s="101" t="s">
        <v>10</v>
      </c>
      <c r="AD177" s="83"/>
      <c r="AE177" s="83"/>
      <c r="AF177" s="83"/>
    </row>
    <row r="178" customFormat="false" ht="14.25" hidden="false" customHeight="false" outlineLevel="0" collapsed="false">
      <c r="A178" s="82" t="str">
        <f aca="false">IF(G178&lt;&gt;0,IF(COUNTIF(G$4:G$200,G178)&lt;&gt;1,RANK(G178,G$4:G$200)&amp;"°",RANK(G178,G$4:G$200)),"")</f>
        <v/>
      </c>
      <c r="B178" s="83" t="s">
        <v>10</v>
      </c>
      <c r="C178" s="86" t="str">
        <f aca="false">IFERROR(VLOOKUP($B178,TabJoueurs,2,0),"")</f>
        <v/>
      </c>
      <c r="D178" s="86" t="str">
        <f aca="false">IFERROR(VLOOKUP($B178,TabJoueurs,3,0),"")</f>
        <v/>
      </c>
      <c r="E178" s="86" t="str">
        <f aca="false">IFERROR(VLOOKUP($B178,TabJoueurs,4,0),"")</f>
        <v/>
      </c>
      <c r="F178" s="86" t="str">
        <f aca="false">IFERROR(VLOOKUP($B178,TabJoueurs,7,0),"")</f>
        <v/>
      </c>
      <c r="G178" s="103"/>
      <c r="H178" s="82" t="n">
        <f aca="false">COUNTIF(E$4:E178,E178)</f>
        <v>53</v>
      </c>
      <c r="I178" s="82" t="n">
        <f aca="false">IFERROR(IF(H178&lt;6,I177+1,I177),0)</f>
        <v>70</v>
      </c>
      <c r="J178" s="82" t="str">
        <f aca="false">IF(G178&gt;0,IF(H178&lt;6,PtsMax5-I178+1,""),"")</f>
        <v/>
      </c>
      <c r="K178" s="97" t="n">
        <f aca="false">MAX(M178:AB178)</f>
        <v>0</v>
      </c>
      <c r="L178" s="98" t="n">
        <f aca="false">IFERROR(G178/G$1,"")</f>
        <v>0</v>
      </c>
      <c r="M178" s="99" t="str">
        <f aca="false">IF(M$2=$E178,$J178,"")</f>
        <v/>
      </c>
      <c r="N178" s="86" t="str">
        <f aca="false">IF(N$2=$E178,$J178,"")</f>
        <v/>
      </c>
      <c r="O178" s="99" t="str">
        <f aca="false">IF(O$2=$E178,$J178,"")</f>
        <v/>
      </c>
      <c r="P178" s="86" t="str">
        <f aca="false">IF(P$2=$E178,$J178,"")</f>
        <v/>
      </c>
      <c r="Q178" s="86" t="str">
        <f aca="false">IF(Q$2=$E178,$J178,"")</f>
        <v/>
      </c>
      <c r="R178" s="99" t="str">
        <f aca="false">IF(R$2=$E178,$J178,"")</f>
        <v/>
      </c>
      <c r="S178" s="86" t="str">
        <f aca="false">IF(S$2=$E178,$J178,"")</f>
        <v/>
      </c>
      <c r="T178" s="99" t="str">
        <f aca="false">IF(T$2=$E178,$J178,"")</f>
        <v/>
      </c>
      <c r="U178" s="86" t="str">
        <f aca="false">IF(U$2=$E178,$J178,"")</f>
        <v/>
      </c>
      <c r="V178" s="99" t="str">
        <f aca="false">IF(V$2=$E178,$J178,"")</f>
        <v/>
      </c>
      <c r="W178" s="86" t="str">
        <f aca="false">IF(W$2=$E178,$J178,"")</f>
        <v/>
      </c>
      <c r="X178" s="99" t="str">
        <f aca="false">IF(X$2=$E178,$J178,"")</f>
        <v/>
      </c>
      <c r="Y178" s="86" t="str">
        <f aca="false">IF(Y$2=$E178,$J178,"")</f>
        <v/>
      </c>
      <c r="Z178" s="99" t="str">
        <f aca="false">IF(Z$2=$E178,$J178,"")</f>
        <v/>
      </c>
      <c r="AA178" s="86" t="str">
        <f aca="false">IF(AA$2=$E178,$J178,"")</f>
        <v/>
      </c>
      <c r="AB178" s="99" t="str">
        <f aca="false">IF(AB$2=$E178,$J178,"")</f>
        <v/>
      </c>
      <c r="AC178" s="101" t="s">
        <v>10</v>
      </c>
      <c r="AD178" s="83"/>
      <c r="AE178" s="83"/>
      <c r="AF178" s="83"/>
    </row>
    <row r="179" customFormat="false" ht="14.25" hidden="false" customHeight="false" outlineLevel="0" collapsed="false">
      <c r="A179" s="82" t="str">
        <f aca="false">IF(G179&lt;&gt;0,IF(COUNTIF(G$4:G$200,G179)&lt;&gt;1,RANK(G179,G$4:G$200)&amp;"°",RANK(G179,G$4:G$200)),"")</f>
        <v/>
      </c>
      <c r="B179" s="83" t="s">
        <v>10</v>
      </c>
      <c r="C179" s="86" t="str">
        <f aca="false">IFERROR(VLOOKUP($B179,TabJoueurs,2,0),"")</f>
        <v/>
      </c>
      <c r="D179" s="86" t="str">
        <f aca="false">IFERROR(VLOOKUP($B179,TabJoueurs,3,0),"")</f>
        <v/>
      </c>
      <c r="E179" s="86" t="str">
        <f aca="false">IFERROR(VLOOKUP($B179,TabJoueurs,4,0),"")</f>
        <v/>
      </c>
      <c r="F179" s="86" t="str">
        <f aca="false">IFERROR(VLOOKUP($B179,TabJoueurs,7,0),"")</f>
        <v/>
      </c>
      <c r="G179" s="103"/>
      <c r="H179" s="82" t="n">
        <f aca="false">COUNTIF(E$4:E179,E179)</f>
        <v>54</v>
      </c>
      <c r="I179" s="82" t="n">
        <f aca="false">IFERROR(IF(H179&lt;6,I178+1,I178),0)</f>
        <v>70</v>
      </c>
      <c r="J179" s="82" t="str">
        <f aca="false">IF(G179&gt;0,IF(H179&lt;6,PtsMax5-I179+1,""),"")</f>
        <v/>
      </c>
      <c r="K179" s="97" t="n">
        <f aca="false">MAX(M179:AB179)</f>
        <v>0</v>
      </c>
      <c r="L179" s="98" t="n">
        <f aca="false">IFERROR(G179/G$1,"")</f>
        <v>0</v>
      </c>
      <c r="M179" s="99" t="str">
        <f aca="false">IF(M$2=$E179,$J179,"")</f>
        <v/>
      </c>
      <c r="N179" s="86" t="str">
        <f aca="false">IF(N$2=$E179,$J179,"")</f>
        <v/>
      </c>
      <c r="O179" s="99" t="str">
        <f aca="false">IF(O$2=$E179,$J179,"")</f>
        <v/>
      </c>
      <c r="P179" s="86" t="str">
        <f aca="false">IF(P$2=$E179,$J179,"")</f>
        <v/>
      </c>
      <c r="Q179" s="86" t="str">
        <f aca="false">IF(Q$2=$E179,$J179,"")</f>
        <v/>
      </c>
      <c r="R179" s="99" t="str">
        <f aca="false">IF(R$2=$E179,$J179,"")</f>
        <v/>
      </c>
      <c r="S179" s="86" t="str">
        <f aca="false">IF(S$2=$E179,$J179,"")</f>
        <v/>
      </c>
      <c r="T179" s="99" t="str">
        <f aca="false">IF(T$2=$E179,$J179,"")</f>
        <v/>
      </c>
      <c r="U179" s="86" t="str">
        <f aca="false">IF(U$2=$E179,$J179,"")</f>
        <v/>
      </c>
      <c r="V179" s="99" t="str">
        <f aca="false">IF(V$2=$E179,$J179,"")</f>
        <v/>
      </c>
      <c r="W179" s="86" t="str">
        <f aca="false">IF(W$2=$E179,$J179,"")</f>
        <v/>
      </c>
      <c r="X179" s="99" t="str">
        <f aca="false">IF(X$2=$E179,$J179,"")</f>
        <v/>
      </c>
      <c r="Y179" s="86" t="str">
        <f aca="false">IF(Y$2=$E179,$J179,"")</f>
        <v/>
      </c>
      <c r="Z179" s="99" t="str">
        <f aca="false">IF(Z$2=$E179,$J179,"")</f>
        <v/>
      </c>
      <c r="AA179" s="86" t="str">
        <f aca="false">IF(AA$2=$E179,$J179,"")</f>
        <v/>
      </c>
      <c r="AB179" s="99" t="str">
        <f aca="false">IF(AB$2=$E179,$J179,"")</f>
        <v/>
      </c>
      <c r="AC179" s="101" t="s">
        <v>10</v>
      </c>
      <c r="AD179" s="83"/>
      <c r="AE179" s="83"/>
      <c r="AF179" s="83"/>
    </row>
    <row r="180" customFormat="false" ht="14.25" hidden="false" customHeight="false" outlineLevel="0" collapsed="false">
      <c r="A180" s="82" t="str">
        <f aca="false">IF(G180&lt;&gt;0,IF(COUNTIF(G$4:G$200,G180)&lt;&gt;1,RANK(G180,G$4:G$200)&amp;"°",RANK(G180,G$4:G$200)),"")</f>
        <v/>
      </c>
      <c r="B180" s="83" t="s">
        <v>10</v>
      </c>
      <c r="C180" s="86" t="str">
        <f aca="false">IFERROR(VLOOKUP($B180,TabJoueurs,2,0),"")</f>
        <v/>
      </c>
      <c r="D180" s="86" t="str">
        <f aca="false">IFERROR(VLOOKUP($B180,TabJoueurs,3,0),"")</f>
        <v/>
      </c>
      <c r="E180" s="86" t="str">
        <f aca="false">IFERROR(VLOOKUP($B180,TabJoueurs,4,0),"")</f>
        <v/>
      </c>
      <c r="F180" s="86" t="str">
        <f aca="false">IFERROR(VLOOKUP($B180,TabJoueurs,7,0),"")</f>
        <v/>
      </c>
      <c r="G180" s="103"/>
      <c r="H180" s="82" t="n">
        <f aca="false">COUNTIF(E$4:E180,E180)</f>
        <v>55</v>
      </c>
      <c r="I180" s="82" t="n">
        <f aca="false">IFERROR(IF(H180&lt;6,I179+1,I179),0)</f>
        <v>70</v>
      </c>
      <c r="J180" s="82" t="str">
        <f aca="false">IF(G180&gt;0,IF(H180&lt;6,PtsMax5-I180+1,""),"")</f>
        <v/>
      </c>
      <c r="K180" s="97" t="n">
        <f aca="false">MAX(M180:AB180)</f>
        <v>0</v>
      </c>
      <c r="L180" s="98" t="n">
        <f aca="false">IFERROR(G180/G$1,"")</f>
        <v>0</v>
      </c>
      <c r="M180" s="99" t="str">
        <f aca="false">IF(M$2=$E180,$J180,"")</f>
        <v/>
      </c>
      <c r="N180" s="86" t="str">
        <f aca="false">IF(N$2=$E180,$J180,"")</f>
        <v/>
      </c>
      <c r="O180" s="99" t="str">
        <f aca="false">IF(O$2=$E180,$J180,"")</f>
        <v/>
      </c>
      <c r="P180" s="86" t="str">
        <f aca="false">IF(P$2=$E180,$J180,"")</f>
        <v/>
      </c>
      <c r="Q180" s="86" t="str">
        <f aca="false">IF(Q$2=$E180,$J180,"")</f>
        <v/>
      </c>
      <c r="R180" s="99" t="str">
        <f aca="false">IF(R$2=$E180,$J180,"")</f>
        <v/>
      </c>
      <c r="S180" s="86" t="str">
        <f aca="false">IF(S$2=$E180,$J180,"")</f>
        <v/>
      </c>
      <c r="T180" s="99" t="str">
        <f aca="false">IF(T$2=$E180,$J180,"")</f>
        <v/>
      </c>
      <c r="U180" s="86" t="str">
        <f aca="false">IF(U$2=$E180,$J180,"")</f>
        <v/>
      </c>
      <c r="V180" s="99" t="str">
        <f aca="false">IF(V$2=$E180,$J180,"")</f>
        <v/>
      </c>
      <c r="W180" s="86" t="str">
        <f aca="false">IF(W$2=$E180,$J180,"")</f>
        <v/>
      </c>
      <c r="X180" s="99" t="str">
        <f aca="false">IF(X$2=$E180,$J180,"")</f>
        <v/>
      </c>
      <c r="Y180" s="86" t="str">
        <f aca="false">IF(Y$2=$E180,$J180,"")</f>
        <v/>
      </c>
      <c r="Z180" s="99" t="str">
        <f aca="false">IF(Z$2=$E180,$J180,"")</f>
        <v/>
      </c>
      <c r="AA180" s="86" t="str">
        <f aca="false">IF(AA$2=$E180,$J180,"")</f>
        <v/>
      </c>
      <c r="AB180" s="99" t="str">
        <f aca="false">IF(AB$2=$E180,$J180,"")</f>
        <v/>
      </c>
      <c r="AC180" s="101" t="s">
        <v>10</v>
      </c>
      <c r="AD180" s="83"/>
      <c r="AE180" s="83"/>
      <c r="AF180" s="83"/>
    </row>
    <row r="181" customFormat="false" ht="14.25" hidden="false" customHeight="false" outlineLevel="0" collapsed="false">
      <c r="A181" s="82" t="str">
        <f aca="false">IF(G181&lt;&gt;0,IF(COUNTIF(G$4:G$200,G181)&lt;&gt;1,RANK(G181,G$4:G$200)&amp;"°",RANK(G181,G$4:G$200)),"")</f>
        <v/>
      </c>
      <c r="B181" s="83" t="s">
        <v>10</v>
      </c>
      <c r="C181" s="86" t="str">
        <f aca="false">IFERROR(VLOOKUP($B181,TabJoueurs,2,0),"")</f>
        <v/>
      </c>
      <c r="D181" s="86" t="str">
        <f aca="false">IFERROR(VLOOKUP($B181,TabJoueurs,3,0),"")</f>
        <v/>
      </c>
      <c r="E181" s="86" t="str">
        <f aca="false">IFERROR(VLOOKUP($B181,TabJoueurs,4,0),"")</f>
        <v/>
      </c>
      <c r="F181" s="86" t="str">
        <f aca="false">IFERROR(VLOOKUP($B181,TabJoueurs,7,0),"")</f>
        <v/>
      </c>
      <c r="G181" s="103"/>
      <c r="H181" s="82" t="n">
        <f aca="false">COUNTIF(E$4:E181,E181)</f>
        <v>56</v>
      </c>
      <c r="I181" s="82" t="n">
        <f aca="false">IFERROR(IF(H181&lt;6,I180+1,I180),0)</f>
        <v>70</v>
      </c>
      <c r="J181" s="82" t="str">
        <f aca="false">IF(G181&gt;0,IF(H181&lt;6,PtsMax5-I181+1,""),"")</f>
        <v/>
      </c>
      <c r="K181" s="97" t="n">
        <f aca="false">MAX(M181:AB181)</f>
        <v>0</v>
      </c>
      <c r="L181" s="98" t="n">
        <f aca="false">IFERROR(G181/G$1,"")</f>
        <v>0</v>
      </c>
      <c r="M181" s="99" t="str">
        <f aca="false">IF(M$2=$E181,$J181,"")</f>
        <v/>
      </c>
      <c r="N181" s="86" t="str">
        <f aca="false">IF(N$2=$E181,$J181,"")</f>
        <v/>
      </c>
      <c r="O181" s="99" t="str">
        <f aca="false">IF(O$2=$E181,$J181,"")</f>
        <v/>
      </c>
      <c r="P181" s="86" t="str">
        <f aca="false">IF(P$2=$E181,$J181,"")</f>
        <v/>
      </c>
      <c r="Q181" s="86" t="str">
        <f aca="false">IF(Q$2=$E181,$J181,"")</f>
        <v/>
      </c>
      <c r="R181" s="99" t="str">
        <f aca="false">IF(R$2=$E181,$J181,"")</f>
        <v/>
      </c>
      <c r="S181" s="86" t="str">
        <f aca="false">IF(S$2=$E181,$J181,"")</f>
        <v/>
      </c>
      <c r="T181" s="99" t="str">
        <f aca="false">IF(T$2=$E181,$J181,"")</f>
        <v/>
      </c>
      <c r="U181" s="86" t="str">
        <f aca="false">IF(U$2=$E181,$J181,"")</f>
        <v/>
      </c>
      <c r="V181" s="99" t="str">
        <f aca="false">IF(V$2=$E181,$J181,"")</f>
        <v/>
      </c>
      <c r="W181" s="86" t="str">
        <f aca="false">IF(W$2=$E181,$J181,"")</f>
        <v/>
      </c>
      <c r="X181" s="99" t="str">
        <f aca="false">IF(X$2=$E181,$J181,"")</f>
        <v/>
      </c>
      <c r="Y181" s="86" t="str">
        <f aca="false">IF(Y$2=$E181,$J181,"")</f>
        <v/>
      </c>
      <c r="Z181" s="99" t="str">
        <f aca="false">IF(Z$2=$E181,$J181,"")</f>
        <v/>
      </c>
      <c r="AA181" s="86" t="str">
        <f aca="false">IF(AA$2=$E181,$J181,"")</f>
        <v/>
      </c>
      <c r="AB181" s="99" t="str">
        <f aca="false">IF(AB$2=$E181,$J181,"")</f>
        <v/>
      </c>
      <c r="AC181" s="101" t="s">
        <v>10</v>
      </c>
      <c r="AD181" s="83"/>
      <c r="AE181" s="83"/>
      <c r="AF181" s="83"/>
    </row>
    <row r="182" customFormat="false" ht="14.25" hidden="false" customHeight="false" outlineLevel="0" collapsed="false">
      <c r="A182" s="82" t="str">
        <f aca="false">IF(G182&lt;&gt;0,IF(COUNTIF(G$4:G$200,G182)&lt;&gt;1,RANK(G182,G$4:G$200)&amp;"°",RANK(G182,G$4:G$200)),"")</f>
        <v/>
      </c>
      <c r="B182" s="83" t="s">
        <v>10</v>
      </c>
      <c r="C182" s="86" t="str">
        <f aca="false">IFERROR(VLOOKUP($B182,TabJoueurs,2,0),"")</f>
        <v/>
      </c>
      <c r="D182" s="86" t="str">
        <f aca="false">IFERROR(VLOOKUP($B182,TabJoueurs,3,0),"")</f>
        <v/>
      </c>
      <c r="E182" s="86" t="str">
        <f aca="false">IFERROR(VLOOKUP($B182,TabJoueurs,4,0),"")</f>
        <v/>
      </c>
      <c r="F182" s="86" t="str">
        <f aca="false">IFERROR(VLOOKUP($B182,TabJoueurs,7,0),"")</f>
        <v/>
      </c>
      <c r="G182" s="103"/>
      <c r="H182" s="82" t="n">
        <f aca="false">COUNTIF(E$4:E182,E182)</f>
        <v>57</v>
      </c>
      <c r="I182" s="82" t="n">
        <f aca="false">IFERROR(IF(H182&lt;6,I181+1,I181),0)</f>
        <v>70</v>
      </c>
      <c r="J182" s="82" t="str">
        <f aca="false">IF(G182&gt;0,IF(H182&lt;6,PtsMax5-I182+1,""),"")</f>
        <v/>
      </c>
      <c r="K182" s="97" t="n">
        <f aca="false">MAX(M182:AB182)</f>
        <v>0</v>
      </c>
      <c r="L182" s="98" t="n">
        <f aca="false">IFERROR(G182/G$1,"")</f>
        <v>0</v>
      </c>
      <c r="M182" s="99" t="str">
        <f aca="false">IF(M$2=$E182,$J182,"")</f>
        <v/>
      </c>
      <c r="N182" s="86" t="str">
        <f aca="false">IF(N$2=$E182,$J182,"")</f>
        <v/>
      </c>
      <c r="O182" s="99" t="str">
        <f aca="false">IF(O$2=$E182,$J182,"")</f>
        <v/>
      </c>
      <c r="P182" s="86" t="str">
        <f aca="false">IF(P$2=$E182,$J182,"")</f>
        <v/>
      </c>
      <c r="Q182" s="86" t="str">
        <f aca="false">IF(Q$2=$E182,$J182,"")</f>
        <v/>
      </c>
      <c r="R182" s="99" t="str">
        <f aca="false">IF(R$2=$E182,$J182,"")</f>
        <v/>
      </c>
      <c r="S182" s="86" t="str">
        <f aca="false">IF(S$2=$E182,$J182,"")</f>
        <v/>
      </c>
      <c r="T182" s="99" t="str">
        <f aca="false">IF(T$2=$E182,$J182,"")</f>
        <v/>
      </c>
      <c r="U182" s="86" t="str">
        <f aca="false">IF(U$2=$E182,$J182,"")</f>
        <v/>
      </c>
      <c r="V182" s="99" t="str">
        <f aca="false">IF(V$2=$E182,$J182,"")</f>
        <v/>
      </c>
      <c r="W182" s="86" t="str">
        <f aca="false">IF(W$2=$E182,$J182,"")</f>
        <v/>
      </c>
      <c r="X182" s="99" t="str">
        <f aca="false">IF(X$2=$E182,$J182,"")</f>
        <v/>
      </c>
      <c r="Y182" s="86" t="str">
        <f aca="false">IF(Y$2=$E182,$J182,"")</f>
        <v/>
      </c>
      <c r="Z182" s="99" t="str">
        <f aca="false">IF(Z$2=$E182,$J182,"")</f>
        <v/>
      </c>
      <c r="AA182" s="86" t="str">
        <f aca="false">IF(AA$2=$E182,$J182,"")</f>
        <v/>
      </c>
      <c r="AB182" s="99" t="str">
        <f aca="false">IF(AB$2=$E182,$J182,"")</f>
        <v/>
      </c>
      <c r="AC182" s="101" t="s">
        <v>10</v>
      </c>
      <c r="AD182" s="83"/>
      <c r="AE182" s="83"/>
      <c r="AF182" s="83"/>
    </row>
    <row r="183" customFormat="false" ht="14.25" hidden="false" customHeight="false" outlineLevel="0" collapsed="false">
      <c r="A183" s="82" t="str">
        <f aca="false">IF(G183&lt;&gt;0,IF(COUNTIF(G$4:G$200,G183)&lt;&gt;1,RANK(G183,G$4:G$200)&amp;"°",RANK(G183,G$4:G$200)),"")</f>
        <v/>
      </c>
      <c r="B183" s="83" t="s">
        <v>10</v>
      </c>
      <c r="C183" s="86" t="str">
        <f aca="false">IFERROR(VLOOKUP($B183,TabJoueurs,2,0),"")</f>
        <v/>
      </c>
      <c r="D183" s="86" t="str">
        <f aca="false">IFERROR(VLOOKUP($B183,TabJoueurs,3,0),"")</f>
        <v/>
      </c>
      <c r="E183" s="86" t="str">
        <f aca="false">IFERROR(VLOOKUP($B183,TabJoueurs,4,0),"")</f>
        <v/>
      </c>
      <c r="F183" s="86" t="str">
        <f aca="false">IFERROR(VLOOKUP($B183,TabJoueurs,7,0),"")</f>
        <v/>
      </c>
      <c r="G183" s="103"/>
      <c r="H183" s="82" t="n">
        <f aca="false">COUNTIF(E$4:E183,E183)</f>
        <v>58</v>
      </c>
      <c r="I183" s="82" t="n">
        <f aca="false">IFERROR(IF(H183&lt;6,I182+1,I182),0)</f>
        <v>70</v>
      </c>
      <c r="J183" s="82" t="str">
        <f aca="false">IF(G183&gt;0,IF(H183&lt;6,PtsMax5-I183+1,""),"")</f>
        <v/>
      </c>
      <c r="K183" s="97" t="n">
        <f aca="false">MAX(M183:AB183)</f>
        <v>0</v>
      </c>
      <c r="L183" s="98" t="n">
        <f aca="false">IFERROR(G183/G$1,"")</f>
        <v>0</v>
      </c>
      <c r="M183" s="99" t="str">
        <f aca="false">IF(M$2=$E183,$J183,"")</f>
        <v/>
      </c>
      <c r="N183" s="86" t="str">
        <f aca="false">IF(N$2=$E183,$J183,"")</f>
        <v/>
      </c>
      <c r="O183" s="99" t="str">
        <f aca="false">IF(O$2=$E183,$J183,"")</f>
        <v/>
      </c>
      <c r="P183" s="86" t="str">
        <f aca="false">IF(P$2=$E183,$J183,"")</f>
        <v/>
      </c>
      <c r="Q183" s="86" t="str">
        <f aca="false">IF(Q$2=$E183,$J183,"")</f>
        <v/>
      </c>
      <c r="R183" s="99" t="str">
        <f aca="false">IF(R$2=$E183,$J183,"")</f>
        <v/>
      </c>
      <c r="S183" s="86" t="str">
        <f aca="false">IF(S$2=$E183,$J183,"")</f>
        <v/>
      </c>
      <c r="T183" s="99" t="str">
        <f aca="false">IF(T$2=$E183,$J183,"")</f>
        <v/>
      </c>
      <c r="U183" s="86" t="str">
        <f aca="false">IF(U$2=$E183,$J183,"")</f>
        <v/>
      </c>
      <c r="V183" s="99" t="str">
        <f aca="false">IF(V$2=$E183,$J183,"")</f>
        <v/>
      </c>
      <c r="W183" s="86" t="str">
        <f aca="false">IF(W$2=$E183,$J183,"")</f>
        <v/>
      </c>
      <c r="X183" s="99" t="str">
        <f aca="false">IF(X$2=$E183,$J183,"")</f>
        <v/>
      </c>
      <c r="Y183" s="86" t="str">
        <f aca="false">IF(Y$2=$E183,$J183,"")</f>
        <v/>
      </c>
      <c r="Z183" s="99" t="str">
        <f aca="false">IF(Z$2=$E183,$J183,"")</f>
        <v/>
      </c>
      <c r="AA183" s="86" t="str">
        <f aca="false">IF(AA$2=$E183,$J183,"")</f>
        <v/>
      </c>
      <c r="AB183" s="99" t="str">
        <f aca="false">IF(AB$2=$E183,$J183,"")</f>
        <v/>
      </c>
      <c r="AC183" s="101" t="s">
        <v>10</v>
      </c>
      <c r="AD183" s="83"/>
      <c r="AE183" s="83"/>
      <c r="AF183" s="83"/>
    </row>
    <row r="184" customFormat="false" ht="14.25" hidden="false" customHeight="false" outlineLevel="0" collapsed="false">
      <c r="A184" s="82" t="str">
        <f aca="false">IF(G184&lt;&gt;0,IF(COUNTIF(G$4:G$200,G184)&lt;&gt;1,RANK(G184,G$4:G$200)&amp;"°",RANK(G184,G$4:G$200)),"")</f>
        <v/>
      </c>
      <c r="B184" s="83" t="s">
        <v>10</v>
      </c>
      <c r="C184" s="86" t="str">
        <f aca="false">IFERROR(VLOOKUP($B184,TabJoueurs,2,0),"")</f>
        <v/>
      </c>
      <c r="D184" s="86" t="str">
        <f aca="false">IFERROR(VLOOKUP($B184,TabJoueurs,3,0),"")</f>
        <v/>
      </c>
      <c r="E184" s="86" t="str">
        <f aca="false">IFERROR(VLOOKUP($B184,TabJoueurs,4,0),"")</f>
        <v/>
      </c>
      <c r="F184" s="86" t="str">
        <f aca="false">IFERROR(VLOOKUP($B184,TabJoueurs,7,0),"")</f>
        <v/>
      </c>
      <c r="G184" s="103"/>
      <c r="H184" s="82" t="n">
        <f aca="false">COUNTIF(E$4:E184,E184)</f>
        <v>59</v>
      </c>
      <c r="I184" s="82" t="n">
        <f aca="false">IFERROR(IF(H184&lt;6,I183+1,I183),0)</f>
        <v>70</v>
      </c>
      <c r="J184" s="82" t="str">
        <f aca="false">IF(G184&gt;0,IF(H184&lt;6,PtsMax5-I184+1,""),"")</f>
        <v/>
      </c>
      <c r="K184" s="97" t="n">
        <f aca="false">MAX(M184:AB184)</f>
        <v>0</v>
      </c>
      <c r="L184" s="98" t="n">
        <f aca="false">IFERROR(G184/G$1,"")</f>
        <v>0</v>
      </c>
      <c r="M184" s="99" t="str">
        <f aca="false">IF(M$2=$E184,$J184,"")</f>
        <v/>
      </c>
      <c r="N184" s="86" t="str">
        <f aca="false">IF(N$2=$E184,$J184,"")</f>
        <v/>
      </c>
      <c r="O184" s="99" t="str">
        <f aca="false">IF(O$2=$E184,$J184,"")</f>
        <v/>
      </c>
      <c r="P184" s="86" t="str">
        <f aca="false">IF(P$2=$E184,$J184,"")</f>
        <v/>
      </c>
      <c r="Q184" s="86" t="str">
        <f aca="false">IF(Q$2=$E184,$J184,"")</f>
        <v/>
      </c>
      <c r="R184" s="99" t="str">
        <f aca="false">IF(R$2=$E184,$J184,"")</f>
        <v/>
      </c>
      <c r="S184" s="86" t="str">
        <f aca="false">IF(S$2=$E184,$J184,"")</f>
        <v/>
      </c>
      <c r="T184" s="99" t="str">
        <f aca="false">IF(T$2=$E184,$J184,"")</f>
        <v/>
      </c>
      <c r="U184" s="86" t="str">
        <f aca="false">IF(U$2=$E184,$J184,"")</f>
        <v/>
      </c>
      <c r="V184" s="99" t="str">
        <f aca="false">IF(V$2=$E184,$J184,"")</f>
        <v/>
      </c>
      <c r="W184" s="86" t="str">
        <f aca="false">IF(W$2=$E184,$J184,"")</f>
        <v/>
      </c>
      <c r="X184" s="99" t="str">
        <f aca="false">IF(X$2=$E184,$J184,"")</f>
        <v/>
      </c>
      <c r="Y184" s="86" t="str">
        <f aca="false">IF(Y$2=$E184,$J184,"")</f>
        <v/>
      </c>
      <c r="Z184" s="99" t="str">
        <f aca="false">IF(Z$2=$E184,$J184,"")</f>
        <v/>
      </c>
      <c r="AA184" s="86" t="str">
        <f aca="false">IF(AA$2=$E184,$J184,"")</f>
        <v/>
      </c>
      <c r="AB184" s="99" t="str">
        <f aca="false">IF(AB$2=$E184,$J184,"")</f>
        <v/>
      </c>
      <c r="AC184" s="101" t="s">
        <v>10</v>
      </c>
      <c r="AD184" s="83"/>
      <c r="AE184" s="83"/>
      <c r="AF184" s="83"/>
    </row>
    <row r="185" customFormat="false" ht="14.25" hidden="false" customHeight="false" outlineLevel="0" collapsed="false">
      <c r="A185" s="82" t="str">
        <f aca="false">IF(G185&lt;&gt;0,IF(COUNTIF(G$4:G$200,G185)&lt;&gt;1,RANK(G185,G$4:G$200)&amp;"°",RANK(G185,G$4:G$200)),"")</f>
        <v/>
      </c>
      <c r="B185" s="83" t="s">
        <v>10</v>
      </c>
      <c r="C185" s="86" t="str">
        <f aca="false">IFERROR(VLOOKUP($B185,TabJoueurs,2,0),"")</f>
        <v/>
      </c>
      <c r="D185" s="86" t="str">
        <f aca="false">IFERROR(VLOOKUP($B185,TabJoueurs,3,0),"")</f>
        <v/>
      </c>
      <c r="E185" s="86" t="str">
        <f aca="false">IFERROR(VLOOKUP($B185,TabJoueurs,4,0),"")</f>
        <v/>
      </c>
      <c r="F185" s="86" t="str">
        <f aca="false">IFERROR(VLOOKUP($B185,TabJoueurs,7,0),"")</f>
        <v/>
      </c>
      <c r="G185" s="103"/>
      <c r="H185" s="82" t="n">
        <f aca="false">COUNTIF(E$4:E185,E185)</f>
        <v>60</v>
      </c>
      <c r="I185" s="82" t="n">
        <f aca="false">IFERROR(IF(H185&lt;6,I184+1,I184),0)</f>
        <v>70</v>
      </c>
      <c r="J185" s="82" t="str">
        <f aca="false">IF(G185&gt;0,IF(H185&lt;6,PtsMax5-I185+1,""),"")</f>
        <v/>
      </c>
      <c r="K185" s="97" t="n">
        <f aca="false">MAX(M185:AB185)</f>
        <v>0</v>
      </c>
      <c r="L185" s="98" t="n">
        <f aca="false">IFERROR(G185/G$1,"")</f>
        <v>0</v>
      </c>
      <c r="M185" s="99" t="str">
        <f aca="false">IF(M$2=$E185,$J185,"")</f>
        <v/>
      </c>
      <c r="N185" s="86" t="str">
        <f aca="false">IF(N$2=$E185,$J185,"")</f>
        <v/>
      </c>
      <c r="O185" s="99" t="str">
        <f aca="false">IF(O$2=$E185,$J185,"")</f>
        <v/>
      </c>
      <c r="P185" s="86" t="str">
        <f aca="false">IF(P$2=$E185,$J185,"")</f>
        <v/>
      </c>
      <c r="Q185" s="86" t="str">
        <f aca="false">IF(Q$2=$E185,$J185,"")</f>
        <v/>
      </c>
      <c r="R185" s="99" t="str">
        <f aca="false">IF(R$2=$E185,$J185,"")</f>
        <v/>
      </c>
      <c r="S185" s="86" t="str">
        <f aca="false">IF(S$2=$E185,$J185,"")</f>
        <v/>
      </c>
      <c r="T185" s="99" t="str">
        <f aca="false">IF(T$2=$E185,$J185,"")</f>
        <v/>
      </c>
      <c r="U185" s="86" t="str">
        <f aca="false">IF(U$2=$E185,$J185,"")</f>
        <v/>
      </c>
      <c r="V185" s="99" t="str">
        <f aca="false">IF(V$2=$E185,$J185,"")</f>
        <v/>
      </c>
      <c r="W185" s="86" t="str">
        <f aca="false">IF(W$2=$E185,$J185,"")</f>
        <v/>
      </c>
      <c r="X185" s="99" t="str">
        <f aca="false">IF(X$2=$E185,$J185,"")</f>
        <v/>
      </c>
      <c r="Y185" s="86" t="str">
        <f aca="false">IF(Y$2=$E185,$J185,"")</f>
        <v/>
      </c>
      <c r="Z185" s="99" t="str">
        <f aca="false">IF(Z$2=$E185,$J185,"")</f>
        <v/>
      </c>
      <c r="AA185" s="86" t="str">
        <f aca="false">IF(AA$2=$E185,$J185,"")</f>
        <v/>
      </c>
      <c r="AB185" s="99" t="str">
        <f aca="false">IF(AB$2=$E185,$J185,"")</f>
        <v/>
      </c>
      <c r="AC185" s="101" t="s">
        <v>10</v>
      </c>
      <c r="AD185" s="83"/>
      <c r="AE185" s="83"/>
      <c r="AF185" s="83"/>
    </row>
    <row r="186" customFormat="false" ht="14.25" hidden="false" customHeight="false" outlineLevel="0" collapsed="false">
      <c r="A186" s="82" t="str">
        <f aca="false">IF(G186&lt;&gt;0,IF(COUNTIF(G$4:G$200,G186)&lt;&gt;1,RANK(G186,G$4:G$200)&amp;"°",RANK(G186,G$4:G$200)),"")</f>
        <v/>
      </c>
      <c r="B186" s="83" t="s">
        <v>10</v>
      </c>
      <c r="C186" s="86" t="str">
        <f aca="false">IFERROR(VLOOKUP($B186,TabJoueurs,2,0),"")</f>
        <v/>
      </c>
      <c r="D186" s="86" t="str">
        <f aca="false">IFERROR(VLOOKUP($B186,TabJoueurs,3,0),"")</f>
        <v/>
      </c>
      <c r="E186" s="86" t="str">
        <f aca="false">IFERROR(VLOOKUP($B186,TabJoueurs,4,0),"")</f>
        <v/>
      </c>
      <c r="F186" s="86" t="str">
        <f aca="false">IFERROR(VLOOKUP($B186,TabJoueurs,7,0),"")</f>
        <v/>
      </c>
      <c r="G186" s="103"/>
      <c r="H186" s="82" t="n">
        <f aca="false">COUNTIF(E$4:E186,E186)</f>
        <v>61</v>
      </c>
      <c r="I186" s="82" t="n">
        <f aca="false">IFERROR(IF(H186&lt;6,I185+1,I185),0)</f>
        <v>70</v>
      </c>
      <c r="J186" s="82" t="str">
        <f aca="false">IF(G186&gt;0,IF(H186&lt;6,PtsMax5-I186+1,""),"")</f>
        <v/>
      </c>
      <c r="K186" s="97" t="n">
        <f aca="false">MAX(M186:AB186)</f>
        <v>0</v>
      </c>
      <c r="L186" s="98" t="n">
        <f aca="false">IFERROR(G186/G$1,"")</f>
        <v>0</v>
      </c>
      <c r="M186" s="99" t="str">
        <f aca="false">IF(M$2=$E186,$J186,"")</f>
        <v/>
      </c>
      <c r="N186" s="86" t="str">
        <f aca="false">IF(N$2=$E186,$J186,"")</f>
        <v/>
      </c>
      <c r="O186" s="99" t="str">
        <f aca="false">IF(O$2=$E186,$J186,"")</f>
        <v/>
      </c>
      <c r="P186" s="86" t="str">
        <f aca="false">IF(P$2=$E186,$J186,"")</f>
        <v/>
      </c>
      <c r="Q186" s="86" t="str">
        <f aca="false">IF(Q$2=$E186,$J186,"")</f>
        <v/>
      </c>
      <c r="R186" s="99" t="str">
        <f aca="false">IF(R$2=$E186,$J186,"")</f>
        <v/>
      </c>
      <c r="S186" s="86" t="str">
        <f aca="false">IF(S$2=$E186,$J186,"")</f>
        <v/>
      </c>
      <c r="T186" s="99" t="str">
        <f aca="false">IF(T$2=$E186,$J186,"")</f>
        <v/>
      </c>
      <c r="U186" s="86" t="str">
        <f aca="false">IF(U$2=$E186,$J186,"")</f>
        <v/>
      </c>
      <c r="V186" s="99" t="str">
        <f aca="false">IF(V$2=$E186,$J186,"")</f>
        <v/>
      </c>
      <c r="W186" s="86" t="str">
        <f aca="false">IF(W$2=$E186,$J186,"")</f>
        <v/>
      </c>
      <c r="X186" s="99" t="str">
        <f aca="false">IF(X$2=$E186,$J186,"")</f>
        <v/>
      </c>
      <c r="Y186" s="86" t="str">
        <f aca="false">IF(Y$2=$E186,$J186,"")</f>
        <v/>
      </c>
      <c r="Z186" s="99" t="str">
        <f aca="false">IF(Z$2=$E186,$J186,"")</f>
        <v/>
      </c>
      <c r="AA186" s="86" t="str">
        <f aca="false">IF(AA$2=$E186,$J186,"")</f>
        <v/>
      </c>
      <c r="AB186" s="99" t="str">
        <f aca="false">IF(AB$2=$E186,$J186,"")</f>
        <v/>
      </c>
      <c r="AC186" s="101" t="s">
        <v>10</v>
      </c>
      <c r="AD186" s="83"/>
      <c r="AE186" s="83"/>
      <c r="AF186" s="83"/>
    </row>
    <row r="187" customFormat="false" ht="14.25" hidden="false" customHeight="false" outlineLevel="0" collapsed="false">
      <c r="A187" s="82" t="str">
        <f aca="false">IF(G187&lt;&gt;0,IF(COUNTIF(G$4:G$200,G187)&lt;&gt;1,RANK(G187,G$4:G$200)&amp;"°",RANK(G187,G$4:G$200)),"")</f>
        <v/>
      </c>
      <c r="B187" s="83" t="s">
        <v>10</v>
      </c>
      <c r="C187" s="86" t="str">
        <f aca="false">IFERROR(VLOOKUP($B187,TabJoueurs,2,0),"")</f>
        <v/>
      </c>
      <c r="D187" s="86" t="str">
        <f aca="false">IFERROR(VLOOKUP($B187,TabJoueurs,3,0),"")</f>
        <v/>
      </c>
      <c r="E187" s="86" t="str">
        <f aca="false">IFERROR(VLOOKUP($B187,TabJoueurs,4,0),"")</f>
        <v/>
      </c>
      <c r="F187" s="86" t="str">
        <f aca="false">IFERROR(VLOOKUP($B187,TabJoueurs,7,0),"")</f>
        <v/>
      </c>
      <c r="G187" s="103"/>
      <c r="H187" s="82" t="n">
        <f aca="false">COUNTIF(E$4:E187,E187)</f>
        <v>62</v>
      </c>
      <c r="I187" s="82" t="n">
        <f aca="false">IFERROR(IF(H187&lt;6,I186+1,I186),0)</f>
        <v>70</v>
      </c>
      <c r="J187" s="82" t="str">
        <f aca="false">IF(G187&gt;0,IF(H187&lt;6,PtsMax5-I187+1,""),"")</f>
        <v/>
      </c>
      <c r="K187" s="97" t="n">
        <f aca="false">MAX(M187:AB187)</f>
        <v>0</v>
      </c>
      <c r="L187" s="98" t="n">
        <f aca="false">IFERROR(G187/G$1,"")</f>
        <v>0</v>
      </c>
      <c r="M187" s="99" t="str">
        <f aca="false">IF(M$2=$E187,$J187,"")</f>
        <v/>
      </c>
      <c r="N187" s="86" t="str">
        <f aca="false">IF(N$2=$E187,$J187,"")</f>
        <v/>
      </c>
      <c r="O187" s="99" t="str">
        <f aca="false">IF(O$2=$E187,$J187,"")</f>
        <v/>
      </c>
      <c r="P187" s="86" t="str">
        <f aca="false">IF(P$2=$E187,$J187,"")</f>
        <v/>
      </c>
      <c r="Q187" s="86" t="str">
        <f aca="false">IF(Q$2=$E187,$J187,"")</f>
        <v/>
      </c>
      <c r="R187" s="99" t="str">
        <f aca="false">IF(R$2=$E187,$J187,"")</f>
        <v/>
      </c>
      <c r="S187" s="86" t="str">
        <f aca="false">IF(S$2=$E187,$J187,"")</f>
        <v/>
      </c>
      <c r="T187" s="99" t="str">
        <f aca="false">IF(T$2=$E187,$J187,"")</f>
        <v/>
      </c>
      <c r="U187" s="86" t="str">
        <f aca="false">IF(U$2=$E187,$J187,"")</f>
        <v/>
      </c>
      <c r="V187" s="99" t="str">
        <f aca="false">IF(V$2=$E187,$J187,"")</f>
        <v/>
      </c>
      <c r="W187" s="86" t="str">
        <f aca="false">IF(W$2=$E187,$J187,"")</f>
        <v/>
      </c>
      <c r="X187" s="99" t="str">
        <f aca="false">IF(X$2=$E187,$J187,"")</f>
        <v/>
      </c>
      <c r="Y187" s="86" t="str">
        <f aca="false">IF(Y$2=$E187,$J187,"")</f>
        <v/>
      </c>
      <c r="Z187" s="99" t="str">
        <f aca="false">IF(Z$2=$E187,$J187,"")</f>
        <v/>
      </c>
      <c r="AA187" s="86" t="str">
        <f aca="false">IF(AA$2=$E187,$J187,"")</f>
        <v/>
      </c>
      <c r="AB187" s="99" t="str">
        <f aca="false">IF(AB$2=$E187,$J187,"")</f>
        <v/>
      </c>
      <c r="AC187" s="101" t="s">
        <v>10</v>
      </c>
      <c r="AD187" s="83"/>
      <c r="AE187" s="83"/>
      <c r="AF187" s="83"/>
    </row>
    <row r="188" customFormat="false" ht="14.25" hidden="false" customHeight="false" outlineLevel="0" collapsed="false">
      <c r="A188" s="82" t="str">
        <f aca="false">IF(G188&lt;&gt;0,IF(COUNTIF(G$4:G$200,G188)&lt;&gt;1,RANK(G188,G$4:G$200)&amp;"°",RANK(G188,G$4:G$200)),"")</f>
        <v/>
      </c>
      <c r="B188" s="83" t="s">
        <v>10</v>
      </c>
      <c r="C188" s="86" t="str">
        <f aca="false">IFERROR(VLOOKUP($B188,TabJoueurs,2,0),"")</f>
        <v/>
      </c>
      <c r="D188" s="86" t="str">
        <f aca="false">IFERROR(VLOOKUP($B188,TabJoueurs,3,0),"")</f>
        <v/>
      </c>
      <c r="E188" s="86" t="str">
        <f aca="false">IFERROR(VLOOKUP($B188,TabJoueurs,4,0),"")</f>
        <v/>
      </c>
      <c r="F188" s="86" t="str">
        <f aca="false">IFERROR(VLOOKUP($B188,TabJoueurs,7,0),"")</f>
        <v/>
      </c>
      <c r="G188" s="103"/>
      <c r="H188" s="82" t="n">
        <f aca="false">COUNTIF(E$4:E188,E188)</f>
        <v>63</v>
      </c>
      <c r="I188" s="82" t="n">
        <f aca="false">IFERROR(IF(H188&lt;6,I187+1,I187),0)</f>
        <v>70</v>
      </c>
      <c r="J188" s="82" t="str">
        <f aca="false">IF(G188&gt;0,IF(H188&lt;6,PtsMax5-I188+1,""),"")</f>
        <v/>
      </c>
      <c r="K188" s="97" t="n">
        <f aca="false">MAX(M188:AB188)</f>
        <v>0</v>
      </c>
      <c r="L188" s="98" t="n">
        <f aca="false">IFERROR(G188/G$1,"")</f>
        <v>0</v>
      </c>
      <c r="M188" s="99" t="str">
        <f aca="false">IF(M$2=$E188,$J188,"")</f>
        <v/>
      </c>
      <c r="N188" s="86" t="str">
        <f aca="false">IF(N$2=$E188,$J188,"")</f>
        <v/>
      </c>
      <c r="O188" s="99" t="str">
        <f aca="false">IF(O$2=$E188,$J188,"")</f>
        <v/>
      </c>
      <c r="P188" s="86" t="str">
        <f aca="false">IF(P$2=$E188,$J188,"")</f>
        <v/>
      </c>
      <c r="Q188" s="86" t="str">
        <f aca="false">IF(Q$2=$E188,$J188,"")</f>
        <v/>
      </c>
      <c r="R188" s="99" t="str">
        <f aca="false">IF(R$2=$E188,$J188,"")</f>
        <v/>
      </c>
      <c r="S188" s="86" t="str">
        <f aca="false">IF(S$2=$E188,$J188,"")</f>
        <v/>
      </c>
      <c r="T188" s="99" t="str">
        <f aca="false">IF(T$2=$E188,$J188,"")</f>
        <v/>
      </c>
      <c r="U188" s="86" t="str">
        <f aca="false">IF(U$2=$E188,$J188,"")</f>
        <v/>
      </c>
      <c r="V188" s="99" t="str">
        <f aca="false">IF(V$2=$E188,$J188,"")</f>
        <v/>
      </c>
      <c r="W188" s="86" t="str">
        <f aca="false">IF(W$2=$E188,$J188,"")</f>
        <v/>
      </c>
      <c r="X188" s="99" t="str">
        <f aca="false">IF(X$2=$E188,$J188,"")</f>
        <v/>
      </c>
      <c r="Y188" s="86" t="str">
        <f aca="false">IF(Y$2=$E188,$J188,"")</f>
        <v/>
      </c>
      <c r="Z188" s="99" t="str">
        <f aca="false">IF(Z$2=$E188,$J188,"")</f>
        <v/>
      </c>
      <c r="AA188" s="86" t="str">
        <f aca="false">IF(AA$2=$E188,$J188,"")</f>
        <v/>
      </c>
      <c r="AB188" s="99" t="str">
        <f aca="false">IF(AB$2=$E188,$J188,"")</f>
        <v/>
      </c>
      <c r="AC188" s="101" t="s">
        <v>10</v>
      </c>
      <c r="AD188" s="83"/>
      <c r="AE188" s="83"/>
      <c r="AF188" s="83"/>
    </row>
    <row r="189" customFormat="false" ht="14.25" hidden="false" customHeight="false" outlineLevel="0" collapsed="false">
      <c r="A189" s="82" t="str">
        <f aca="false">IF(G189&lt;&gt;0,IF(COUNTIF(G$4:G$200,G189)&lt;&gt;1,RANK(G189,G$4:G$200)&amp;"°",RANK(G189,G$4:G$200)),"")</f>
        <v/>
      </c>
      <c r="B189" s="83" t="s">
        <v>10</v>
      </c>
      <c r="C189" s="86" t="str">
        <f aca="false">IFERROR(VLOOKUP($B189,TabJoueurs,2,0),"")</f>
        <v/>
      </c>
      <c r="D189" s="86" t="str">
        <f aca="false">IFERROR(VLOOKUP($B189,TabJoueurs,3,0),"")</f>
        <v/>
      </c>
      <c r="E189" s="86" t="str">
        <f aca="false">IFERROR(VLOOKUP($B189,TabJoueurs,4,0),"")</f>
        <v/>
      </c>
      <c r="F189" s="86" t="str">
        <f aca="false">IFERROR(VLOOKUP($B189,TabJoueurs,7,0),"")</f>
        <v/>
      </c>
      <c r="G189" s="103"/>
      <c r="H189" s="82" t="n">
        <f aca="false">COUNTIF(E$4:E189,E189)</f>
        <v>64</v>
      </c>
      <c r="I189" s="82" t="n">
        <f aca="false">IFERROR(IF(H189&lt;6,I188+1,I188),0)</f>
        <v>70</v>
      </c>
      <c r="J189" s="82" t="str">
        <f aca="false">IF(G189&gt;0,IF(H189&lt;6,PtsMax5-I189+1,""),"")</f>
        <v/>
      </c>
      <c r="K189" s="97" t="n">
        <f aca="false">MAX(M189:AB189)</f>
        <v>0</v>
      </c>
      <c r="L189" s="98" t="n">
        <f aca="false">IFERROR(G189/G$1,"")</f>
        <v>0</v>
      </c>
      <c r="M189" s="99" t="str">
        <f aca="false">IF(M$2=$E189,$J189,"")</f>
        <v/>
      </c>
      <c r="N189" s="86" t="str">
        <f aca="false">IF(N$2=$E189,$J189,"")</f>
        <v/>
      </c>
      <c r="O189" s="99" t="str">
        <f aca="false">IF(O$2=$E189,$J189,"")</f>
        <v/>
      </c>
      <c r="P189" s="86" t="str">
        <f aca="false">IF(P$2=$E189,$J189,"")</f>
        <v/>
      </c>
      <c r="Q189" s="86" t="str">
        <f aca="false">IF(Q$2=$E189,$J189,"")</f>
        <v/>
      </c>
      <c r="R189" s="99" t="str">
        <f aca="false">IF(R$2=$E189,$J189,"")</f>
        <v/>
      </c>
      <c r="S189" s="86" t="str">
        <f aca="false">IF(S$2=$E189,$J189,"")</f>
        <v/>
      </c>
      <c r="T189" s="99" t="str">
        <f aca="false">IF(T$2=$E189,$J189,"")</f>
        <v/>
      </c>
      <c r="U189" s="86" t="str">
        <f aca="false">IF(U$2=$E189,$J189,"")</f>
        <v/>
      </c>
      <c r="V189" s="99" t="str">
        <f aca="false">IF(V$2=$E189,$J189,"")</f>
        <v/>
      </c>
      <c r="W189" s="86" t="str">
        <f aca="false">IF(W$2=$E189,$J189,"")</f>
        <v/>
      </c>
      <c r="X189" s="99" t="str">
        <f aca="false">IF(X$2=$E189,$J189,"")</f>
        <v/>
      </c>
      <c r="Y189" s="86" t="str">
        <f aca="false">IF(Y$2=$E189,$J189,"")</f>
        <v/>
      </c>
      <c r="Z189" s="99" t="str">
        <f aca="false">IF(Z$2=$E189,$J189,"")</f>
        <v/>
      </c>
      <c r="AA189" s="86" t="str">
        <f aca="false">IF(AA$2=$E189,$J189,"")</f>
        <v/>
      </c>
      <c r="AB189" s="99" t="str">
        <f aca="false">IF(AB$2=$E189,$J189,"")</f>
        <v/>
      </c>
      <c r="AC189" s="101" t="s">
        <v>10</v>
      </c>
      <c r="AD189" s="83"/>
      <c r="AE189" s="83"/>
      <c r="AF189" s="83"/>
    </row>
    <row r="190" customFormat="false" ht="14.25" hidden="false" customHeight="false" outlineLevel="0" collapsed="false">
      <c r="A190" s="82" t="str">
        <f aca="false">IF(G190&lt;&gt;0,IF(COUNTIF(G$4:G$200,G190)&lt;&gt;1,RANK(G190,G$4:G$200)&amp;"°",RANK(G190,G$4:G$200)),"")</f>
        <v/>
      </c>
      <c r="B190" s="83" t="s">
        <v>10</v>
      </c>
      <c r="C190" s="86" t="str">
        <f aca="false">IFERROR(VLOOKUP($B190,TabJoueurs,2,0),"")</f>
        <v/>
      </c>
      <c r="D190" s="86" t="str">
        <f aca="false">IFERROR(VLOOKUP($B190,TabJoueurs,3,0),"")</f>
        <v/>
      </c>
      <c r="E190" s="86" t="str">
        <f aca="false">IFERROR(VLOOKUP($B190,TabJoueurs,4,0),"")</f>
        <v/>
      </c>
      <c r="F190" s="86" t="str">
        <f aca="false">IFERROR(VLOOKUP($B190,TabJoueurs,7,0),"")</f>
        <v/>
      </c>
      <c r="G190" s="103"/>
      <c r="H190" s="82" t="n">
        <f aca="false">COUNTIF(E$4:E190,E190)</f>
        <v>65</v>
      </c>
      <c r="I190" s="82" t="n">
        <f aca="false">IFERROR(IF(H190&lt;6,I189+1,I189),0)</f>
        <v>70</v>
      </c>
      <c r="J190" s="82" t="str">
        <f aca="false">IF(G190&gt;0,IF(H190&lt;6,PtsMax5-I190+1,""),"")</f>
        <v/>
      </c>
      <c r="K190" s="97" t="n">
        <f aca="false">MAX(M190:AB190)</f>
        <v>0</v>
      </c>
      <c r="L190" s="98" t="n">
        <f aca="false">IFERROR(G190/G$1,"")</f>
        <v>0</v>
      </c>
      <c r="M190" s="99" t="str">
        <f aca="false">IF(M$2=$E190,$J190,"")</f>
        <v/>
      </c>
      <c r="N190" s="86" t="str">
        <f aca="false">IF(N$2=$E190,$J190,"")</f>
        <v/>
      </c>
      <c r="O190" s="99" t="str">
        <f aca="false">IF(O$2=$E190,$J190,"")</f>
        <v/>
      </c>
      <c r="P190" s="86" t="str">
        <f aca="false">IF(P$2=$E190,$J190,"")</f>
        <v/>
      </c>
      <c r="Q190" s="86" t="str">
        <f aca="false">IF(Q$2=$E190,$J190,"")</f>
        <v/>
      </c>
      <c r="R190" s="99" t="str">
        <f aca="false">IF(R$2=$E190,$J190,"")</f>
        <v/>
      </c>
      <c r="S190" s="86" t="str">
        <f aca="false">IF(S$2=$E190,$J190,"")</f>
        <v/>
      </c>
      <c r="T190" s="99" t="str">
        <f aca="false">IF(T$2=$E190,$J190,"")</f>
        <v/>
      </c>
      <c r="U190" s="86" t="str">
        <f aca="false">IF(U$2=$E190,$J190,"")</f>
        <v/>
      </c>
      <c r="V190" s="99" t="str">
        <f aca="false">IF(V$2=$E190,$J190,"")</f>
        <v/>
      </c>
      <c r="W190" s="86" t="str">
        <f aca="false">IF(W$2=$E190,$J190,"")</f>
        <v/>
      </c>
      <c r="X190" s="99" t="str">
        <f aca="false">IF(X$2=$E190,$J190,"")</f>
        <v/>
      </c>
      <c r="Y190" s="86" t="str">
        <f aca="false">IF(Y$2=$E190,$J190,"")</f>
        <v/>
      </c>
      <c r="Z190" s="99" t="str">
        <f aca="false">IF(Z$2=$E190,$J190,"")</f>
        <v/>
      </c>
      <c r="AA190" s="86" t="str">
        <f aca="false">IF(AA$2=$E190,$J190,"")</f>
        <v/>
      </c>
      <c r="AB190" s="99" t="str">
        <f aca="false">IF(AB$2=$E190,$J190,"")</f>
        <v/>
      </c>
      <c r="AC190" s="101" t="s">
        <v>10</v>
      </c>
      <c r="AD190" s="83"/>
      <c r="AE190" s="83"/>
      <c r="AF190" s="83"/>
    </row>
    <row r="191" customFormat="false" ht="14.25" hidden="false" customHeight="false" outlineLevel="0" collapsed="false">
      <c r="A191" s="82" t="str">
        <f aca="false">IF(G191&lt;&gt;0,IF(COUNTIF(G$4:G$200,G191)&lt;&gt;1,RANK(G191,G$4:G$200)&amp;"°",RANK(G191,G$4:G$200)),"")</f>
        <v/>
      </c>
      <c r="B191" s="83" t="s">
        <v>10</v>
      </c>
      <c r="C191" s="86" t="str">
        <f aca="false">IFERROR(VLOOKUP($B191,TabJoueurs,2,0),"")</f>
        <v/>
      </c>
      <c r="D191" s="86" t="str">
        <f aca="false">IFERROR(VLOOKUP($B191,TabJoueurs,3,0),"")</f>
        <v/>
      </c>
      <c r="E191" s="86" t="str">
        <f aca="false">IFERROR(VLOOKUP($B191,TabJoueurs,4,0),"")</f>
        <v/>
      </c>
      <c r="F191" s="86" t="str">
        <f aca="false">IFERROR(VLOOKUP($B191,TabJoueurs,7,0),"")</f>
        <v/>
      </c>
      <c r="G191" s="103"/>
      <c r="H191" s="82" t="n">
        <f aca="false">COUNTIF(E$4:E191,E191)</f>
        <v>66</v>
      </c>
      <c r="I191" s="82" t="n">
        <f aca="false">IFERROR(IF(H191&lt;6,I190+1,I190),0)</f>
        <v>70</v>
      </c>
      <c r="J191" s="82" t="str">
        <f aca="false">IF(G191&gt;0,IF(H191&lt;6,PtsMax5-I191+1,""),"")</f>
        <v/>
      </c>
      <c r="K191" s="97" t="n">
        <f aca="false">MAX(M191:AB191)</f>
        <v>0</v>
      </c>
      <c r="L191" s="98" t="n">
        <f aca="false">IFERROR(G191/G$1,"")</f>
        <v>0</v>
      </c>
      <c r="M191" s="99" t="str">
        <f aca="false">IF(M$2=$E191,$J191,"")</f>
        <v/>
      </c>
      <c r="N191" s="86" t="str">
        <f aca="false">IF(N$2=$E191,$J191,"")</f>
        <v/>
      </c>
      <c r="O191" s="99" t="str">
        <f aca="false">IF(O$2=$E191,$J191,"")</f>
        <v/>
      </c>
      <c r="P191" s="86" t="str">
        <f aca="false">IF(P$2=$E191,$J191,"")</f>
        <v/>
      </c>
      <c r="Q191" s="86" t="str">
        <f aca="false">IF(Q$2=$E191,$J191,"")</f>
        <v/>
      </c>
      <c r="R191" s="99" t="str">
        <f aca="false">IF(R$2=$E191,$J191,"")</f>
        <v/>
      </c>
      <c r="S191" s="86" t="str">
        <f aca="false">IF(S$2=$E191,$J191,"")</f>
        <v/>
      </c>
      <c r="T191" s="99" t="str">
        <f aca="false">IF(T$2=$E191,$J191,"")</f>
        <v/>
      </c>
      <c r="U191" s="86" t="str">
        <f aca="false">IF(U$2=$E191,$J191,"")</f>
        <v/>
      </c>
      <c r="V191" s="99" t="str">
        <f aca="false">IF(V$2=$E191,$J191,"")</f>
        <v/>
      </c>
      <c r="W191" s="86" t="str">
        <f aca="false">IF(W$2=$E191,$J191,"")</f>
        <v/>
      </c>
      <c r="X191" s="99" t="str">
        <f aca="false">IF(X$2=$E191,$J191,"")</f>
        <v/>
      </c>
      <c r="Y191" s="86" t="str">
        <f aca="false">IF(Y$2=$E191,$J191,"")</f>
        <v/>
      </c>
      <c r="Z191" s="99" t="str">
        <f aca="false">IF(Z$2=$E191,$J191,"")</f>
        <v/>
      </c>
      <c r="AA191" s="86" t="str">
        <f aca="false">IF(AA$2=$E191,$J191,"")</f>
        <v/>
      </c>
      <c r="AB191" s="99" t="str">
        <f aca="false">IF(AB$2=$E191,$J191,"")</f>
        <v/>
      </c>
      <c r="AC191" s="101" t="s">
        <v>10</v>
      </c>
      <c r="AD191" s="83"/>
      <c r="AE191" s="83"/>
      <c r="AF191" s="83"/>
    </row>
    <row r="192" customFormat="false" ht="14.25" hidden="false" customHeight="false" outlineLevel="0" collapsed="false">
      <c r="A192" s="82" t="str">
        <f aca="false">IF(G192&lt;&gt;0,IF(COUNTIF(G$4:G$200,G192)&lt;&gt;1,RANK(G192,G$4:G$200)&amp;"°",RANK(G192,G$4:G$200)),"")</f>
        <v/>
      </c>
      <c r="B192" s="83" t="s">
        <v>10</v>
      </c>
      <c r="C192" s="86" t="str">
        <f aca="false">IFERROR(VLOOKUP($B192,TabJoueurs,2,0),"")</f>
        <v/>
      </c>
      <c r="D192" s="86" t="str">
        <f aca="false">IFERROR(VLOOKUP($B192,TabJoueurs,3,0),"")</f>
        <v/>
      </c>
      <c r="E192" s="86" t="str">
        <f aca="false">IFERROR(VLOOKUP($B192,TabJoueurs,4,0),"")</f>
        <v/>
      </c>
      <c r="F192" s="86" t="str">
        <f aca="false">IFERROR(VLOOKUP($B192,TabJoueurs,7,0),"")</f>
        <v/>
      </c>
      <c r="G192" s="103"/>
      <c r="H192" s="82" t="n">
        <f aca="false">COUNTIF(E$4:E192,E192)</f>
        <v>67</v>
      </c>
      <c r="I192" s="82" t="n">
        <f aca="false">IFERROR(IF(H192&lt;6,I191+1,I191),0)</f>
        <v>70</v>
      </c>
      <c r="J192" s="82" t="str">
        <f aca="false">IF(G192&gt;0,IF(H192&lt;6,PtsMax5-I192+1,""),"")</f>
        <v/>
      </c>
      <c r="K192" s="97" t="n">
        <f aca="false">MAX(M192:AB192)</f>
        <v>0</v>
      </c>
      <c r="L192" s="98" t="n">
        <f aca="false">IFERROR(G192/G$1,"")</f>
        <v>0</v>
      </c>
      <c r="M192" s="99" t="str">
        <f aca="false">IF(M$2=$E192,$J192,"")</f>
        <v/>
      </c>
      <c r="N192" s="86" t="str">
        <f aca="false">IF(N$2=$E192,$J192,"")</f>
        <v/>
      </c>
      <c r="O192" s="99" t="str">
        <f aca="false">IF(O$2=$E192,$J192,"")</f>
        <v/>
      </c>
      <c r="P192" s="86" t="str">
        <f aca="false">IF(P$2=$E192,$J192,"")</f>
        <v/>
      </c>
      <c r="Q192" s="86" t="str">
        <f aca="false">IF(Q$2=$E192,$J192,"")</f>
        <v/>
      </c>
      <c r="R192" s="99" t="str">
        <f aca="false">IF(R$2=$E192,$J192,"")</f>
        <v/>
      </c>
      <c r="S192" s="86" t="str">
        <f aca="false">IF(S$2=$E192,$J192,"")</f>
        <v/>
      </c>
      <c r="T192" s="99" t="str">
        <f aca="false">IF(T$2=$E192,$J192,"")</f>
        <v/>
      </c>
      <c r="U192" s="86" t="str">
        <f aca="false">IF(U$2=$E192,$J192,"")</f>
        <v/>
      </c>
      <c r="V192" s="99" t="str">
        <f aca="false">IF(V$2=$E192,$J192,"")</f>
        <v/>
      </c>
      <c r="W192" s="86" t="str">
        <f aca="false">IF(W$2=$E192,$J192,"")</f>
        <v/>
      </c>
      <c r="X192" s="99" t="str">
        <f aca="false">IF(X$2=$E192,$J192,"")</f>
        <v/>
      </c>
      <c r="Y192" s="86" t="str">
        <f aca="false">IF(Y$2=$E192,$J192,"")</f>
        <v/>
      </c>
      <c r="Z192" s="99" t="str">
        <f aca="false">IF(Z$2=$E192,$J192,"")</f>
        <v/>
      </c>
      <c r="AA192" s="86" t="str">
        <f aca="false">IF(AA$2=$E192,$J192,"")</f>
        <v/>
      </c>
      <c r="AB192" s="99" t="str">
        <f aca="false">IF(AB$2=$E192,$J192,"")</f>
        <v/>
      </c>
      <c r="AC192" s="101" t="s">
        <v>10</v>
      </c>
      <c r="AD192" s="83"/>
      <c r="AE192" s="83"/>
      <c r="AF192" s="83"/>
    </row>
    <row r="193" customFormat="false" ht="14.25" hidden="false" customHeight="false" outlineLevel="0" collapsed="false">
      <c r="A193" s="82" t="str">
        <f aca="false">IF(G193&lt;&gt;0,IF(COUNTIF(G$4:G$200,G193)&lt;&gt;1,RANK(G193,G$4:G$200)&amp;"°",RANK(G193,G$4:G$200)),"")</f>
        <v/>
      </c>
      <c r="B193" s="83" t="s">
        <v>10</v>
      </c>
      <c r="C193" s="86" t="str">
        <f aca="false">IFERROR(VLOOKUP($B193,TabJoueurs,2,0),"")</f>
        <v/>
      </c>
      <c r="D193" s="86" t="str">
        <f aca="false">IFERROR(VLOOKUP($B193,TabJoueurs,3,0),"")</f>
        <v/>
      </c>
      <c r="E193" s="86" t="str">
        <f aca="false">IFERROR(VLOOKUP($B193,TabJoueurs,4,0),"")</f>
        <v/>
      </c>
      <c r="F193" s="86" t="str">
        <f aca="false">IFERROR(VLOOKUP($B193,TabJoueurs,7,0),"")</f>
        <v/>
      </c>
      <c r="G193" s="103"/>
      <c r="H193" s="82" t="n">
        <f aca="false">COUNTIF(E$4:E193,E193)</f>
        <v>68</v>
      </c>
      <c r="I193" s="82" t="n">
        <f aca="false">IFERROR(IF(H193&lt;6,I192+1,I192),0)</f>
        <v>70</v>
      </c>
      <c r="J193" s="82" t="str">
        <f aca="false">IF(G193&gt;0,IF(H193&lt;6,PtsMax5-I193+1,""),"")</f>
        <v/>
      </c>
      <c r="K193" s="97" t="n">
        <f aca="false">MAX(M193:AB193)</f>
        <v>0</v>
      </c>
      <c r="L193" s="98" t="n">
        <f aca="false">IFERROR(G193/G$1,"")</f>
        <v>0</v>
      </c>
      <c r="M193" s="99" t="str">
        <f aca="false">IF(M$2=$E193,$J193,"")</f>
        <v/>
      </c>
      <c r="N193" s="86" t="str">
        <f aca="false">IF(N$2=$E193,$J193,"")</f>
        <v/>
      </c>
      <c r="O193" s="99" t="str">
        <f aca="false">IF(O$2=$E193,$J193,"")</f>
        <v/>
      </c>
      <c r="P193" s="86" t="str">
        <f aca="false">IF(P$2=$E193,$J193,"")</f>
        <v/>
      </c>
      <c r="Q193" s="86" t="str">
        <f aca="false">IF(Q$2=$E193,$J193,"")</f>
        <v/>
      </c>
      <c r="R193" s="99" t="str">
        <f aca="false">IF(R$2=$E193,$J193,"")</f>
        <v/>
      </c>
      <c r="S193" s="86" t="str">
        <f aca="false">IF(S$2=$E193,$J193,"")</f>
        <v/>
      </c>
      <c r="T193" s="99" t="str">
        <f aca="false">IF(T$2=$E193,$J193,"")</f>
        <v/>
      </c>
      <c r="U193" s="86" t="str">
        <f aca="false">IF(U$2=$E193,$J193,"")</f>
        <v/>
      </c>
      <c r="V193" s="99" t="str">
        <f aca="false">IF(V$2=$E193,$J193,"")</f>
        <v/>
      </c>
      <c r="W193" s="86" t="str">
        <f aca="false">IF(W$2=$E193,$J193,"")</f>
        <v/>
      </c>
      <c r="X193" s="99" t="str">
        <f aca="false">IF(X$2=$E193,$J193,"")</f>
        <v/>
      </c>
      <c r="Y193" s="86" t="str">
        <f aca="false">IF(Y$2=$E193,$J193,"")</f>
        <v/>
      </c>
      <c r="Z193" s="99" t="str">
        <f aca="false">IF(Z$2=$E193,$J193,"")</f>
        <v/>
      </c>
      <c r="AA193" s="86" t="str">
        <f aca="false">IF(AA$2=$E193,$J193,"")</f>
        <v/>
      </c>
      <c r="AB193" s="99" t="str">
        <f aca="false">IF(AB$2=$E193,$J193,"")</f>
        <v/>
      </c>
      <c r="AC193" s="101" t="s">
        <v>10</v>
      </c>
      <c r="AD193" s="83"/>
      <c r="AE193" s="83"/>
      <c r="AF193" s="83"/>
    </row>
    <row r="194" customFormat="false" ht="14.25" hidden="false" customHeight="false" outlineLevel="0" collapsed="false">
      <c r="A194" s="82" t="str">
        <f aca="false">IF(G194&lt;&gt;0,IF(COUNTIF(G$4:G$200,G194)&lt;&gt;1,RANK(G194,G$4:G$200)&amp;"°",RANK(G194,G$4:G$200)),"")</f>
        <v/>
      </c>
      <c r="B194" s="83" t="s">
        <v>10</v>
      </c>
      <c r="C194" s="86" t="str">
        <f aca="false">IFERROR(VLOOKUP($B194,TabJoueurs,2,0),"")</f>
        <v/>
      </c>
      <c r="D194" s="86" t="str">
        <f aca="false">IFERROR(VLOOKUP($B194,TabJoueurs,3,0),"")</f>
        <v/>
      </c>
      <c r="E194" s="86" t="str">
        <f aca="false">IFERROR(VLOOKUP($B194,TabJoueurs,4,0),"")</f>
        <v/>
      </c>
      <c r="F194" s="86" t="str">
        <f aca="false">IFERROR(VLOOKUP($B194,TabJoueurs,7,0),"")</f>
        <v/>
      </c>
      <c r="G194" s="103"/>
      <c r="H194" s="82" t="n">
        <f aca="false">COUNTIF(E$4:E194,E194)</f>
        <v>69</v>
      </c>
      <c r="I194" s="82" t="n">
        <f aca="false">IFERROR(IF(H194&lt;6,I193+1,I193),0)</f>
        <v>70</v>
      </c>
      <c r="J194" s="82" t="str">
        <f aca="false">IF(G194&gt;0,IF(H194&lt;6,PtsMax5-I194+1,""),"")</f>
        <v/>
      </c>
      <c r="K194" s="97" t="n">
        <f aca="false">MAX(M194:AB194)</f>
        <v>0</v>
      </c>
      <c r="L194" s="98" t="n">
        <f aca="false">IFERROR(G194/G$1,"")</f>
        <v>0</v>
      </c>
      <c r="M194" s="99" t="str">
        <f aca="false">IF(M$2=$E194,$J194,"")</f>
        <v/>
      </c>
      <c r="N194" s="86" t="str">
        <f aca="false">IF(N$2=$E194,$J194,"")</f>
        <v/>
      </c>
      <c r="O194" s="99" t="str">
        <f aca="false">IF(O$2=$E194,$J194,"")</f>
        <v/>
      </c>
      <c r="P194" s="86" t="str">
        <f aca="false">IF(P$2=$E194,$J194,"")</f>
        <v/>
      </c>
      <c r="Q194" s="86" t="str">
        <f aca="false">IF(Q$2=$E194,$J194,"")</f>
        <v/>
      </c>
      <c r="R194" s="99" t="str">
        <f aca="false">IF(R$2=$E194,$J194,"")</f>
        <v/>
      </c>
      <c r="S194" s="86" t="str">
        <f aca="false">IF(S$2=$E194,$J194,"")</f>
        <v/>
      </c>
      <c r="T194" s="99" t="str">
        <f aca="false">IF(T$2=$E194,$J194,"")</f>
        <v/>
      </c>
      <c r="U194" s="86" t="str">
        <f aca="false">IF(U$2=$E194,$J194,"")</f>
        <v/>
      </c>
      <c r="V194" s="99" t="str">
        <f aca="false">IF(V$2=$E194,$J194,"")</f>
        <v/>
      </c>
      <c r="W194" s="86" t="str">
        <f aca="false">IF(W$2=$E194,$J194,"")</f>
        <v/>
      </c>
      <c r="X194" s="99" t="str">
        <f aca="false">IF(X$2=$E194,$J194,"")</f>
        <v/>
      </c>
      <c r="Y194" s="86" t="str">
        <f aca="false">IF(Y$2=$E194,$J194,"")</f>
        <v/>
      </c>
      <c r="Z194" s="99" t="str">
        <f aca="false">IF(Z$2=$E194,$J194,"")</f>
        <v/>
      </c>
      <c r="AA194" s="86" t="str">
        <f aca="false">IF(AA$2=$E194,$J194,"")</f>
        <v/>
      </c>
      <c r="AB194" s="99" t="str">
        <f aca="false">IF(AB$2=$E194,$J194,"")</f>
        <v/>
      </c>
      <c r="AC194" s="101" t="s">
        <v>10</v>
      </c>
      <c r="AD194" s="83"/>
      <c r="AE194" s="83"/>
      <c r="AF194" s="83"/>
    </row>
    <row r="195" customFormat="false" ht="14.25" hidden="false" customHeight="false" outlineLevel="0" collapsed="false">
      <c r="A195" s="82" t="str">
        <f aca="false">IF(G195&lt;&gt;0,IF(COUNTIF(G$4:G$200,G195)&lt;&gt;1,RANK(G195,G$4:G$200)&amp;"°",RANK(G195,G$4:G$200)),"")</f>
        <v/>
      </c>
      <c r="B195" s="83" t="s">
        <v>10</v>
      </c>
      <c r="C195" s="86" t="str">
        <f aca="false">IFERROR(VLOOKUP($B195,TabJoueurs,2,0),"")</f>
        <v/>
      </c>
      <c r="D195" s="86" t="str">
        <f aca="false">IFERROR(VLOOKUP($B195,TabJoueurs,3,0),"")</f>
        <v/>
      </c>
      <c r="E195" s="86" t="str">
        <f aca="false">IFERROR(VLOOKUP($B195,TabJoueurs,4,0),"")</f>
        <v/>
      </c>
      <c r="F195" s="86" t="str">
        <f aca="false">IFERROR(VLOOKUP($B195,TabJoueurs,7,0),"")</f>
        <v/>
      </c>
      <c r="G195" s="103"/>
      <c r="H195" s="82" t="n">
        <f aca="false">COUNTIF(E$4:E195,E195)</f>
        <v>70</v>
      </c>
      <c r="I195" s="82" t="n">
        <f aca="false">IFERROR(IF(H195&lt;6,I194+1,I194),0)</f>
        <v>70</v>
      </c>
      <c r="J195" s="82" t="str">
        <f aca="false">IF(G195&gt;0,IF(H195&lt;6,PtsMax5-I195+1,""),"")</f>
        <v/>
      </c>
      <c r="K195" s="97" t="n">
        <f aca="false">MAX(M195:AB195)</f>
        <v>0</v>
      </c>
      <c r="L195" s="98" t="n">
        <f aca="false">IFERROR(G195/G$1,"")</f>
        <v>0</v>
      </c>
      <c r="M195" s="99" t="str">
        <f aca="false">IF(M$2=$E195,$J195,"")</f>
        <v/>
      </c>
      <c r="N195" s="86" t="str">
        <f aca="false">IF(N$2=$E195,$J195,"")</f>
        <v/>
      </c>
      <c r="O195" s="99" t="str">
        <f aca="false">IF(O$2=$E195,$J195,"")</f>
        <v/>
      </c>
      <c r="P195" s="86" t="str">
        <f aca="false">IF(P$2=$E195,$J195,"")</f>
        <v/>
      </c>
      <c r="Q195" s="86" t="str">
        <f aca="false">IF(Q$2=$E195,$J195,"")</f>
        <v/>
      </c>
      <c r="R195" s="99" t="str">
        <f aca="false">IF(R$2=$E195,$J195,"")</f>
        <v/>
      </c>
      <c r="S195" s="86" t="str">
        <f aca="false">IF(S$2=$E195,$J195,"")</f>
        <v/>
      </c>
      <c r="T195" s="99" t="str">
        <f aca="false">IF(T$2=$E195,$J195,"")</f>
        <v/>
      </c>
      <c r="U195" s="86" t="str">
        <f aca="false">IF(U$2=$E195,$J195,"")</f>
        <v/>
      </c>
      <c r="V195" s="99" t="str">
        <f aca="false">IF(V$2=$E195,$J195,"")</f>
        <v/>
      </c>
      <c r="W195" s="86" t="str">
        <f aca="false">IF(W$2=$E195,$J195,"")</f>
        <v/>
      </c>
      <c r="X195" s="99" t="str">
        <f aca="false">IF(X$2=$E195,$J195,"")</f>
        <v/>
      </c>
      <c r="Y195" s="86" t="str">
        <f aca="false">IF(Y$2=$E195,$J195,"")</f>
        <v/>
      </c>
      <c r="Z195" s="99" t="str">
        <f aca="false">IF(Z$2=$E195,$J195,"")</f>
        <v/>
      </c>
      <c r="AA195" s="86" t="str">
        <f aca="false">IF(AA$2=$E195,$J195,"")</f>
        <v/>
      </c>
      <c r="AB195" s="99" t="str">
        <f aca="false">IF(AB$2=$E195,$J195,"")</f>
        <v/>
      </c>
      <c r="AC195" s="101" t="s">
        <v>10</v>
      </c>
      <c r="AD195" s="83"/>
      <c r="AE195" s="83"/>
      <c r="AF195" s="83"/>
    </row>
    <row r="196" customFormat="false" ht="14.25" hidden="false" customHeight="false" outlineLevel="0" collapsed="false">
      <c r="A196" s="82" t="str">
        <f aca="false">IF(G196&lt;&gt;0,IF(COUNTIF(G$4:G$200,G196)&lt;&gt;1,RANK(G196,G$4:G$200)&amp;"°",RANK(G196,G$4:G$200)),"")</f>
        <v/>
      </c>
      <c r="B196" s="83" t="s">
        <v>10</v>
      </c>
      <c r="C196" s="86" t="str">
        <f aca="false">IFERROR(VLOOKUP($B196,TabJoueurs,2,0),"")</f>
        <v/>
      </c>
      <c r="D196" s="86" t="str">
        <f aca="false">IFERROR(VLOOKUP($B196,TabJoueurs,3,0),"")</f>
        <v/>
      </c>
      <c r="E196" s="86" t="str">
        <f aca="false">IFERROR(VLOOKUP($B196,TabJoueurs,4,0),"")</f>
        <v/>
      </c>
      <c r="F196" s="86" t="str">
        <f aca="false">IFERROR(VLOOKUP($B196,TabJoueurs,7,0),"")</f>
        <v/>
      </c>
      <c r="G196" s="103"/>
      <c r="H196" s="82" t="n">
        <f aca="false">COUNTIF(E$4:E196,E196)</f>
        <v>71</v>
      </c>
      <c r="I196" s="82" t="n">
        <f aca="false">IFERROR(IF(H196&lt;6,I195+1,I195),0)</f>
        <v>70</v>
      </c>
      <c r="J196" s="82" t="str">
        <f aca="false">IF(G196&gt;0,IF(H196&lt;6,PtsMax5-I196+1,""),"")</f>
        <v/>
      </c>
      <c r="K196" s="97" t="n">
        <f aca="false">MAX(M196:AB196)</f>
        <v>0</v>
      </c>
      <c r="L196" s="98" t="n">
        <f aca="false">IFERROR(G196/G$1,"")</f>
        <v>0</v>
      </c>
      <c r="M196" s="99" t="str">
        <f aca="false">IF(M$2=$E196,$J196,"")</f>
        <v/>
      </c>
      <c r="N196" s="86" t="str">
        <f aca="false">IF(N$2=$E196,$J196,"")</f>
        <v/>
      </c>
      <c r="O196" s="99" t="str">
        <f aca="false">IF(O$2=$E196,$J196,"")</f>
        <v/>
      </c>
      <c r="P196" s="86" t="str">
        <f aca="false">IF(P$2=$E196,$J196,"")</f>
        <v/>
      </c>
      <c r="Q196" s="86" t="str">
        <f aca="false">IF(Q$2=$E196,$J196,"")</f>
        <v/>
      </c>
      <c r="R196" s="99" t="str">
        <f aca="false">IF(R$2=$E196,$J196,"")</f>
        <v/>
      </c>
      <c r="S196" s="86" t="str">
        <f aca="false">IF(S$2=$E196,$J196,"")</f>
        <v/>
      </c>
      <c r="T196" s="99" t="str">
        <f aca="false">IF(T$2=$E196,$J196,"")</f>
        <v/>
      </c>
      <c r="U196" s="86" t="str">
        <f aca="false">IF(U$2=$E196,$J196,"")</f>
        <v/>
      </c>
      <c r="V196" s="99" t="str">
        <f aca="false">IF(V$2=$E196,$J196,"")</f>
        <v/>
      </c>
      <c r="W196" s="86" t="str">
        <f aca="false">IF(W$2=$E196,$J196,"")</f>
        <v/>
      </c>
      <c r="X196" s="99" t="str">
        <f aca="false">IF(X$2=$E196,$J196,"")</f>
        <v/>
      </c>
      <c r="Y196" s="86" t="str">
        <f aca="false">IF(Y$2=$E196,$J196,"")</f>
        <v/>
      </c>
      <c r="Z196" s="99" t="str">
        <f aca="false">IF(Z$2=$E196,$J196,"")</f>
        <v/>
      </c>
      <c r="AA196" s="86" t="str">
        <f aca="false">IF(AA$2=$E196,$J196,"")</f>
        <v/>
      </c>
      <c r="AB196" s="99" t="str">
        <f aca="false">IF(AB$2=$E196,$J196,"")</f>
        <v/>
      </c>
      <c r="AC196" s="101" t="s">
        <v>10</v>
      </c>
      <c r="AD196" s="83"/>
      <c r="AE196" s="83"/>
      <c r="AF196" s="83"/>
    </row>
    <row r="197" customFormat="false" ht="14.25" hidden="false" customHeight="false" outlineLevel="0" collapsed="false">
      <c r="A197" s="82" t="str">
        <f aca="false">IF(G197&lt;&gt;0,IF(COUNTIF(G$4:G$200,G197)&lt;&gt;1,RANK(G197,G$4:G$200)&amp;"°",RANK(G197,G$4:G$200)),"")</f>
        <v/>
      </c>
      <c r="B197" s="83" t="s">
        <v>10</v>
      </c>
      <c r="C197" s="86" t="str">
        <f aca="false">IFERROR(VLOOKUP($B197,TabJoueurs,2,0),"")</f>
        <v/>
      </c>
      <c r="D197" s="86" t="str">
        <f aca="false">IFERROR(VLOOKUP($B197,TabJoueurs,3,0),"")</f>
        <v/>
      </c>
      <c r="E197" s="86" t="str">
        <f aca="false">IFERROR(VLOOKUP($B197,TabJoueurs,4,0),"")</f>
        <v/>
      </c>
      <c r="F197" s="86" t="str">
        <f aca="false">IFERROR(VLOOKUP($B197,TabJoueurs,7,0),"")</f>
        <v/>
      </c>
      <c r="G197" s="103"/>
      <c r="H197" s="82" t="n">
        <f aca="false">COUNTIF(E$4:E197,E197)</f>
        <v>72</v>
      </c>
      <c r="I197" s="82" t="n">
        <f aca="false">IFERROR(IF(H197&lt;6,I196+1,I196),0)</f>
        <v>70</v>
      </c>
      <c r="J197" s="82" t="str">
        <f aca="false">IF(G197&gt;0,IF(H197&lt;6,PtsMax5-I197+1,""),"")</f>
        <v/>
      </c>
      <c r="K197" s="97" t="n">
        <f aca="false">MAX(M197:AB197)</f>
        <v>0</v>
      </c>
      <c r="L197" s="98" t="n">
        <f aca="false">IFERROR(G197/G$1,"")</f>
        <v>0</v>
      </c>
      <c r="M197" s="99" t="str">
        <f aca="false">IF(M$2=$E197,$J197,"")</f>
        <v/>
      </c>
      <c r="N197" s="86" t="str">
        <f aca="false">IF(N$2=$E197,$J197,"")</f>
        <v/>
      </c>
      <c r="O197" s="99" t="str">
        <f aca="false">IF(O$2=$E197,$J197,"")</f>
        <v/>
      </c>
      <c r="P197" s="86" t="str">
        <f aca="false">IF(P$2=$E197,$J197,"")</f>
        <v/>
      </c>
      <c r="Q197" s="86" t="str">
        <f aca="false">IF(Q$2=$E197,$J197,"")</f>
        <v/>
      </c>
      <c r="R197" s="99" t="str">
        <f aca="false">IF(R$2=$E197,$J197,"")</f>
        <v/>
      </c>
      <c r="S197" s="86" t="str">
        <f aca="false">IF(S$2=$E197,$J197,"")</f>
        <v/>
      </c>
      <c r="T197" s="99" t="str">
        <f aca="false">IF(T$2=$E197,$J197,"")</f>
        <v/>
      </c>
      <c r="U197" s="86" t="str">
        <f aca="false">IF(U$2=$E197,$J197,"")</f>
        <v/>
      </c>
      <c r="V197" s="99" t="str">
        <f aca="false">IF(V$2=$E197,$J197,"")</f>
        <v/>
      </c>
      <c r="W197" s="86" t="str">
        <f aca="false">IF(W$2=$E197,$J197,"")</f>
        <v/>
      </c>
      <c r="X197" s="99" t="str">
        <f aca="false">IF(X$2=$E197,$J197,"")</f>
        <v/>
      </c>
      <c r="Y197" s="86" t="str">
        <f aca="false">IF(Y$2=$E197,$J197,"")</f>
        <v/>
      </c>
      <c r="Z197" s="99" t="str">
        <f aca="false">IF(Z$2=$E197,$J197,"")</f>
        <v/>
      </c>
      <c r="AA197" s="86" t="str">
        <f aca="false">IF(AA$2=$E197,$J197,"")</f>
        <v/>
      </c>
      <c r="AB197" s="99" t="str">
        <f aca="false">IF(AB$2=$E197,$J197,"")</f>
        <v/>
      </c>
      <c r="AC197" s="101" t="s">
        <v>10</v>
      </c>
      <c r="AD197" s="83"/>
      <c r="AE197" s="83"/>
      <c r="AF197" s="83"/>
    </row>
    <row r="198" customFormat="false" ht="14.25" hidden="false" customHeight="false" outlineLevel="0" collapsed="false">
      <c r="A198" s="82" t="str">
        <f aca="false">IF(G198&lt;&gt;0,IF(COUNTIF(G$4:G$200,G198)&lt;&gt;1,RANK(G198,G$4:G$200)&amp;"°",RANK(G198,G$4:G$200)),"")</f>
        <v/>
      </c>
      <c r="B198" s="83" t="s">
        <v>10</v>
      </c>
      <c r="C198" s="86" t="str">
        <f aca="false">IFERROR(VLOOKUP($B198,TabJoueurs,2,0),"")</f>
        <v/>
      </c>
      <c r="D198" s="86" t="str">
        <f aca="false">IFERROR(VLOOKUP($B198,TabJoueurs,3,0),"")</f>
        <v/>
      </c>
      <c r="E198" s="86" t="str">
        <f aca="false">IFERROR(VLOOKUP($B198,TabJoueurs,4,0),"")</f>
        <v/>
      </c>
      <c r="F198" s="86" t="str">
        <f aca="false">IFERROR(VLOOKUP($B198,TabJoueurs,7,0),"")</f>
        <v/>
      </c>
      <c r="G198" s="103"/>
      <c r="H198" s="82" t="n">
        <f aca="false">COUNTIF(E$4:E198,E198)</f>
        <v>73</v>
      </c>
      <c r="I198" s="82" t="n">
        <f aca="false">IFERROR(IF(H198&lt;6,I197+1,I197),0)</f>
        <v>70</v>
      </c>
      <c r="J198" s="82" t="str">
        <f aca="false">IF(G198&gt;0,IF(H198&lt;6,PtsMax5-I198+1,""),"")</f>
        <v/>
      </c>
      <c r="K198" s="97" t="n">
        <f aca="false">MAX(M198:AB198)</f>
        <v>0</v>
      </c>
      <c r="L198" s="98" t="n">
        <f aca="false">IFERROR(G198/G$1,"")</f>
        <v>0</v>
      </c>
      <c r="M198" s="99" t="str">
        <f aca="false">IF(M$2=$E198,$J198,"")</f>
        <v/>
      </c>
      <c r="N198" s="86" t="str">
        <f aca="false">IF(N$2=$E198,$J198,"")</f>
        <v/>
      </c>
      <c r="O198" s="99" t="str">
        <f aca="false">IF(O$2=$E198,$J198,"")</f>
        <v/>
      </c>
      <c r="P198" s="86" t="str">
        <f aca="false">IF(P$2=$E198,$J198,"")</f>
        <v/>
      </c>
      <c r="Q198" s="86" t="str">
        <f aca="false">IF(Q$2=$E198,$J198,"")</f>
        <v/>
      </c>
      <c r="R198" s="99" t="str">
        <f aca="false">IF(R$2=$E198,$J198,"")</f>
        <v/>
      </c>
      <c r="S198" s="86" t="str">
        <f aca="false">IF(S$2=$E198,$J198,"")</f>
        <v/>
      </c>
      <c r="T198" s="99" t="str">
        <f aca="false">IF(T$2=$E198,$J198,"")</f>
        <v/>
      </c>
      <c r="U198" s="86" t="str">
        <f aca="false">IF(U$2=$E198,$J198,"")</f>
        <v/>
      </c>
      <c r="V198" s="99" t="str">
        <f aca="false">IF(V$2=$E198,$J198,"")</f>
        <v/>
      </c>
      <c r="W198" s="86" t="str">
        <f aca="false">IF(W$2=$E198,$J198,"")</f>
        <v/>
      </c>
      <c r="X198" s="99" t="str">
        <f aca="false">IF(X$2=$E198,$J198,"")</f>
        <v/>
      </c>
      <c r="Y198" s="86" t="str">
        <f aca="false">IF(Y$2=$E198,$J198,"")</f>
        <v/>
      </c>
      <c r="Z198" s="99" t="str">
        <f aca="false">IF(Z$2=$E198,$J198,"")</f>
        <v/>
      </c>
      <c r="AA198" s="86" t="str">
        <f aca="false">IF(AA$2=$E198,$J198,"")</f>
        <v/>
      </c>
      <c r="AB198" s="99" t="str">
        <f aca="false">IF(AB$2=$E198,$J198,"")</f>
        <v/>
      </c>
      <c r="AC198" s="101" t="s">
        <v>10</v>
      </c>
      <c r="AD198" s="83"/>
      <c r="AE198" s="83"/>
      <c r="AF198" s="83"/>
    </row>
    <row r="199" customFormat="false" ht="14.25" hidden="false" customHeight="false" outlineLevel="0" collapsed="false">
      <c r="A199" s="82" t="str">
        <f aca="false">IF(G199&lt;&gt;0,IF(COUNTIF(G$4:G$200,G199)&lt;&gt;1,RANK(G199,G$4:G$200)&amp;"°",RANK(G199,G$4:G$200)),"")</f>
        <v/>
      </c>
      <c r="B199" s="83" t="s">
        <v>10</v>
      </c>
      <c r="C199" s="86" t="str">
        <f aca="false">IFERROR(VLOOKUP($B199,TabJoueurs,2,0),"")</f>
        <v/>
      </c>
      <c r="D199" s="86" t="str">
        <f aca="false">IFERROR(VLOOKUP($B199,TabJoueurs,3,0),"")</f>
        <v/>
      </c>
      <c r="E199" s="86" t="str">
        <f aca="false">IFERROR(VLOOKUP($B199,TabJoueurs,4,0),"")</f>
        <v/>
      </c>
      <c r="F199" s="86" t="str">
        <f aca="false">IFERROR(VLOOKUP($B199,TabJoueurs,7,0),"")</f>
        <v/>
      </c>
      <c r="G199" s="103"/>
      <c r="H199" s="82" t="n">
        <f aca="false">COUNTIF(E$4:E199,E199)</f>
        <v>74</v>
      </c>
      <c r="I199" s="82" t="n">
        <f aca="false">IFERROR(IF(H199&lt;6,I198+1,I198),0)</f>
        <v>70</v>
      </c>
      <c r="J199" s="82" t="str">
        <f aca="false">IF(G199&gt;0,IF(H199&lt;6,PtsMax5-I199+1,""),"")</f>
        <v/>
      </c>
      <c r="K199" s="97" t="n">
        <f aca="false">MAX(M199:AB199)</f>
        <v>0</v>
      </c>
      <c r="L199" s="98" t="n">
        <f aca="false">IFERROR(G199/G$1,"")</f>
        <v>0</v>
      </c>
      <c r="M199" s="99" t="str">
        <f aca="false">IF(M$2=$E199,$J199,"")</f>
        <v/>
      </c>
      <c r="N199" s="86" t="str">
        <f aca="false">IF(N$2=$E199,$J199,"")</f>
        <v/>
      </c>
      <c r="O199" s="99" t="str">
        <f aca="false">IF(O$2=$E199,$J199,"")</f>
        <v/>
      </c>
      <c r="P199" s="86" t="str">
        <f aca="false">IF(P$2=$E199,$J199,"")</f>
        <v/>
      </c>
      <c r="Q199" s="86" t="str">
        <f aca="false">IF(Q$2=$E199,$J199,"")</f>
        <v/>
      </c>
      <c r="R199" s="99" t="str">
        <f aca="false">IF(R$2=$E199,$J199,"")</f>
        <v/>
      </c>
      <c r="S199" s="86" t="str">
        <f aca="false">IF(S$2=$E199,$J199,"")</f>
        <v/>
      </c>
      <c r="T199" s="99" t="str">
        <f aca="false">IF(T$2=$E199,$J199,"")</f>
        <v/>
      </c>
      <c r="U199" s="86" t="str">
        <f aca="false">IF(U$2=$E199,$J199,"")</f>
        <v/>
      </c>
      <c r="V199" s="99" t="str">
        <f aca="false">IF(V$2=$E199,$J199,"")</f>
        <v/>
      </c>
      <c r="W199" s="86" t="str">
        <f aca="false">IF(W$2=$E199,$J199,"")</f>
        <v/>
      </c>
      <c r="X199" s="99" t="str">
        <f aca="false">IF(X$2=$E199,$J199,"")</f>
        <v/>
      </c>
      <c r="Y199" s="86" t="str">
        <f aca="false">IF(Y$2=$E199,$J199,"")</f>
        <v/>
      </c>
      <c r="Z199" s="99" t="str">
        <f aca="false">IF(Z$2=$E199,$J199,"")</f>
        <v/>
      </c>
      <c r="AA199" s="86" t="str">
        <f aca="false">IF(AA$2=$E199,$J199,"")</f>
        <v/>
      </c>
      <c r="AB199" s="99" t="str">
        <f aca="false">IF(AB$2=$E199,$J199,"")</f>
        <v/>
      </c>
      <c r="AC199" s="101" t="s">
        <v>10</v>
      </c>
      <c r="AD199" s="83"/>
      <c r="AE199" s="83"/>
      <c r="AF199" s="83"/>
    </row>
    <row r="200" customFormat="false" ht="14.25" hidden="false" customHeight="false" outlineLevel="0" collapsed="false">
      <c r="A200" s="82" t="str">
        <f aca="false">IF(G200&lt;&gt;0,IF(COUNTIF(G$4:G$200,G200)&lt;&gt;1,RANK(G200,G$4:G$200)&amp;"°",RANK(G200,G$4:G$200)),"")</f>
        <v/>
      </c>
      <c r="B200" s="83" t="s">
        <v>10</v>
      </c>
      <c r="C200" s="86" t="str">
        <f aca="false">IFERROR(VLOOKUP($B200,TabJoueurs,2,0),"")</f>
        <v/>
      </c>
      <c r="D200" s="86" t="str">
        <f aca="false">IFERROR(VLOOKUP($B200,TabJoueurs,3,0),"")</f>
        <v/>
      </c>
      <c r="E200" s="86" t="str">
        <f aca="false">IFERROR(VLOOKUP($B200,TabJoueurs,4,0),"")</f>
        <v/>
      </c>
      <c r="F200" s="86" t="str">
        <f aca="false">IFERROR(VLOOKUP($B200,TabJoueurs,7,0),"")</f>
        <v/>
      </c>
      <c r="G200" s="103"/>
      <c r="H200" s="82" t="n">
        <f aca="false">COUNTIF(E$4:E200,E200)</f>
        <v>75</v>
      </c>
      <c r="I200" s="82" t="n">
        <f aca="false">IFERROR(IF(H200&lt;6,I199+1,I199),0)</f>
        <v>70</v>
      </c>
      <c r="J200" s="82" t="str">
        <f aca="false">IF(G200&gt;0,IF(H200&lt;6,PtsMax5-I200+1,""),"")</f>
        <v/>
      </c>
      <c r="K200" s="97" t="n">
        <f aca="false">MAX(M200:AB200)</f>
        <v>0</v>
      </c>
      <c r="L200" s="98" t="n">
        <f aca="false">IFERROR(G200/G$1,"")</f>
        <v>0</v>
      </c>
      <c r="M200" s="99" t="str">
        <f aca="false">IF(M$2=$E200,$J200,"")</f>
        <v/>
      </c>
      <c r="N200" s="86" t="str">
        <f aca="false">IF(N$2=$E200,$J200,"")</f>
        <v/>
      </c>
      <c r="O200" s="99" t="str">
        <f aca="false">IF(O$2=$E200,$J200,"")</f>
        <v/>
      </c>
      <c r="P200" s="86" t="str">
        <f aca="false">IF(P$2=$E200,$J200,"")</f>
        <v/>
      </c>
      <c r="Q200" s="86" t="str">
        <f aca="false">IF(Q$2=$E200,$J200,"")</f>
        <v/>
      </c>
      <c r="R200" s="99" t="str">
        <f aca="false">IF(R$2=$E200,$J200,"")</f>
        <v/>
      </c>
      <c r="S200" s="86" t="str">
        <f aca="false">IF(S$2=$E200,$J200,"")</f>
        <v/>
      </c>
      <c r="T200" s="99" t="str">
        <f aca="false">IF(T$2=$E200,$J200,"")</f>
        <v/>
      </c>
      <c r="U200" s="86" t="str">
        <f aca="false">IF(U$2=$E200,$J200,"")</f>
        <v/>
      </c>
      <c r="V200" s="99" t="str">
        <f aca="false">IF(V$2=$E200,$J200,"")</f>
        <v/>
      </c>
      <c r="W200" s="86" t="str">
        <f aca="false">IF(W$2=$E200,$J200,"")</f>
        <v/>
      </c>
      <c r="X200" s="99" t="str">
        <f aca="false">IF(X$2=$E200,$J200,"")</f>
        <v/>
      </c>
      <c r="Y200" s="86" t="str">
        <f aca="false">IF(Y$2=$E200,$J200,"")</f>
        <v/>
      </c>
      <c r="Z200" s="99" t="str">
        <f aca="false">IF(Z$2=$E200,$J200,"")</f>
        <v/>
      </c>
      <c r="AA200" s="86" t="str">
        <f aca="false">IF(AA$2=$E200,$J200,"")</f>
        <v/>
      </c>
      <c r="AB200" s="99" t="str">
        <f aca="false">IF(AB$2=$E200,$J200,"")</f>
        <v/>
      </c>
      <c r="AC200" s="101" t="s">
        <v>10</v>
      </c>
      <c r="AD200" s="83"/>
      <c r="AE200" s="83"/>
      <c r="AF200" s="83"/>
    </row>
  </sheetData>
  <autoFilter ref="A3:AD200"/>
  <mergeCells count="1">
    <mergeCell ref="A1:C1"/>
  </mergeCells>
  <conditionalFormatting sqref="G4:G130">
    <cfRule type="expression" priority="2" aboveAverage="0" equalAverage="0" bottom="0" percent="0" rank="0" text="" dxfId="25">
      <formula>COUNTIF($G$4:$G$200,G4)&gt;1</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3E300"/>
    <pageSetUpPr fitToPage="false"/>
  </sheetPr>
  <dimension ref="A1:AA163"/>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pane xSplit="0" ySplit="5" topLeftCell="A90" activePane="bottomLeft" state="frozen"/>
      <selection pane="topLeft" activeCell="A1" activeCellId="0" sqref="A1"/>
      <selection pane="bottomLeft" activeCell="E96" activeCellId="0" sqref="E96"/>
    </sheetView>
  </sheetViews>
  <sheetFormatPr defaultColWidth="12.78125" defaultRowHeight="14.25" zeroHeight="false" outlineLevelRow="0" outlineLevelCol="0"/>
  <cols>
    <col collapsed="false" customWidth="true" hidden="false" outlineLevel="0" max="1" min="1" style="0" width="8.22"/>
    <col collapsed="false" customWidth="true" hidden="false" outlineLevel="0" max="3" min="2" style="113" width="14.55"/>
    <col collapsed="false" customWidth="true" hidden="false" outlineLevel="0" max="4" min="4" style="0" width="24"/>
    <col collapsed="false" customWidth="true" hidden="false" outlineLevel="0" max="5" min="5" style="0" width="6.66"/>
    <col collapsed="false" customWidth="true" hidden="false" outlineLevel="0" max="6" min="6" style="0" width="4.89"/>
    <col collapsed="false" customWidth="true" hidden="false" outlineLevel="0" max="7" min="7" style="0" width="3.55"/>
    <col collapsed="false" customWidth="true" hidden="false" outlineLevel="0" max="8" min="8" style="0" width="4.34"/>
    <col collapsed="false" customWidth="true" hidden="false" outlineLevel="0" max="20" min="9" style="0" width="3.55"/>
    <col collapsed="false" customWidth="true" hidden="false" outlineLevel="0" max="21" min="21" style="0" width="4.22"/>
    <col collapsed="false" customWidth="true" hidden="false" outlineLevel="0" max="28" min="22" style="0" width="3.55"/>
    <col collapsed="false" customWidth="true" hidden="false" outlineLevel="0" max="30" min="30" style="0" width="4.66"/>
    <col collapsed="false" customWidth="true" hidden="false" outlineLevel="0" max="32" min="31" style="0" width="4.22"/>
    <col collapsed="false" customWidth="true" hidden="false" outlineLevel="0" max="49" min="33" style="0" width="4.66"/>
  </cols>
  <sheetData>
    <row r="1" customFormat="false" ht="129.75" hidden="false" customHeight="true" outlineLevel="0" collapsed="false">
      <c r="A1" s="104" t="s">
        <v>820</v>
      </c>
      <c r="B1" s="104"/>
      <c r="C1" s="104"/>
      <c r="D1" s="105" t="s">
        <v>181</v>
      </c>
      <c r="E1" s="105"/>
      <c r="F1" s="106" t="str">
        <f aca="false">VLOOKUP(F3,lapartie5,3,0)</f>
        <v>POUX </v>
      </c>
      <c r="G1" s="106" t="str">
        <f aca="false">VLOOKUP(G3,lapartie5,3,0)</f>
        <v>RONDIES </v>
      </c>
      <c r="H1" s="106" t="str">
        <f aca="false">VLOOKUP(H3,lapartie5,3,0)</f>
        <v>UNIF(I)AS </v>
      </c>
      <c r="I1" s="106" t="str">
        <f aca="false">VLOOKUP(I3,lapartie5,3,0)</f>
        <v>DANDY </v>
      </c>
      <c r="J1" s="106" t="str">
        <f aca="false">VLOOKUP(J3,lapartie5,3,0)</f>
        <v>DÉTIRÉES </v>
      </c>
      <c r="K1" s="106" t="str">
        <f aca="false">VLOOKUP(K3,lapartie5,3,0)</f>
        <v>LAVÂMES </v>
      </c>
      <c r="L1" s="106" t="str">
        <f aca="false">VLOOKUP(L3,lapartie5,3,0)</f>
        <v>CLARK </v>
      </c>
      <c r="M1" s="106" t="str">
        <f aca="false">VLOOKUP(M3,lapartie5,3,0)</f>
        <v>TRITURE </v>
      </c>
      <c r="N1" s="106" t="str">
        <f aca="false">VLOOKUP(N3,lapartie5,3,0)</f>
        <v>WADS </v>
      </c>
      <c r="O1" s="106" t="str">
        <f aca="false">VLOOKUP(O3,lapartie5,3,0)</f>
        <v>HOUQUE </v>
      </c>
      <c r="P1" s="106" t="str">
        <f aca="false">VLOOKUP(P3,lapartie5,3,0)</f>
        <v>GARIEZ </v>
      </c>
      <c r="Q1" s="106" t="str">
        <f aca="false">VLOOKUP(Q3,lapartie5,3,0)</f>
        <v>JUCHÉE </v>
      </c>
      <c r="R1" s="106" t="str">
        <f aca="false">VLOOKUP(R3,lapartie5,3,0)</f>
        <v>AVOUÉE </v>
      </c>
      <c r="S1" s="106" t="str">
        <f aca="false">VLOOKUP(S3,lapartie5,3,0)</f>
        <v>BOULANGE </v>
      </c>
      <c r="T1" s="106" t="str">
        <f aca="false">VLOOKUP(T3,lapartie5,3,0)</f>
        <v>ME(T)TRONS </v>
      </c>
      <c r="U1" s="106" t="str">
        <f aca="false">VLOOKUP(U3,lapartie5,3,0)</f>
        <v>POTE </v>
      </c>
      <c r="V1" s="106" t="str">
        <f aca="false">VLOOKUP(V3,lapartie5,3,0)</f>
        <v>GRIMES </v>
      </c>
      <c r="W1" s="106" t="str">
        <f aca="false">VLOOKUP(W3,lapartie5,3,0)</f>
        <v>BANNE </v>
      </c>
      <c r="X1" s="106" t="str">
        <f aca="false">VLOOKUP(X3,lapartie5,3,0)</f>
        <v>IF </v>
      </c>
      <c r="Y1" s="106" t="str">
        <f aca="false">VLOOKUP(Y3,lapartie5,3,0)</f>
        <v>MÛRIT </v>
      </c>
      <c r="Z1" s="106" t="n">
        <f aca="false">VLOOKUP(Z3,lapartie5,3,0)</f>
        <v>0</v>
      </c>
      <c r="AA1" s="106" t="n">
        <f aca="false">VLOOKUP(AA3,lapartie5,3,0)</f>
        <v>0</v>
      </c>
    </row>
    <row r="2" customFormat="false" ht="14.25" hidden="false" customHeight="false" outlineLevel="0" collapsed="false">
      <c r="A2" s="107"/>
      <c r="B2" s="107"/>
      <c r="C2" s="107"/>
      <c r="D2" s="105" t="s">
        <v>182</v>
      </c>
      <c r="E2" s="108" t="n">
        <f aca="false">SUM(F2:AA2)</f>
        <v>928</v>
      </c>
      <c r="F2" s="109" t="n">
        <v>30</v>
      </c>
      <c r="G2" s="109" t="n">
        <v>85</v>
      </c>
      <c r="H2" s="109" t="n">
        <v>80</v>
      </c>
      <c r="I2" s="109" t="n">
        <v>57</v>
      </c>
      <c r="J2" s="109" t="n">
        <v>72</v>
      </c>
      <c r="K2" s="109" t="n">
        <v>39</v>
      </c>
      <c r="L2" s="109" t="n">
        <v>52</v>
      </c>
      <c r="M2" s="109" t="n">
        <v>18</v>
      </c>
      <c r="N2" s="109" t="n">
        <v>34</v>
      </c>
      <c r="O2" s="109" t="n">
        <v>32</v>
      </c>
      <c r="P2" s="109" t="n">
        <v>51</v>
      </c>
      <c r="Q2" s="109" t="n">
        <v>52</v>
      </c>
      <c r="R2" s="109" t="n">
        <v>34</v>
      </c>
      <c r="S2" s="109" t="n">
        <v>62</v>
      </c>
      <c r="T2" s="109" t="n">
        <v>82</v>
      </c>
      <c r="U2" s="109" t="n">
        <v>36</v>
      </c>
      <c r="V2" s="109" t="n">
        <v>34</v>
      </c>
      <c r="W2" s="109" t="n">
        <v>24</v>
      </c>
      <c r="X2" s="109" t="n">
        <v>30</v>
      </c>
      <c r="Y2" s="109" t="n">
        <v>24</v>
      </c>
      <c r="Z2" s="109"/>
      <c r="AA2" s="109"/>
    </row>
    <row r="3" customFormat="false" ht="14.25" hidden="false" customHeight="false" outlineLevel="0" collapsed="false">
      <c r="A3" s="107"/>
      <c r="B3" s="107"/>
      <c r="C3" s="107"/>
      <c r="D3" s="105" t="s">
        <v>183</v>
      </c>
      <c r="E3" s="105"/>
      <c r="F3" s="110" t="n">
        <v>1</v>
      </c>
      <c r="G3" s="110" t="n">
        <v>2</v>
      </c>
      <c r="H3" s="110" t="n">
        <v>3</v>
      </c>
      <c r="I3" s="110" t="n">
        <v>4</v>
      </c>
      <c r="J3" s="110" t="n">
        <v>5</v>
      </c>
      <c r="K3" s="110" t="n">
        <v>6</v>
      </c>
      <c r="L3" s="110" t="n">
        <v>7</v>
      </c>
      <c r="M3" s="110" t="n">
        <v>8</v>
      </c>
      <c r="N3" s="110" t="n">
        <v>9</v>
      </c>
      <c r="O3" s="110" t="n">
        <v>10</v>
      </c>
      <c r="P3" s="110" t="n">
        <v>11</v>
      </c>
      <c r="Q3" s="110" t="n">
        <v>12</v>
      </c>
      <c r="R3" s="110" t="n">
        <v>13</v>
      </c>
      <c r="S3" s="110" t="n">
        <v>14</v>
      </c>
      <c r="T3" s="110" t="n">
        <v>15</v>
      </c>
      <c r="U3" s="110" t="n">
        <v>16</v>
      </c>
      <c r="V3" s="110" t="n">
        <v>17</v>
      </c>
      <c r="W3" s="110" t="n">
        <v>18</v>
      </c>
      <c r="X3" s="110" t="n">
        <v>19</v>
      </c>
      <c r="Y3" s="110" t="n">
        <v>20</v>
      </c>
      <c r="Z3" s="110" t="n">
        <v>21</v>
      </c>
      <c r="AA3" s="110" t="n">
        <v>22</v>
      </c>
    </row>
    <row r="4" customFormat="false" ht="14.25" hidden="false" customHeight="false" outlineLevel="0" collapsed="false">
      <c r="A4" s="107"/>
      <c r="B4" s="107"/>
      <c r="C4" s="107"/>
      <c r="D4" s="105" t="s">
        <v>184</v>
      </c>
      <c r="E4" s="105"/>
      <c r="F4" s="111" t="n">
        <f aca="false">COUNTIF(F6:F137,F2)</f>
        <v>109</v>
      </c>
      <c r="G4" s="111" t="n">
        <f aca="false">COUNTIF(G6:G137,G2)</f>
        <v>6</v>
      </c>
      <c r="H4" s="111" t="n">
        <f aca="false">COUNTIF(H6:H137,H2)</f>
        <v>3</v>
      </c>
      <c r="I4" s="111" t="n">
        <f aca="false">COUNTIF(I6:I137,I2)</f>
        <v>26</v>
      </c>
      <c r="J4" s="111" t="n">
        <f aca="false">COUNTIF(J6:J137,J2)</f>
        <v>9</v>
      </c>
      <c r="K4" s="111" t="n">
        <f aca="false">COUNTIF(K6:K137,K2)</f>
        <v>37</v>
      </c>
      <c r="L4" s="111" t="n">
        <f aca="false">COUNTIF(L6:L137,L2)</f>
        <v>20</v>
      </c>
      <c r="M4" s="111" t="n">
        <f aca="false">COUNTIF(M6:M137,M2)</f>
        <v>6</v>
      </c>
      <c r="N4" s="111" t="n">
        <f aca="false">COUNTIF(N6:N137,N2)</f>
        <v>61</v>
      </c>
      <c r="O4" s="111" t="n">
        <f aca="false">COUNTIF(O6:O137,O2)</f>
        <v>12</v>
      </c>
      <c r="P4" s="111" t="n">
        <f aca="false">COUNTIF(P6:P137,P2)</f>
        <v>44</v>
      </c>
      <c r="Q4" s="111" t="n">
        <f aca="false">COUNTIF(Q6:Q137,Q2)</f>
        <v>69</v>
      </c>
      <c r="R4" s="111" t="n">
        <f aca="false">COUNTIF(R6:R137,R2)</f>
        <v>51</v>
      </c>
      <c r="S4" s="111" t="n">
        <f aca="false">COUNTIF(S6:S137,S2)</f>
        <v>15</v>
      </c>
      <c r="T4" s="111" t="n">
        <f aca="false">COUNTIF(T6:T137,T2)</f>
        <v>2</v>
      </c>
      <c r="U4" s="111" t="n">
        <f aca="false">COUNTIF(U6:U137,U2)</f>
        <v>22</v>
      </c>
      <c r="V4" s="111" t="n">
        <f aca="false">COUNTIF(V6:V137,V2)</f>
        <v>4</v>
      </c>
      <c r="W4" s="111" t="n">
        <f aca="false">COUNTIF(W6:W137,W2)</f>
        <v>2</v>
      </c>
      <c r="X4" s="111" t="n">
        <f aca="false">COUNTIF(X6:X137,X2)</f>
        <v>54</v>
      </c>
      <c r="Y4" s="111" t="n">
        <f aca="false">COUNTIF(Y6:Y137,Y2)</f>
        <v>49</v>
      </c>
      <c r="Z4" s="111" t="n">
        <f aca="false">COUNTIF(Z6:Z137,Z2)</f>
        <v>0</v>
      </c>
      <c r="AA4" s="111" t="n">
        <f aca="false">COUNTIF(AA6:AA137,AA2)</f>
        <v>0</v>
      </c>
    </row>
    <row r="5" customFormat="false" ht="14.25" hidden="false" customHeight="false" outlineLevel="0" collapsed="false">
      <c r="A5" s="107"/>
      <c r="B5" s="107"/>
      <c r="C5" s="107"/>
      <c r="D5" s="105" t="s">
        <v>821</v>
      </c>
      <c r="E5" s="117" t="n">
        <f aca="false">SUM(F5:AA5)</f>
        <v>96</v>
      </c>
      <c r="F5" s="118" t="n">
        <f aca="false">COUNTIF(F6:F137,0)</f>
        <v>2</v>
      </c>
      <c r="G5" s="118" t="n">
        <f aca="false">COUNTIF(G6:G137,0)</f>
        <v>6</v>
      </c>
      <c r="H5" s="118" t="n">
        <f aca="false">COUNTIF(H6:H137,0)</f>
        <v>11</v>
      </c>
      <c r="I5" s="118" t="n">
        <f aca="false">COUNTIF(I6:I137,0)</f>
        <v>6</v>
      </c>
      <c r="J5" s="118" t="n">
        <f aca="false">COUNTIF(J6:J137,0)</f>
        <v>1</v>
      </c>
      <c r="K5" s="118" t="n">
        <f aca="false">COUNTIF(K6:K137,0)</f>
        <v>5</v>
      </c>
      <c r="L5" s="118" t="n">
        <f aca="false">COUNTIF(L6:L137,0)</f>
        <v>8</v>
      </c>
      <c r="M5" s="118" t="n">
        <f aca="false">COUNTIF(M6:M137,0)</f>
        <v>15</v>
      </c>
      <c r="N5" s="118" t="n">
        <f aca="false">COUNTIF(N6:N137,0)</f>
        <v>0</v>
      </c>
      <c r="O5" s="118" t="n">
        <f aca="false">COUNTIF(O6:O137,0)</f>
        <v>4</v>
      </c>
      <c r="P5" s="118" t="n">
        <f aca="false">COUNTIF(P6:P137,0)</f>
        <v>1</v>
      </c>
      <c r="Q5" s="118" t="n">
        <f aca="false">COUNTIF(Q6:Q137,0)</f>
        <v>0</v>
      </c>
      <c r="R5" s="118" t="n">
        <f aca="false">COUNTIF(R6:R137,0)</f>
        <v>3</v>
      </c>
      <c r="S5" s="118" t="n">
        <f aca="false">COUNTIF(S6:S137,0)</f>
        <v>12</v>
      </c>
      <c r="T5" s="118" t="n">
        <f aca="false">COUNTIF(T6:T137,0)</f>
        <v>5</v>
      </c>
      <c r="U5" s="118" t="n">
        <f aca="false">COUNTIF(U6:U137,0)</f>
        <v>7</v>
      </c>
      <c r="V5" s="118" t="n">
        <f aca="false">COUNTIF(V6:V137,0)</f>
        <v>4</v>
      </c>
      <c r="W5" s="118" t="n">
        <f aca="false">COUNTIF(W6:W137,0)</f>
        <v>2</v>
      </c>
      <c r="X5" s="118" t="n">
        <f aca="false">COUNTIF(X6:X137,0)</f>
        <v>2</v>
      </c>
      <c r="Y5" s="118" t="n">
        <f aca="false">COUNTIF(Y6:Y137,0)</f>
        <v>2</v>
      </c>
      <c r="Z5" s="118" t="n">
        <f aca="false">COUNTIF(Z6:Z137,0)</f>
        <v>0</v>
      </c>
      <c r="AA5" s="118" t="n">
        <f aca="false">COUNTIF(AA6:AA137,0)</f>
        <v>0</v>
      </c>
    </row>
    <row r="6" customFormat="false" ht="14.25" hidden="false" customHeight="false" outlineLevel="0" collapsed="false">
      <c r="A6" s="113" t="n">
        <v>1</v>
      </c>
      <c r="B6" s="113" t="s">
        <v>493</v>
      </c>
      <c r="C6" s="113" t="s">
        <v>494</v>
      </c>
      <c r="D6" s="0" t="str">
        <f aca="false">_xlfn.CONCAT(UPPER(TRIM(B6))," ",TRIM(C6))</f>
        <v>ROUX Francine</v>
      </c>
      <c r="E6" s="114" t="n">
        <f aca="false">SUM(F6:AA6)</f>
        <v>828</v>
      </c>
      <c r="F6" s="0" t="n">
        <v>30</v>
      </c>
      <c r="G6" s="0" t="n">
        <v>72</v>
      </c>
      <c r="H6" s="0" t="n">
        <v>74</v>
      </c>
      <c r="I6" s="0" t="n">
        <v>57</v>
      </c>
      <c r="J6" s="0" t="n">
        <v>69</v>
      </c>
      <c r="K6" s="0" t="n">
        <v>39</v>
      </c>
      <c r="L6" s="0" t="n">
        <v>52</v>
      </c>
      <c r="M6" s="0" t="n">
        <v>13</v>
      </c>
      <c r="N6" s="0" t="n">
        <v>28</v>
      </c>
      <c r="O6" s="0" t="n">
        <v>31</v>
      </c>
      <c r="P6" s="0" t="n">
        <v>51</v>
      </c>
      <c r="Q6" s="0" t="n">
        <v>52</v>
      </c>
      <c r="R6" s="0" t="n">
        <v>34</v>
      </c>
      <c r="S6" s="0" t="n">
        <v>18</v>
      </c>
      <c r="T6" s="0" t="n">
        <v>82</v>
      </c>
      <c r="U6" s="0" t="n">
        <v>25</v>
      </c>
      <c r="V6" s="0" t="n">
        <v>25</v>
      </c>
      <c r="W6" s="0" t="n">
        <v>22</v>
      </c>
      <c r="X6" s="0" t="n">
        <v>30</v>
      </c>
      <c r="Y6" s="0" t="n">
        <v>24</v>
      </c>
    </row>
    <row r="7" customFormat="false" ht="14.25" hidden="false" customHeight="false" outlineLevel="0" collapsed="false">
      <c r="A7" s="113" t="n">
        <v>2</v>
      </c>
      <c r="B7" s="113" t="s">
        <v>361</v>
      </c>
      <c r="C7" s="113" t="s">
        <v>362</v>
      </c>
      <c r="D7" s="0" t="str">
        <f aca="false">_xlfn.CONCAT(UPPER(TRIM(B7))," ",TRIM(C7))</f>
        <v>GALLET Marie-Christine</v>
      </c>
      <c r="E7" s="114" t="n">
        <f aca="false">SUM(F7:AA7)</f>
        <v>819</v>
      </c>
      <c r="F7" s="0" t="n">
        <v>30</v>
      </c>
      <c r="G7" s="0" t="n">
        <v>72</v>
      </c>
      <c r="H7" s="0" t="n">
        <v>80</v>
      </c>
      <c r="I7" s="0" t="n">
        <v>57</v>
      </c>
      <c r="J7" s="0" t="n">
        <v>69</v>
      </c>
      <c r="K7" s="0" t="n">
        <v>39</v>
      </c>
      <c r="L7" s="0" t="n">
        <v>35</v>
      </c>
      <c r="M7" s="0" t="n">
        <v>16</v>
      </c>
      <c r="N7" s="0" t="n">
        <v>34</v>
      </c>
      <c r="O7" s="0" t="n">
        <v>31</v>
      </c>
      <c r="P7" s="0" t="n">
        <v>51</v>
      </c>
      <c r="Q7" s="0" t="n">
        <v>52</v>
      </c>
      <c r="R7" s="0" t="n">
        <v>34</v>
      </c>
      <c r="S7" s="0" t="n">
        <v>20</v>
      </c>
      <c r="T7" s="0" t="n">
        <v>73</v>
      </c>
      <c r="U7" s="0" t="n">
        <v>25</v>
      </c>
      <c r="V7" s="0" t="n">
        <v>25</v>
      </c>
      <c r="W7" s="0" t="n">
        <v>22</v>
      </c>
      <c r="X7" s="0" t="n">
        <v>30</v>
      </c>
      <c r="Y7" s="0" t="n">
        <v>24</v>
      </c>
    </row>
    <row r="8" customFormat="false" ht="14.25" hidden="false" customHeight="false" outlineLevel="0" collapsed="false">
      <c r="A8" s="113" t="n">
        <v>3</v>
      </c>
      <c r="B8" s="113" t="s">
        <v>187</v>
      </c>
      <c r="C8" s="113" t="s">
        <v>188</v>
      </c>
      <c r="D8" s="0" t="str">
        <f aca="false">_xlfn.CONCAT(UPPER(TRIM(B8))," ",TRIM(C8))</f>
        <v>LEBER Didier</v>
      </c>
      <c r="E8" s="114" t="n">
        <f aca="false">SUM(F8:AA8)</f>
        <v>793</v>
      </c>
      <c r="F8" s="0" t="n">
        <v>30</v>
      </c>
      <c r="G8" s="0" t="n">
        <v>72</v>
      </c>
      <c r="H8" s="0" t="n">
        <v>72</v>
      </c>
      <c r="I8" s="0" t="n">
        <v>54</v>
      </c>
      <c r="J8" s="0" t="n">
        <v>72</v>
      </c>
      <c r="K8" s="0" t="n">
        <v>33</v>
      </c>
      <c r="L8" s="0" t="n">
        <v>52</v>
      </c>
      <c r="M8" s="0" t="n">
        <v>18</v>
      </c>
      <c r="N8" s="0" t="n">
        <v>34</v>
      </c>
      <c r="O8" s="0" t="n">
        <v>26</v>
      </c>
      <c r="P8" s="0" t="n">
        <v>51</v>
      </c>
      <c r="Q8" s="0" t="n">
        <v>52</v>
      </c>
      <c r="R8" s="0" t="n">
        <v>34</v>
      </c>
      <c r="S8" s="0" t="n">
        <v>0</v>
      </c>
      <c r="T8" s="0" t="n">
        <v>66</v>
      </c>
      <c r="U8" s="0" t="n">
        <v>25</v>
      </c>
      <c r="V8" s="0" t="n">
        <v>26</v>
      </c>
      <c r="W8" s="0" t="n">
        <v>22</v>
      </c>
      <c r="X8" s="0" t="n">
        <v>30</v>
      </c>
      <c r="Y8" s="0" t="n">
        <v>24</v>
      </c>
    </row>
    <row r="9" customFormat="false" ht="14.25" hidden="false" customHeight="false" outlineLevel="0" collapsed="false">
      <c r="A9" s="113" t="n">
        <v>4</v>
      </c>
      <c r="B9" s="113" t="s">
        <v>347</v>
      </c>
      <c r="C9" s="113" t="s">
        <v>285</v>
      </c>
      <c r="D9" s="0" t="str">
        <f aca="false">_xlfn.CONCAT(UPPER(TRIM(B9))," ",TRIM(C9))</f>
        <v>MERTENS Marie-Thérèse</v>
      </c>
      <c r="E9" s="114" t="n">
        <f aca="false">SUM(F9:AA9)</f>
        <v>786</v>
      </c>
      <c r="F9" s="0" t="n">
        <v>30</v>
      </c>
      <c r="G9" s="0" t="n">
        <v>72</v>
      </c>
      <c r="H9" s="0" t="n">
        <v>61</v>
      </c>
      <c r="I9" s="0" t="n">
        <v>34</v>
      </c>
      <c r="J9" s="0" t="n">
        <v>72</v>
      </c>
      <c r="K9" s="0" t="n">
        <v>39</v>
      </c>
      <c r="L9" s="0" t="n">
        <v>52</v>
      </c>
      <c r="M9" s="0" t="n">
        <v>0</v>
      </c>
      <c r="N9" s="0" t="n">
        <v>34</v>
      </c>
      <c r="O9" s="0" t="n">
        <v>31</v>
      </c>
      <c r="P9" s="0" t="n">
        <v>46</v>
      </c>
      <c r="Q9" s="0" t="n">
        <v>52</v>
      </c>
      <c r="R9" s="0" t="n">
        <v>34</v>
      </c>
      <c r="S9" s="0" t="n">
        <v>23</v>
      </c>
      <c r="T9" s="0" t="n">
        <v>73</v>
      </c>
      <c r="U9" s="0" t="n">
        <v>36</v>
      </c>
      <c r="V9" s="0" t="n">
        <v>21</v>
      </c>
      <c r="W9" s="0" t="n">
        <v>22</v>
      </c>
      <c r="X9" s="0" t="n">
        <v>30</v>
      </c>
      <c r="Y9" s="0" t="n">
        <v>24</v>
      </c>
    </row>
    <row r="10" customFormat="false" ht="14.25" hidden="false" customHeight="false" outlineLevel="0" collapsed="false">
      <c r="A10" s="113" t="n">
        <v>5</v>
      </c>
      <c r="B10" s="113" t="s">
        <v>195</v>
      </c>
      <c r="C10" s="113" t="s">
        <v>196</v>
      </c>
      <c r="D10" s="0" t="str">
        <f aca="false">_xlfn.CONCAT(UPPER(TRIM(B10))," ",TRIM(C10))</f>
        <v>HOUARD Yolande</v>
      </c>
      <c r="E10" s="114" t="n">
        <f aca="false">SUM(F10:AA10)</f>
        <v>783</v>
      </c>
      <c r="F10" s="0" t="n">
        <v>30</v>
      </c>
      <c r="G10" s="0" t="n">
        <v>72</v>
      </c>
      <c r="H10" s="0" t="n">
        <v>80</v>
      </c>
      <c r="I10" s="0" t="n">
        <v>34</v>
      </c>
      <c r="J10" s="0" t="n">
        <v>72</v>
      </c>
      <c r="K10" s="0" t="n">
        <v>39</v>
      </c>
      <c r="L10" s="0" t="n">
        <v>52</v>
      </c>
      <c r="M10" s="0" t="n">
        <v>16</v>
      </c>
      <c r="N10" s="0" t="n">
        <v>34</v>
      </c>
      <c r="O10" s="0" t="n">
        <v>32</v>
      </c>
      <c r="P10" s="0" t="n">
        <v>51</v>
      </c>
      <c r="Q10" s="0" t="n">
        <v>52</v>
      </c>
      <c r="R10" s="0" t="n">
        <v>34</v>
      </c>
      <c r="S10" s="0" t="n">
        <v>62</v>
      </c>
      <c r="T10" s="0" t="n">
        <v>0</v>
      </c>
      <c r="U10" s="0" t="n">
        <v>25</v>
      </c>
      <c r="V10" s="0" t="n">
        <v>22</v>
      </c>
      <c r="W10" s="0" t="n">
        <v>22</v>
      </c>
      <c r="X10" s="0" t="n">
        <v>30</v>
      </c>
      <c r="Y10" s="0" t="n">
        <v>24</v>
      </c>
    </row>
    <row r="11" customFormat="false" ht="14.25" hidden="false" customHeight="false" outlineLevel="0" collapsed="false">
      <c r="A11" s="113" t="n">
        <v>6</v>
      </c>
      <c r="B11" s="113" t="s">
        <v>241</v>
      </c>
      <c r="C11" s="113" t="s">
        <v>242</v>
      </c>
      <c r="D11" s="0" t="str">
        <f aca="false">_xlfn.CONCAT(UPPER(TRIM(B11))," ",TRIM(C11))</f>
        <v>HEINESCH Agnès</v>
      </c>
      <c r="E11" s="114" t="n">
        <f aca="false">SUM(F11:AA11)</f>
        <v>763</v>
      </c>
      <c r="F11" s="0" t="n">
        <v>30</v>
      </c>
      <c r="G11" s="0" t="n">
        <v>25</v>
      </c>
      <c r="H11" s="0" t="n">
        <v>70</v>
      </c>
      <c r="I11" s="0" t="n">
        <v>34</v>
      </c>
      <c r="J11" s="0" t="n">
        <v>72</v>
      </c>
      <c r="K11" s="0" t="n">
        <v>39</v>
      </c>
      <c r="L11" s="0" t="n">
        <v>52</v>
      </c>
      <c r="M11" s="0" t="n">
        <v>13</v>
      </c>
      <c r="N11" s="0" t="n">
        <v>34</v>
      </c>
      <c r="O11" s="0" t="n">
        <v>25</v>
      </c>
      <c r="P11" s="0" t="n">
        <v>51</v>
      </c>
      <c r="Q11" s="0" t="n">
        <v>52</v>
      </c>
      <c r="R11" s="0" t="n">
        <v>33</v>
      </c>
      <c r="S11" s="0" t="n">
        <v>23</v>
      </c>
      <c r="T11" s="0" t="n">
        <v>73</v>
      </c>
      <c r="U11" s="0" t="n">
        <v>36</v>
      </c>
      <c r="V11" s="0" t="n">
        <v>25</v>
      </c>
      <c r="W11" s="0" t="n">
        <v>22</v>
      </c>
      <c r="X11" s="0" t="n">
        <v>30</v>
      </c>
      <c r="Y11" s="0" t="n">
        <v>24</v>
      </c>
    </row>
    <row r="12" customFormat="false" ht="14.25" hidden="false" customHeight="false" outlineLevel="0" collapsed="false">
      <c r="A12" s="113" t="n">
        <v>7</v>
      </c>
      <c r="B12" s="113" t="s">
        <v>343</v>
      </c>
      <c r="C12" s="113" t="s">
        <v>344</v>
      </c>
      <c r="D12" s="0" t="str">
        <f aca="false">_xlfn.CONCAT(UPPER(TRIM(B12))," ",TRIM(C12))</f>
        <v>BRACONNIER Véronique</v>
      </c>
      <c r="E12" s="114" t="n">
        <f aca="false">SUM(F12:AA12)</f>
        <v>730</v>
      </c>
      <c r="F12" s="0" t="n">
        <v>30</v>
      </c>
      <c r="G12" s="0" t="n">
        <v>62</v>
      </c>
      <c r="H12" s="0" t="n">
        <v>61</v>
      </c>
      <c r="I12" s="0" t="n">
        <v>34</v>
      </c>
      <c r="J12" s="0" t="n">
        <v>69</v>
      </c>
      <c r="K12" s="0" t="n">
        <v>39</v>
      </c>
      <c r="L12" s="0" t="n">
        <v>30</v>
      </c>
      <c r="M12" s="0" t="n">
        <v>13</v>
      </c>
      <c r="N12" s="0" t="n">
        <v>26</v>
      </c>
      <c r="O12" s="0" t="n">
        <v>28</v>
      </c>
      <c r="P12" s="0" t="n">
        <v>48</v>
      </c>
      <c r="Q12" s="0" t="n">
        <v>52</v>
      </c>
      <c r="R12" s="0" t="n">
        <v>34</v>
      </c>
      <c r="S12" s="0" t="n">
        <v>23</v>
      </c>
      <c r="T12" s="0" t="n">
        <v>66</v>
      </c>
      <c r="U12" s="0" t="n">
        <v>24</v>
      </c>
      <c r="V12" s="0" t="n">
        <v>27</v>
      </c>
      <c r="W12" s="0" t="n">
        <v>18</v>
      </c>
      <c r="X12" s="0" t="n">
        <v>30</v>
      </c>
      <c r="Y12" s="0" t="n">
        <v>16</v>
      </c>
    </row>
    <row r="13" customFormat="false" ht="14.25" hidden="false" customHeight="false" outlineLevel="0" collapsed="false">
      <c r="A13" s="113" t="n">
        <v>8</v>
      </c>
      <c r="B13" s="113" t="s">
        <v>189</v>
      </c>
      <c r="C13" s="113" t="s">
        <v>190</v>
      </c>
      <c r="D13" s="0" t="str">
        <f aca="false">_xlfn.CONCAT(UPPER(TRIM(B13))," ",TRIM(C13))</f>
        <v>MINY Guy</v>
      </c>
      <c r="E13" s="114" t="n">
        <f aca="false">SUM(F13:AA13)</f>
        <v>717</v>
      </c>
      <c r="F13" s="0" t="n">
        <v>30</v>
      </c>
      <c r="G13" s="0" t="n">
        <v>72</v>
      </c>
      <c r="H13" s="0" t="n">
        <v>0</v>
      </c>
      <c r="I13" s="0" t="n">
        <v>28</v>
      </c>
      <c r="J13" s="0" t="n">
        <v>63</v>
      </c>
      <c r="K13" s="0" t="n">
        <v>36</v>
      </c>
      <c r="L13" s="0" t="n">
        <v>35</v>
      </c>
      <c r="M13" s="0" t="n">
        <v>13</v>
      </c>
      <c r="N13" s="0" t="n">
        <v>21</v>
      </c>
      <c r="O13" s="0" t="n">
        <v>32</v>
      </c>
      <c r="P13" s="0" t="n">
        <v>48</v>
      </c>
      <c r="Q13" s="0" t="n">
        <v>36</v>
      </c>
      <c r="R13" s="0" t="n">
        <v>33</v>
      </c>
      <c r="S13" s="0" t="n">
        <v>62</v>
      </c>
      <c r="T13" s="0" t="n">
        <v>73</v>
      </c>
      <c r="U13" s="0" t="n">
        <v>36</v>
      </c>
      <c r="V13" s="0" t="n">
        <v>26</v>
      </c>
      <c r="W13" s="0" t="n">
        <v>19</v>
      </c>
      <c r="X13" s="0" t="n">
        <v>30</v>
      </c>
      <c r="Y13" s="0" t="n">
        <v>24</v>
      </c>
    </row>
    <row r="14" customFormat="false" ht="14.25" hidden="false" customHeight="false" outlineLevel="0" collapsed="false">
      <c r="A14" s="113" t="n">
        <v>9</v>
      </c>
      <c r="B14" s="113" t="s">
        <v>355</v>
      </c>
      <c r="C14" s="113" t="s">
        <v>356</v>
      </c>
      <c r="D14" s="0" t="str">
        <f aca="false">_xlfn.CONCAT(UPPER(TRIM(B14))," ",TRIM(C14))</f>
        <v>PERDREAUX Odile</v>
      </c>
      <c r="E14" s="114" t="n">
        <f aca="false">SUM(F14:AA14)</f>
        <v>711</v>
      </c>
      <c r="F14" s="0" t="n">
        <v>30</v>
      </c>
      <c r="G14" s="0" t="n">
        <v>72</v>
      </c>
      <c r="H14" s="0" t="n">
        <v>64</v>
      </c>
      <c r="I14" s="0" t="n">
        <v>34</v>
      </c>
      <c r="J14" s="0" t="n">
        <v>66</v>
      </c>
      <c r="K14" s="0" t="n">
        <v>33</v>
      </c>
      <c r="L14" s="0" t="n">
        <v>30</v>
      </c>
      <c r="M14" s="0" t="n">
        <v>13</v>
      </c>
      <c r="N14" s="0" t="n">
        <v>34</v>
      </c>
      <c r="O14" s="0" t="n">
        <v>24</v>
      </c>
      <c r="P14" s="0" t="n">
        <v>48</v>
      </c>
      <c r="Q14" s="0" t="n">
        <v>52</v>
      </c>
      <c r="R14" s="0" t="n">
        <v>33</v>
      </c>
      <c r="S14" s="0" t="n">
        <v>18</v>
      </c>
      <c r="T14" s="0" t="n">
        <v>66</v>
      </c>
      <c r="U14" s="0" t="n">
        <v>15</v>
      </c>
      <c r="V14" s="0" t="n">
        <v>15</v>
      </c>
      <c r="W14" s="0" t="n">
        <v>22</v>
      </c>
      <c r="X14" s="0" t="n">
        <v>18</v>
      </c>
      <c r="Y14" s="0" t="n">
        <v>24</v>
      </c>
    </row>
    <row r="15" customFormat="false" ht="14.25" hidden="false" customHeight="false" outlineLevel="0" collapsed="false">
      <c r="A15" s="113" t="n">
        <v>10</v>
      </c>
      <c r="B15" s="113" t="s">
        <v>235</v>
      </c>
      <c r="C15" s="113" t="s">
        <v>236</v>
      </c>
      <c r="D15" s="0" t="str">
        <f aca="false">_xlfn.CONCAT(UPPER(TRIM(B15))," ",TRIM(C15))</f>
        <v>COCHET Irène</v>
      </c>
      <c r="E15" s="114" t="n">
        <f aca="false">SUM(F15:AA15)</f>
        <v>709</v>
      </c>
      <c r="F15" s="0" t="n">
        <v>30</v>
      </c>
      <c r="G15" s="0" t="n">
        <v>63</v>
      </c>
      <c r="H15" s="0" t="n">
        <v>70</v>
      </c>
      <c r="I15" s="0" t="n">
        <v>28</v>
      </c>
      <c r="J15" s="0" t="n">
        <v>69</v>
      </c>
      <c r="K15" s="0" t="n">
        <v>39</v>
      </c>
      <c r="L15" s="0" t="n">
        <v>26</v>
      </c>
      <c r="M15" s="0" t="n">
        <v>13</v>
      </c>
      <c r="N15" s="0" t="n">
        <v>34</v>
      </c>
      <c r="O15" s="0" t="n">
        <v>32</v>
      </c>
      <c r="P15" s="0" t="n">
        <v>46</v>
      </c>
      <c r="Q15" s="0" t="n">
        <v>52</v>
      </c>
      <c r="R15" s="0" t="n">
        <v>34</v>
      </c>
      <c r="S15" s="0" t="n">
        <v>0</v>
      </c>
      <c r="T15" s="0" t="n">
        <v>73</v>
      </c>
      <c r="U15" s="0" t="n">
        <v>30</v>
      </c>
      <c r="V15" s="0" t="n">
        <v>14</v>
      </c>
      <c r="W15" s="0" t="n">
        <v>18</v>
      </c>
      <c r="X15" s="0" t="n">
        <v>24</v>
      </c>
      <c r="Y15" s="0" t="n">
        <v>14</v>
      </c>
    </row>
    <row r="16" customFormat="false" ht="14.25" hidden="false" customHeight="false" outlineLevel="0" collapsed="false">
      <c r="A16" s="113" t="n">
        <v>11</v>
      </c>
      <c r="B16" s="113" t="s">
        <v>363</v>
      </c>
      <c r="C16" s="113" t="s">
        <v>364</v>
      </c>
      <c r="D16" s="0" t="str">
        <f aca="false">_xlfn.CONCAT(UPPER(TRIM(B16))," ",TRIM(C16))</f>
        <v>TURQUIN Line</v>
      </c>
      <c r="E16" s="114" t="n">
        <f aca="false">SUM(F16:AA16)</f>
        <v>695</v>
      </c>
      <c r="F16" s="0" t="n">
        <v>30</v>
      </c>
      <c r="G16" s="0" t="n">
        <v>72</v>
      </c>
      <c r="H16" s="0" t="n">
        <v>72</v>
      </c>
      <c r="I16" s="0" t="n">
        <v>34</v>
      </c>
      <c r="J16" s="0" t="n">
        <v>60</v>
      </c>
      <c r="K16" s="0" t="n">
        <v>33</v>
      </c>
      <c r="L16" s="0" t="n">
        <v>28</v>
      </c>
      <c r="M16" s="0" t="n">
        <v>0</v>
      </c>
      <c r="N16" s="0" t="n">
        <v>26</v>
      </c>
      <c r="O16" s="0" t="n">
        <v>24</v>
      </c>
      <c r="P16" s="0" t="n">
        <v>51</v>
      </c>
      <c r="Q16" s="0" t="n">
        <v>30</v>
      </c>
      <c r="R16" s="0" t="n">
        <v>33</v>
      </c>
      <c r="S16" s="0" t="n">
        <v>18</v>
      </c>
      <c r="T16" s="0" t="n">
        <v>66</v>
      </c>
      <c r="U16" s="0" t="n">
        <v>21</v>
      </c>
      <c r="V16" s="0" t="n">
        <v>27</v>
      </c>
      <c r="W16" s="0" t="n">
        <v>16</v>
      </c>
      <c r="X16" s="0" t="n">
        <v>30</v>
      </c>
      <c r="Y16" s="0" t="n">
        <v>24</v>
      </c>
    </row>
    <row r="17" customFormat="false" ht="14.25" hidden="false" customHeight="false" outlineLevel="0" collapsed="false">
      <c r="A17" s="113" t="n">
        <v>12</v>
      </c>
      <c r="B17" s="113" t="s">
        <v>255</v>
      </c>
      <c r="C17" s="113" t="s">
        <v>256</v>
      </c>
      <c r="D17" s="0" t="str">
        <f aca="false">_xlfn.CONCAT(UPPER(TRIM(B17))," ",TRIM(C17))</f>
        <v>BERGH Nicole</v>
      </c>
      <c r="E17" s="114" t="n">
        <f aca="false">SUM(F17:AA17)</f>
        <v>690</v>
      </c>
      <c r="F17" s="0" t="n">
        <v>30</v>
      </c>
      <c r="G17" s="0" t="n">
        <v>33</v>
      </c>
      <c r="H17" s="0" t="n">
        <v>72</v>
      </c>
      <c r="I17" s="0" t="n">
        <v>34</v>
      </c>
      <c r="J17" s="0" t="n">
        <v>69</v>
      </c>
      <c r="K17" s="0" t="n">
        <v>36</v>
      </c>
      <c r="L17" s="0" t="n">
        <v>35</v>
      </c>
      <c r="M17" s="0" t="n">
        <v>13</v>
      </c>
      <c r="N17" s="0" t="n">
        <v>34</v>
      </c>
      <c r="O17" s="0" t="n">
        <v>28</v>
      </c>
      <c r="P17" s="0" t="n">
        <v>46</v>
      </c>
      <c r="Q17" s="0" t="n">
        <v>52</v>
      </c>
      <c r="R17" s="0" t="n">
        <v>33</v>
      </c>
      <c r="S17" s="0" t="n">
        <v>0</v>
      </c>
      <c r="T17" s="0" t="n">
        <v>73</v>
      </c>
      <c r="U17" s="0" t="n">
        <v>18</v>
      </c>
      <c r="V17" s="0" t="n">
        <v>23</v>
      </c>
      <c r="W17" s="0" t="n">
        <v>22</v>
      </c>
      <c r="X17" s="0" t="n">
        <v>23</v>
      </c>
      <c r="Y17" s="0" t="n">
        <v>16</v>
      </c>
    </row>
    <row r="18" customFormat="false" ht="14.25" hidden="false" customHeight="false" outlineLevel="0" collapsed="false">
      <c r="A18" s="113" t="n">
        <v>13</v>
      </c>
      <c r="B18" s="113" t="s">
        <v>350</v>
      </c>
      <c r="C18" s="113" t="s">
        <v>351</v>
      </c>
      <c r="D18" s="0" t="str">
        <f aca="false">_xlfn.CONCAT(UPPER(TRIM(B18))," ",TRIM(C18))</f>
        <v>VAN DER PERRE Béatrice</v>
      </c>
      <c r="E18" s="114" t="n">
        <f aca="false">SUM(F18:AA18)</f>
        <v>679</v>
      </c>
      <c r="F18" s="0" t="n">
        <v>30</v>
      </c>
      <c r="G18" s="0" t="n">
        <v>72</v>
      </c>
      <c r="H18" s="0" t="n">
        <v>64</v>
      </c>
      <c r="I18" s="0" t="n">
        <v>28</v>
      </c>
      <c r="J18" s="0" t="n">
        <v>66</v>
      </c>
      <c r="K18" s="0" t="n">
        <v>39</v>
      </c>
      <c r="L18" s="0" t="n">
        <v>30</v>
      </c>
      <c r="M18" s="0" t="n">
        <v>14</v>
      </c>
      <c r="N18" s="0" t="n">
        <v>20</v>
      </c>
      <c r="O18" s="0" t="n">
        <v>31</v>
      </c>
      <c r="P18" s="0" t="n">
        <v>51</v>
      </c>
      <c r="Q18" s="0" t="n">
        <v>52</v>
      </c>
      <c r="R18" s="0" t="n">
        <v>34</v>
      </c>
      <c r="S18" s="0" t="n">
        <v>18</v>
      </c>
      <c r="T18" s="0" t="n">
        <v>14</v>
      </c>
      <c r="U18" s="0" t="n">
        <v>24</v>
      </c>
      <c r="V18" s="0" t="n">
        <v>26</v>
      </c>
      <c r="W18" s="0" t="n">
        <v>22</v>
      </c>
      <c r="X18" s="0" t="n">
        <v>20</v>
      </c>
      <c r="Y18" s="0" t="n">
        <v>24</v>
      </c>
    </row>
    <row r="19" customFormat="false" ht="14.25" hidden="false" customHeight="false" outlineLevel="0" collapsed="false">
      <c r="A19" s="113" t="n">
        <v>14</v>
      </c>
      <c r="B19" s="113" t="s">
        <v>348</v>
      </c>
      <c r="C19" s="113" t="s">
        <v>349</v>
      </c>
      <c r="D19" s="0" t="str">
        <f aca="false">_xlfn.CONCAT(UPPER(TRIM(B19))," ",TRIM(C19))</f>
        <v>MIELE Maria</v>
      </c>
      <c r="E19" s="114" t="n">
        <f aca="false">SUM(F19:AA19)</f>
        <v>677</v>
      </c>
      <c r="F19" s="0" t="n">
        <v>30</v>
      </c>
      <c r="G19" s="0" t="n">
        <v>72</v>
      </c>
      <c r="H19" s="0" t="n">
        <v>71</v>
      </c>
      <c r="I19" s="0" t="n">
        <v>26</v>
      </c>
      <c r="J19" s="0" t="n">
        <v>69</v>
      </c>
      <c r="K19" s="0" t="n">
        <v>27</v>
      </c>
      <c r="L19" s="0" t="n">
        <v>34</v>
      </c>
      <c r="M19" s="0" t="n">
        <v>13</v>
      </c>
      <c r="N19" s="0" t="n">
        <v>26</v>
      </c>
      <c r="O19" s="0" t="n">
        <v>28</v>
      </c>
      <c r="P19" s="0" t="n">
        <v>48</v>
      </c>
      <c r="Q19" s="0" t="n">
        <v>52</v>
      </c>
      <c r="R19" s="0" t="n">
        <v>33</v>
      </c>
      <c r="S19" s="0" t="n">
        <v>0</v>
      </c>
      <c r="T19" s="0" t="n">
        <v>66</v>
      </c>
      <c r="U19" s="0" t="n">
        <v>19</v>
      </c>
      <c r="V19" s="0" t="n">
        <v>18</v>
      </c>
      <c r="W19" s="0" t="n">
        <v>14</v>
      </c>
      <c r="X19" s="0" t="n">
        <v>18</v>
      </c>
      <c r="Y19" s="0" t="n">
        <v>13</v>
      </c>
    </row>
    <row r="20" customFormat="false" ht="14.25" hidden="false" customHeight="false" outlineLevel="0" collapsed="false">
      <c r="A20" s="113" t="n">
        <v>15</v>
      </c>
      <c r="B20" s="113" t="s">
        <v>365</v>
      </c>
      <c r="C20" s="113" t="s">
        <v>335</v>
      </c>
      <c r="D20" s="0" t="str">
        <f aca="false">_xlfn.CONCAT(UPPER(TRIM(B20))," ",TRIM(C20))</f>
        <v>BIZIEUX Jean</v>
      </c>
      <c r="E20" s="114" t="n">
        <f aca="false">SUM(F20:AA20)</f>
        <v>673</v>
      </c>
      <c r="F20" s="0" t="n">
        <v>30</v>
      </c>
      <c r="G20" s="0" t="n">
        <v>72</v>
      </c>
      <c r="H20" s="0" t="n">
        <v>72</v>
      </c>
      <c r="I20" s="0" t="n">
        <v>34</v>
      </c>
      <c r="J20" s="0" t="n">
        <v>60</v>
      </c>
      <c r="K20" s="0" t="n">
        <v>39</v>
      </c>
      <c r="L20" s="0" t="n">
        <v>28</v>
      </c>
      <c r="M20" s="0" t="n">
        <v>8</v>
      </c>
      <c r="N20" s="0" t="n">
        <v>34</v>
      </c>
      <c r="O20" s="0" t="n">
        <v>22</v>
      </c>
      <c r="P20" s="0" t="n">
        <v>51</v>
      </c>
      <c r="Q20" s="0" t="n">
        <v>52</v>
      </c>
      <c r="R20" s="0" t="n">
        <v>32</v>
      </c>
      <c r="S20" s="0" t="n">
        <v>18</v>
      </c>
      <c r="T20" s="0" t="n">
        <v>16</v>
      </c>
      <c r="U20" s="0" t="n">
        <v>24</v>
      </c>
      <c r="V20" s="0" t="n">
        <v>20</v>
      </c>
      <c r="W20" s="0" t="n">
        <v>17</v>
      </c>
      <c r="X20" s="0" t="n">
        <v>30</v>
      </c>
      <c r="Y20" s="0" t="n">
        <v>14</v>
      </c>
    </row>
    <row r="21" customFormat="false" ht="14.25" hidden="false" customHeight="false" outlineLevel="0" collapsed="false">
      <c r="A21" s="113" t="n">
        <v>16</v>
      </c>
      <c r="B21" s="113" t="s">
        <v>496</v>
      </c>
      <c r="C21" s="113" t="s">
        <v>267</v>
      </c>
      <c r="D21" s="0" t="str">
        <f aca="false">_xlfn.CONCAT(UPPER(TRIM(B21))," ",TRIM(C21))</f>
        <v>ABDELFEDIL Martine</v>
      </c>
      <c r="E21" s="114" t="n">
        <f aca="false">SUM(F21:AA21)</f>
        <v>669</v>
      </c>
      <c r="F21" s="0" t="n">
        <v>30</v>
      </c>
      <c r="G21" s="0" t="n">
        <v>72</v>
      </c>
      <c r="H21" s="0" t="n">
        <v>64</v>
      </c>
      <c r="I21" s="0" t="n">
        <v>57</v>
      </c>
      <c r="J21" s="0" t="n">
        <v>69</v>
      </c>
      <c r="K21" s="0" t="n">
        <v>36</v>
      </c>
      <c r="L21" s="0" t="n">
        <v>30</v>
      </c>
      <c r="M21" s="0" t="n">
        <v>0</v>
      </c>
      <c r="N21" s="0" t="n">
        <v>33</v>
      </c>
      <c r="O21" s="0" t="n">
        <v>24</v>
      </c>
      <c r="P21" s="0" t="n">
        <v>51</v>
      </c>
      <c r="Q21" s="0" t="n">
        <v>30</v>
      </c>
      <c r="R21" s="0" t="n">
        <v>34</v>
      </c>
      <c r="S21" s="0" t="n">
        <v>19</v>
      </c>
      <c r="T21" s="0" t="n">
        <v>16</v>
      </c>
      <c r="U21" s="0" t="n">
        <v>23</v>
      </c>
      <c r="V21" s="0" t="n">
        <v>25</v>
      </c>
      <c r="W21" s="0" t="n">
        <v>22</v>
      </c>
      <c r="X21" s="0" t="n">
        <v>20</v>
      </c>
      <c r="Y21" s="0" t="n">
        <v>14</v>
      </c>
    </row>
    <row r="22" customFormat="false" ht="14.25" hidden="false" customHeight="false" outlineLevel="0" collapsed="false">
      <c r="A22" s="113" t="n">
        <v>17</v>
      </c>
      <c r="B22" s="113" t="s">
        <v>370</v>
      </c>
      <c r="C22" s="113" t="s">
        <v>371</v>
      </c>
      <c r="D22" s="0" t="str">
        <f aca="false">_xlfn.CONCAT(UPPER(TRIM(B22))," ",TRIM(C22))</f>
        <v>ANDRY Anne-Marie</v>
      </c>
      <c r="E22" s="114" t="n">
        <f aca="false">SUM(F22:AA22)</f>
        <v>666</v>
      </c>
      <c r="F22" s="0" t="n">
        <v>30</v>
      </c>
      <c r="G22" s="0" t="n">
        <v>0</v>
      </c>
      <c r="H22" s="0" t="n">
        <v>72</v>
      </c>
      <c r="I22" s="0" t="n">
        <v>57</v>
      </c>
      <c r="J22" s="0" t="n">
        <v>69</v>
      </c>
      <c r="K22" s="0" t="n">
        <v>0</v>
      </c>
      <c r="L22" s="0" t="n">
        <v>30</v>
      </c>
      <c r="M22" s="0" t="n">
        <v>14</v>
      </c>
      <c r="N22" s="0" t="n">
        <v>34</v>
      </c>
      <c r="O22" s="0" t="n">
        <v>31</v>
      </c>
      <c r="P22" s="0" t="n">
        <v>51</v>
      </c>
      <c r="Q22" s="0" t="n">
        <v>52</v>
      </c>
      <c r="R22" s="0" t="n">
        <v>34</v>
      </c>
      <c r="S22" s="0" t="n">
        <v>32</v>
      </c>
      <c r="T22" s="0" t="n">
        <v>73</v>
      </c>
      <c r="U22" s="0" t="n">
        <v>36</v>
      </c>
      <c r="V22" s="0" t="n">
        <v>27</v>
      </c>
      <c r="W22" s="0" t="n">
        <v>0</v>
      </c>
      <c r="X22" s="0" t="n">
        <v>0</v>
      </c>
      <c r="Y22" s="0" t="n">
        <v>24</v>
      </c>
    </row>
    <row r="23" customFormat="false" ht="14.25" hidden="false" customHeight="false" outlineLevel="0" collapsed="false">
      <c r="A23" s="113" t="n">
        <v>18</v>
      </c>
      <c r="B23" s="113" t="s">
        <v>368</v>
      </c>
      <c r="C23" s="113" t="s">
        <v>369</v>
      </c>
      <c r="D23" s="0" t="str">
        <f aca="false">_xlfn.CONCAT(UPPER(TRIM(B23))," ",TRIM(C23))</f>
        <v>TIERRIE Marie</v>
      </c>
      <c r="E23" s="114" t="n">
        <f aca="false">SUM(F23:AA23)</f>
        <v>644</v>
      </c>
      <c r="F23" s="0" t="n">
        <v>30</v>
      </c>
      <c r="G23" s="0" t="n">
        <v>26</v>
      </c>
      <c r="H23" s="0" t="n">
        <v>62</v>
      </c>
      <c r="I23" s="0" t="n">
        <v>28</v>
      </c>
      <c r="J23" s="0" t="n">
        <v>60</v>
      </c>
      <c r="K23" s="0" t="n">
        <v>39</v>
      </c>
      <c r="L23" s="0" t="n">
        <v>24</v>
      </c>
      <c r="M23" s="0" t="n">
        <v>13</v>
      </c>
      <c r="N23" s="0" t="n">
        <v>20</v>
      </c>
      <c r="O23" s="0" t="n">
        <v>27</v>
      </c>
      <c r="P23" s="0" t="n">
        <v>48</v>
      </c>
      <c r="Q23" s="0" t="n">
        <v>52</v>
      </c>
      <c r="R23" s="0" t="n">
        <v>33</v>
      </c>
      <c r="S23" s="0" t="n">
        <v>17</v>
      </c>
      <c r="T23" s="0" t="n">
        <v>66</v>
      </c>
      <c r="U23" s="0" t="n">
        <v>24</v>
      </c>
      <c r="V23" s="0" t="n">
        <v>14</v>
      </c>
      <c r="W23" s="0" t="n">
        <v>17</v>
      </c>
      <c r="X23" s="0" t="n">
        <v>30</v>
      </c>
      <c r="Y23" s="0" t="n">
        <v>14</v>
      </c>
    </row>
    <row r="24" customFormat="false" ht="14.25" hidden="false" customHeight="false" outlineLevel="0" collapsed="false">
      <c r="A24" s="113" t="n">
        <v>19</v>
      </c>
      <c r="B24" s="113" t="s">
        <v>366</v>
      </c>
      <c r="C24" s="113" t="s">
        <v>367</v>
      </c>
      <c r="D24" s="0" t="str">
        <f aca="false">_xlfn.CONCAT(UPPER(TRIM(B24))," ",TRIM(C24))</f>
        <v>HUGET Sylvie</v>
      </c>
      <c r="E24" s="114" t="n">
        <f aca="false">SUM(F24:AA24)</f>
        <v>638</v>
      </c>
      <c r="F24" s="0" t="n">
        <v>30</v>
      </c>
      <c r="G24" s="0" t="n">
        <v>72</v>
      </c>
      <c r="H24" s="0" t="n">
        <v>72</v>
      </c>
      <c r="I24" s="0" t="n">
        <v>34</v>
      </c>
      <c r="J24" s="0" t="n">
        <v>69</v>
      </c>
      <c r="K24" s="0" t="n">
        <v>0</v>
      </c>
      <c r="L24" s="0" t="n">
        <v>28</v>
      </c>
      <c r="M24" s="0" t="n">
        <v>13</v>
      </c>
      <c r="N24" s="0" t="n">
        <v>34</v>
      </c>
      <c r="O24" s="0" t="n">
        <v>27</v>
      </c>
      <c r="P24" s="0" t="n">
        <v>46</v>
      </c>
      <c r="Q24" s="0" t="n">
        <v>34</v>
      </c>
      <c r="R24" s="0" t="n">
        <v>33</v>
      </c>
      <c r="S24" s="0" t="n">
        <v>20</v>
      </c>
      <c r="T24" s="0" t="n">
        <v>14</v>
      </c>
      <c r="U24" s="0" t="n">
        <v>22</v>
      </c>
      <c r="V24" s="0" t="n">
        <v>18</v>
      </c>
      <c r="W24" s="0" t="n">
        <v>18</v>
      </c>
      <c r="X24" s="0" t="n">
        <v>30</v>
      </c>
      <c r="Y24" s="0" t="n">
        <v>24</v>
      </c>
    </row>
    <row r="25" customFormat="false" ht="14.25" hidden="false" customHeight="false" outlineLevel="0" collapsed="false">
      <c r="A25" s="113" t="n">
        <v>20</v>
      </c>
      <c r="B25" s="113" t="s">
        <v>339</v>
      </c>
      <c r="C25" s="113" t="s">
        <v>340</v>
      </c>
      <c r="D25" s="0" t="str">
        <f aca="false">_xlfn.CONCAT(UPPER(TRIM(B25))," ",TRIM(C25))</f>
        <v>DAMIEN Paulette</v>
      </c>
      <c r="E25" s="114" t="n">
        <f aca="false">SUM(F25:AA25)</f>
        <v>626</v>
      </c>
      <c r="F25" s="0" t="n">
        <v>30</v>
      </c>
      <c r="G25" s="0" t="n">
        <v>0</v>
      </c>
      <c r="H25" s="0" t="n">
        <v>20</v>
      </c>
      <c r="I25" s="0" t="n">
        <v>34</v>
      </c>
      <c r="J25" s="0" t="n">
        <v>69</v>
      </c>
      <c r="K25" s="0" t="n">
        <v>36</v>
      </c>
      <c r="L25" s="0" t="n">
        <v>30</v>
      </c>
      <c r="M25" s="0" t="n">
        <v>14</v>
      </c>
      <c r="N25" s="0" t="n">
        <v>34</v>
      </c>
      <c r="O25" s="0" t="n">
        <v>25</v>
      </c>
      <c r="P25" s="0" t="n">
        <v>51</v>
      </c>
      <c r="Q25" s="0" t="n">
        <v>52</v>
      </c>
      <c r="R25" s="0" t="n">
        <v>34</v>
      </c>
      <c r="S25" s="0" t="n">
        <v>20</v>
      </c>
      <c r="T25" s="0" t="n">
        <v>66</v>
      </c>
      <c r="U25" s="0" t="n">
        <v>25</v>
      </c>
      <c r="V25" s="0" t="n">
        <v>20</v>
      </c>
      <c r="W25" s="0" t="n">
        <v>21</v>
      </c>
      <c r="X25" s="0" t="n">
        <v>30</v>
      </c>
      <c r="Y25" s="0" t="n">
        <v>15</v>
      </c>
    </row>
    <row r="26" customFormat="false" ht="14.25" hidden="false" customHeight="false" outlineLevel="0" collapsed="false">
      <c r="A26" s="113" t="n">
        <v>21</v>
      </c>
      <c r="B26" s="113" t="s">
        <v>352</v>
      </c>
      <c r="C26" s="113" t="s">
        <v>202</v>
      </c>
      <c r="D26" s="0" t="str">
        <f aca="false">_xlfn.CONCAT(UPPER(TRIM(B26))," ",TRIM(C26))</f>
        <v>TROCHAIN Jocelyne</v>
      </c>
      <c r="E26" s="114" t="n">
        <f aca="false">SUM(F26:AA26)</f>
        <v>611</v>
      </c>
      <c r="F26" s="0" t="n">
        <v>30</v>
      </c>
      <c r="G26" s="0" t="n">
        <v>72</v>
      </c>
      <c r="H26" s="0" t="n">
        <v>19</v>
      </c>
      <c r="I26" s="0" t="n">
        <v>54</v>
      </c>
      <c r="J26" s="0" t="n">
        <v>63</v>
      </c>
      <c r="K26" s="0" t="n">
        <v>33</v>
      </c>
      <c r="L26" s="0" t="n">
        <v>28</v>
      </c>
      <c r="M26" s="0" t="n">
        <v>14</v>
      </c>
      <c r="N26" s="0" t="n">
        <v>21</v>
      </c>
      <c r="O26" s="0" t="n">
        <v>11</v>
      </c>
      <c r="P26" s="0" t="n">
        <v>42</v>
      </c>
      <c r="Q26" s="0" t="n">
        <v>52</v>
      </c>
      <c r="R26" s="0" t="n">
        <v>26</v>
      </c>
      <c r="S26" s="0" t="n">
        <v>16</v>
      </c>
      <c r="T26" s="0" t="n">
        <v>66</v>
      </c>
      <c r="U26" s="0" t="n">
        <v>0</v>
      </c>
      <c r="V26" s="0" t="n">
        <v>12</v>
      </c>
      <c r="W26" s="0" t="n">
        <v>16</v>
      </c>
      <c r="X26" s="0" t="n">
        <v>20</v>
      </c>
      <c r="Y26" s="0" t="n">
        <v>16</v>
      </c>
    </row>
    <row r="27" customFormat="false" ht="14.25" hidden="false" customHeight="false" outlineLevel="0" collapsed="false">
      <c r="A27" s="113" t="n">
        <v>22</v>
      </c>
      <c r="B27" s="113" t="s">
        <v>341</v>
      </c>
      <c r="C27" s="113" t="s">
        <v>297</v>
      </c>
      <c r="D27" s="0" t="str">
        <f aca="false">_xlfn.CONCAT(UPPER(TRIM(B27))," ",TRIM(C27))</f>
        <v>GUILLAUME Nadine</v>
      </c>
      <c r="E27" s="114" t="n">
        <f aca="false">SUM(F27:AA27)</f>
        <v>607</v>
      </c>
      <c r="F27" s="0" t="n">
        <v>30</v>
      </c>
      <c r="G27" s="0" t="n">
        <v>33</v>
      </c>
      <c r="H27" s="0" t="n">
        <v>20</v>
      </c>
      <c r="I27" s="0" t="n">
        <v>34</v>
      </c>
      <c r="J27" s="0" t="n">
        <v>60</v>
      </c>
      <c r="K27" s="0" t="n">
        <v>36</v>
      </c>
      <c r="L27" s="0" t="n">
        <v>30</v>
      </c>
      <c r="M27" s="0" t="n">
        <v>14</v>
      </c>
      <c r="N27" s="0" t="n">
        <v>34</v>
      </c>
      <c r="O27" s="0" t="n">
        <v>26</v>
      </c>
      <c r="P27" s="0" t="n">
        <v>48</v>
      </c>
      <c r="Q27" s="0" t="n">
        <v>52</v>
      </c>
      <c r="R27" s="0" t="n">
        <v>33</v>
      </c>
      <c r="S27" s="0" t="n">
        <v>23</v>
      </c>
      <c r="T27" s="0" t="n">
        <v>25</v>
      </c>
      <c r="U27" s="0" t="n">
        <v>23</v>
      </c>
      <c r="V27" s="0" t="n">
        <v>23</v>
      </c>
      <c r="W27" s="0" t="n">
        <v>22</v>
      </c>
      <c r="X27" s="0" t="n">
        <v>30</v>
      </c>
      <c r="Y27" s="0" t="n">
        <v>11</v>
      </c>
    </row>
    <row r="28" customFormat="false" ht="14.25" hidden="false" customHeight="false" outlineLevel="0" collapsed="false">
      <c r="A28" s="113" t="n">
        <v>23</v>
      </c>
      <c r="B28" s="113" t="s">
        <v>341</v>
      </c>
      <c r="C28" s="113" t="s">
        <v>338</v>
      </c>
      <c r="D28" s="0" t="str">
        <f aca="false">_xlfn.CONCAT(UPPER(TRIM(B28))," ",TRIM(C28))</f>
        <v>GUILLAUME Hélène</v>
      </c>
      <c r="E28" s="114" t="n">
        <f aca="false">SUM(F28:AA28)</f>
        <v>499</v>
      </c>
      <c r="F28" s="0" t="n">
        <v>30</v>
      </c>
      <c r="G28" s="0" t="n">
        <v>12</v>
      </c>
      <c r="H28" s="0" t="n">
        <v>20</v>
      </c>
      <c r="I28" s="0" t="n">
        <v>28</v>
      </c>
      <c r="J28" s="0" t="n">
        <v>69</v>
      </c>
      <c r="K28" s="0" t="n">
        <v>39</v>
      </c>
      <c r="L28" s="0" t="n">
        <v>34</v>
      </c>
      <c r="M28" s="0" t="n">
        <v>6</v>
      </c>
      <c r="N28" s="0" t="n">
        <v>33</v>
      </c>
      <c r="O28" s="0" t="n">
        <v>28</v>
      </c>
      <c r="P28" s="0" t="n">
        <v>46</v>
      </c>
      <c r="Q28" s="0" t="n">
        <v>20</v>
      </c>
      <c r="R28" s="0" t="n">
        <v>33</v>
      </c>
      <c r="S28" s="0" t="n">
        <v>16</v>
      </c>
      <c r="T28" s="0" t="n">
        <v>0</v>
      </c>
      <c r="U28" s="0" t="n">
        <v>15</v>
      </c>
      <c r="V28" s="0" t="n">
        <v>18</v>
      </c>
      <c r="W28" s="0" t="n">
        <v>18</v>
      </c>
      <c r="X28" s="0" t="n">
        <v>20</v>
      </c>
      <c r="Y28" s="0" t="n">
        <v>14</v>
      </c>
    </row>
    <row r="29" customFormat="false" ht="14.25" hidden="false" customHeight="false" outlineLevel="0" collapsed="false">
      <c r="A29" s="113" t="n">
        <v>24</v>
      </c>
      <c r="B29" s="113" t="s">
        <v>495</v>
      </c>
      <c r="C29" s="113" t="s">
        <v>204</v>
      </c>
      <c r="D29" s="0" t="str">
        <f aca="false">_xlfn.CONCAT(UPPER(TRIM(B29))," ",TRIM(C29))</f>
        <v>JONET Françoise</v>
      </c>
      <c r="E29" s="114" t="n">
        <f aca="false">SUM(F29:AA29)</f>
        <v>490</v>
      </c>
      <c r="F29" s="0" t="n">
        <v>30</v>
      </c>
      <c r="G29" s="0" t="n">
        <v>20</v>
      </c>
      <c r="H29" s="0" t="n">
        <v>16</v>
      </c>
      <c r="I29" s="0" t="n">
        <v>34</v>
      </c>
      <c r="J29" s="0" t="n">
        <v>17</v>
      </c>
      <c r="K29" s="0" t="n">
        <v>36</v>
      </c>
      <c r="L29" s="0" t="n">
        <v>26</v>
      </c>
      <c r="M29" s="0" t="n">
        <v>13</v>
      </c>
      <c r="N29" s="0" t="n">
        <v>34</v>
      </c>
      <c r="O29" s="0" t="n">
        <v>31</v>
      </c>
      <c r="P29" s="0" t="n">
        <v>40</v>
      </c>
      <c r="Q29" s="0" t="n">
        <v>34</v>
      </c>
      <c r="R29" s="0" t="n">
        <v>34</v>
      </c>
      <c r="S29" s="0" t="n">
        <v>0</v>
      </c>
      <c r="T29" s="0" t="n">
        <v>29</v>
      </c>
      <c r="U29" s="0" t="n">
        <v>25</v>
      </c>
      <c r="V29" s="0" t="n">
        <v>18</v>
      </c>
      <c r="W29" s="0" t="n">
        <v>16</v>
      </c>
      <c r="X29" s="0" t="n">
        <v>23</v>
      </c>
      <c r="Y29" s="0" t="n">
        <v>14</v>
      </c>
    </row>
    <row r="30" customFormat="false" ht="14.25" hidden="false" customHeight="false" outlineLevel="0" collapsed="false">
      <c r="A30" s="113" t="n">
        <v>25</v>
      </c>
      <c r="B30" s="113" t="s">
        <v>229</v>
      </c>
      <c r="C30" s="113" t="s">
        <v>230</v>
      </c>
      <c r="D30" s="0" t="str">
        <f aca="false">_xlfn.CONCAT(UPPER(TRIM(B30))," ",TRIM(C30))</f>
        <v>CLARINVAL Cindy</v>
      </c>
      <c r="E30" s="114" t="n">
        <f aca="false">SUM(F30:AA30)</f>
        <v>745</v>
      </c>
      <c r="F30" s="0" t="n">
        <v>30</v>
      </c>
      <c r="G30" s="0" t="n">
        <v>72</v>
      </c>
      <c r="H30" s="0" t="n">
        <v>72</v>
      </c>
      <c r="I30" s="0" t="n">
        <v>26</v>
      </c>
      <c r="J30" s="0" t="n">
        <v>66</v>
      </c>
      <c r="K30" s="0" t="n">
        <v>36</v>
      </c>
      <c r="L30" s="0" t="n">
        <v>30</v>
      </c>
      <c r="M30" s="0" t="n">
        <v>13</v>
      </c>
      <c r="N30" s="0" t="n">
        <v>34</v>
      </c>
      <c r="O30" s="0" t="n">
        <v>28</v>
      </c>
      <c r="P30" s="0" t="n">
        <v>46</v>
      </c>
      <c r="Q30" s="0" t="n">
        <v>52</v>
      </c>
      <c r="R30" s="0" t="n">
        <v>34</v>
      </c>
      <c r="S30" s="0" t="n">
        <v>18</v>
      </c>
      <c r="T30" s="0" t="n">
        <v>66</v>
      </c>
      <c r="U30" s="0" t="n">
        <v>22</v>
      </c>
      <c r="V30" s="0" t="n">
        <v>24</v>
      </c>
      <c r="W30" s="0" t="n">
        <v>22</v>
      </c>
      <c r="X30" s="0" t="n">
        <v>30</v>
      </c>
      <c r="Y30" s="0" t="n">
        <v>24</v>
      </c>
    </row>
    <row r="31" customFormat="false" ht="14.25" hidden="false" customHeight="false" outlineLevel="0" collapsed="false">
      <c r="A31" s="113" t="n">
        <v>26</v>
      </c>
      <c r="B31" s="113" t="s">
        <v>600</v>
      </c>
      <c r="C31" s="113" t="s">
        <v>344</v>
      </c>
      <c r="D31" s="0" t="str">
        <f aca="false">_xlfn.CONCAT(UPPER(TRIM(B31))," ",TRIM(C31))</f>
        <v>KIELBASA Véronique</v>
      </c>
      <c r="E31" s="114" t="n">
        <f aca="false">SUM(F31:AA31)</f>
        <v>850</v>
      </c>
      <c r="F31" s="0" t="n">
        <v>30</v>
      </c>
      <c r="G31" s="0" t="n">
        <v>72</v>
      </c>
      <c r="H31" s="0" t="n">
        <v>72</v>
      </c>
      <c r="I31" s="0" t="n">
        <v>57</v>
      </c>
      <c r="J31" s="0" t="n">
        <v>69</v>
      </c>
      <c r="K31" s="0" t="n">
        <v>33</v>
      </c>
      <c r="L31" s="0" t="n">
        <v>52</v>
      </c>
      <c r="M31" s="0" t="n">
        <v>13</v>
      </c>
      <c r="N31" s="0" t="n">
        <v>34</v>
      </c>
      <c r="O31" s="0" t="n">
        <v>32</v>
      </c>
      <c r="P31" s="0" t="n">
        <v>48</v>
      </c>
      <c r="Q31" s="0" t="n">
        <v>52</v>
      </c>
      <c r="R31" s="0" t="n">
        <v>33</v>
      </c>
      <c r="S31" s="0" t="n">
        <v>62</v>
      </c>
      <c r="T31" s="0" t="n">
        <v>66</v>
      </c>
      <c r="U31" s="0" t="n">
        <v>22</v>
      </c>
      <c r="V31" s="0" t="n">
        <v>27</v>
      </c>
      <c r="W31" s="0" t="n">
        <v>22</v>
      </c>
      <c r="X31" s="0" t="n">
        <v>30</v>
      </c>
      <c r="Y31" s="0" t="n">
        <v>24</v>
      </c>
    </row>
    <row r="32" customFormat="false" ht="14.25" hidden="false" customHeight="false" outlineLevel="0" collapsed="false">
      <c r="A32" s="113" t="n">
        <v>27</v>
      </c>
      <c r="B32" s="113" t="s">
        <v>243</v>
      </c>
      <c r="C32" s="113" t="s">
        <v>244</v>
      </c>
      <c r="D32" s="0" t="str">
        <f aca="false">_xlfn.CONCAT(UPPER(TRIM(B32))," ",TRIM(C32))</f>
        <v>COLLIN Rose-Marie</v>
      </c>
      <c r="E32" s="114" t="n">
        <f aca="false">SUM(F32:AA32)</f>
        <v>693</v>
      </c>
      <c r="F32" s="0" t="n">
        <v>30</v>
      </c>
      <c r="G32" s="0" t="n">
        <v>72</v>
      </c>
      <c r="H32" s="0" t="n">
        <v>22</v>
      </c>
      <c r="I32" s="0" t="n">
        <v>34</v>
      </c>
      <c r="J32" s="0" t="n">
        <v>69</v>
      </c>
      <c r="K32" s="0" t="n">
        <v>36</v>
      </c>
      <c r="L32" s="0" t="n">
        <v>28</v>
      </c>
      <c r="M32" s="0" t="n">
        <v>13</v>
      </c>
      <c r="N32" s="0" t="n">
        <v>28</v>
      </c>
      <c r="O32" s="0" t="n">
        <v>28</v>
      </c>
      <c r="P32" s="0" t="n">
        <v>48</v>
      </c>
      <c r="Q32" s="0" t="n">
        <v>52</v>
      </c>
      <c r="R32" s="0" t="n">
        <v>33</v>
      </c>
      <c r="S32" s="0" t="n">
        <v>23</v>
      </c>
      <c r="T32" s="0" t="n">
        <v>66</v>
      </c>
      <c r="U32" s="0" t="n">
        <v>22</v>
      </c>
      <c r="V32" s="0" t="n">
        <v>23</v>
      </c>
      <c r="W32" s="0" t="n">
        <v>22</v>
      </c>
      <c r="X32" s="0" t="n">
        <v>20</v>
      </c>
      <c r="Y32" s="0" t="n">
        <v>24</v>
      </c>
    </row>
    <row r="33" customFormat="false" ht="14.25" hidden="false" customHeight="false" outlineLevel="0" collapsed="false">
      <c r="A33" s="113" t="n">
        <v>28</v>
      </c>
      <c r="B33" s="113" t="s">
        <v>197</v>
      </c>
      <c r="C33" s="113" t="s">
        <v>198</v>
      </c>
      <c r="D33" s="0" t="str">
        <f aca="false">_xlfn.CONCAT(UPPER(TRIM(B33))," ",TRIM(C33))</f>
        <v>DUBOUT Annie</v>
      </c>
      <c r="E33" s="114" t="n">
        <f aca="false">SUM(F33:AA33)</f>
        <v>785</v>
      </c>
      <c r="F33" s="0" t="n">
        <v>30</v>
      </c>
      <c r="G33" s="0" t="n">
        <v>72</v>
      </c>
      <c r="H33" s="0" t="n">
        <v>72</v>
      </c>
      <c r="I33" s="0" t="n">
        <v>54</v>
      </c>
      <c r="J33" s="0" t="n">
        <v>63</v>
      </c>
      <c r="K33" s="0" t="n">
        <v>33</v>
      </c>
      <c r="L33" s="0" t="n">
        <v>32</v>
      </c>
      <c r="M33" s="0" t="n">
        <v>13</v>
      </c>
      <c r="N33" s="0" t="n">
        <v>34</v>
      </c>
      <c r="O33" s="0" t="n">
        <v>31</v>
      </c>
      <c r="P33" s="0" t="n">
        <v>51</v>
      </c>
      <c r="Q33" s="0" t="n">
        <v>52</v>
      </c>
      <c r="R33" s="0" t="n">
        <v>34</v>
      </c>
      <c r="S33" s="0" t="n">
        <v>20</v>
      </c>
      <c r="T33" s="0" t="n">
        <v>66</v>
      </c>
      <c r="U33" s="0" t="n">
        <v>25</v>
      </c>
      <c r="V33" s="0" t="n">
        <v>27</v>
      </c>
      <c r="W33" s="0" t="n">
        <v>22</v>
      </c>
      <c r="X33" s="0" t="n">
        <v>30</v>
      </c>
      <c r="Y33" s="0" t="n">
        <v>24</v>
      </c>
    </row>
    <row r="34" customFormat="false" ht="14.25" hidden="false" customHeight="false" outlineLevel="0" collapsed="false">
      <c r="A34" s="113" t="n">
        <v>29</v>
      </c>
      <c r="B34" s="113" t="s">
        <v>822</v>
      </c>
      <c r="C34" s="113" t="s">
        <v>634</v>
      </c>
      <c r="D34" s="0" t="str">
        <f aca="false">_xlfn.CONCAT(UPPER(TRIM(B34))," ",TRIM(C34))</f>
        <v>PIERROT Jean-Luc</v>
      </c>
      <c r="E34" s="114" t="n">
        <f aca="false">SUM(F34:AA34)</f>
        <v>538</v>
      </c>
      <c r="F34" s="0" t="n">
        <v>30</v>
      </c>
      <c r="G34" s="0" t="n">
        <v>24</v>
      </c>
      <c r="H34" s="0" t="n">
        <v>0</v>
      </c>
      <c r="I34" s="0" t="n">
        <v>57</v>
      </c>
      <c r="J34" s="0" t="n">
        <v>72</v>
      </c>
      <c r="K34" s="0" t="n">
        <v>0</v>
      </c>
      <c r="L34" s="0" t="n">
        <v>28</v>
      </c>
      <c r="M34" s="0" t="n">
        <v>13</v>
      </c>
      <c r="N34" s="0" t="n">
        <v>34</v>
      </c>
      <c r="O34" s="0" t="n">
        <v>27</v>
      </c>
      <c r="P34" s="0" t="n">
        <v>48</v>
      </c>
      <c r="Q34" s="0" t="n">
        <v>52</v>
      </c>
      <c r="R34" s="0" t="n">
        <v>26</v>
      </c>
      <c r="S34" s="0" t="n">
        <v>18</v>
      </c>
      <c r="T34" s="0" t="n">
        <v>14</v>
      </c>
      <c r="U34" s="0" t="n">
        <v>17</v>
      </c>
      <c r="V34" s="0" t="n">
        <v>23</v>
      </c>
      <c r="W34" s="0" t="n">
        <v>18</v>
      </c>
      <c r="X34" s="0" t="n">
        <v>23</v>
      </c>
      <c r="Y34" s="0" t="n">
        <v>14</v>
      </c>
    </row>
    <row r="35" customFormat="false" ht="14.25" hidden="false" customHeight="false" outlineLevel="0" collapsed="false">
      <c r="A35" s="113" t="n">
        <v>30</v>
      </c>
      <c r="B35" s="113" t="s">
        <v>597</v>
      </c>
      <c r="C35" s="113" t="s">
        <v>200</v>
      </c>
      <c r="D35" s="0" t="str">
        <f aca="false">_xlfn.CONCAT(UPPER(TRIM(B35))," ",TRIM(C35))</f>
        <v>DELHASSE Pierre</v>
      </c>
      <c r="E35" s="114" t="n">
        <f aca="false">SUM(F35:AA35)</f>
        <v>732</v>
      </c>
      <c r="F35" s="0" t="n">
        <v>30</v>
      </c>
      <c r="G35" s="0" t="n">
        <v>72</v>
      </c>
      <c r="H35" s="0" t="n">
        <v>72</v>
      </c>
      <c r="I35" s="0" t="n">
        <v>34</v>
      </c>
      <c r="J35" s="0" t="n">
        <v>69</v>
      </c>
      <c r="K35" s="0" t="n">
        <v>33</v>
      </c>
      <c r="L35" s="0" t="n">
        <v>28</v>
      </c>
      <c r="M35" s="0" t="n">
        <v>13</v>
      </c>
      <c r="N35" s="0" t="n">
        <v>34</v>
      </c>
      <c r="O35" s="0" t="n">
        <v>24</v>
      </c>
      <c r="P35" s="0" t="n">
        <v>44</v>
      </c>
      <c r="Q35" s="0" t="n">
        <v>52</v>
      </c>
      <c r="R35" s="0" t="n">
        <v>33</v>
      </c>
      <c r="S35" s="0" t="n">
        <v>20</v>
      </c>
      <c r="T35" s="0" t="n">
        <v>66</v>
      </c>
      <c r="U35" s="0" t="n">
        <v>17</v>
      </c>
      <c r="V35" s="0" t="n">
        <v>27</v>
      </c>
      <c r="W35" s="0" t="n">
        <v>22</v>
      </c>
      <c r="X35" s="0" t="n">
        <v>18</v>
      </c>
      <c r="Y35" s="0" t="n">
        <v>24</v>
      </c>
    </row>
    <row r="36" customFormat="false" ht="14.25" hidden="false" customHeight="false" outlineLevel="0" collapsed="false">
      <c r="A36" s="113" t="n">
        <v>31</v>
      </c>
      <c r="B36" s="113" t="s">
        <v>279</v>
      </c>
      <c r="C36" s="113" t="s">
        <v>280</v>
      </c>
      <c r="D36" s="0" t="str">
        <f aca="false">_xlfn.CONCAT(UPPER(TRIM(B36))," ",TRIM(C36))</f>
        <v>FOURNIRET Sabine</v>
      </c>
      <c r="E36" s="114" t="n">
        <f aca="false">SUM(F36:AA36)</f>
        <v>683</v>
      </c>
      <c r="F36" s="0" t="n">
        <v>30</v>
      </c>
      <c r="G36" s="0" t="n">
        <v>72</v>
      </c>
      <c r="H36" s="0" t="n">
        <v>61</v>
      </c>
      <c r="I36" s="0" t="n">
        <v>34</v>
      </c>
      <c r="J36" s="0" t="n">
        <v>69</v>
      </c>
      <c r="K36" s="0" t="n">
        <v>33</v>
      </c>
      <c r="L36" s="0" t="n">
        <v>0</v>
      </c>
      <c r="M36" s="0" t="n">
        <v>14</v>
      </c>
      <c r="N36" s="0" t="n">
        <v>34</v>
      </c>
      <c r="O36" s="0" t="n">
        <v>26</v>
      </c>
      <c r="P36" s="0" t="n">
        <v>46</v>
      </c>
      <c r="Q36" s="0" t="n">
        <v>52</v>
      </c>
      <c r="R36" s="0" t="n">
        <v>34</v>
      </c>
      <c r="S36" s="0" t="n">
        <v>18</v>
      </c>
      <c r="T36" s="0" t="n">
        <v>66</v>
      </c>
      <c r="U36" s="0" t="n">
        <v>22</v>
      </c>
      <c r="V36" s="0" t="n">
        <v>20</v>
      </c>
      <c r="W36" s="0" t="n">
        <v>18</v>
      </c>
      <c r="X36" s="0" t="n">
        <v>20</v>
      </c>
      <c r="Y36" s="0" t="n">
        <v>14</v>
      </c>
    </row>
    <row r="37" customFormat="false" ht="14.25" hidden="false" customHeight="false" outlineLevel="0" collapsed="false">
      <c r="A37" s="113" t="n">
        <v>32</v>
      </c>
      <c r="B37" s="113" t="s">
        <v>288</v>
      </c>
      <c r="C37" s="113" t="s">
        <v>289</v>
      </c>
      <c r="D37" s="0" t="str">
        <f aca="false">_xlfn.CONCAT(UPPER(TRIM(B37))," ",TRIM(C37))</f>
        <v>PEPIN Annick</v>
      </c>
      <c r="E37" s="114" t="n">
        <f aca="false">SUM(F37:AA37)</f>
        <v>528</v>
      </c>
      <c r="F37" s="0" t="n">
        <v>30</v>
      </c>
      <c r="G37" s="0" t="n">
        <v>20</v>
      </c>
      <c r="H37" s="0" t="n">
        <v>72</v>
      </c>
      <c r="I37" s="0" t="n">
        <v>28</v>
      </c>
      <c r="J37" s="0" t="n">
        <v>60</v>
      </c>
      <c r="K37" s="0" t="n">
        <v>14</v>
      </c>
      <c r="L37" s="0" t="n">
        <v>24</v>
      </c>
      <c r="M37" s="0" t="n">
        <v>12</v>
      </c>
      <c r="N37" s="0" t="n">
        <v>26</v>
      </c>
      <c r="O37" s="0" t="n">
        <v>28</v>
      </c>
      <c r="P37" s="0" t="n">
        <v>44</v>
      </c>
      <c r="Q37" s="0" t="n">
        <v>34</v>
      </c>
      <c r="R37" s="0" t="n">
        <v>33</v>
      </c>
      <c r="S37" s="0" t="n">
        <v>14</v>
      </c>
      <c r="T37" s="0" t="n">
        <v>14</v>
      </c>
      <c r="U37" s="0" t="n">
        <v>9</v>
      </c>
      <c r="V37" s="0" t="n">
        <v>16</v>
      </c>
      <c r="W37" s="0" t="n">
        <v>16</v>
      </c>
      <c r="X37" s="0" t="n">
        <v>20</v>
      </c>
      <c r="Y37" s="0" t="n">
        <v>14</v>
      </c>
    </row>
    <row r="38" customFormat="false" ht="14.25" hidden="false" customHeight="false" outlineLevel="0" collapsed="false">
      <c r="A38" s="113" t="n">
        <v>33</v>
      </c>
      <c r="B38" s="113" t="s">
        <v>290</v>
      </c>
      <c r="C38" s="113" t="s">
        <v>291</v>
      </c>
      <c r="D38" s="0" t="str">
        <f aca="false">_xlfn.CONCAT(UPPER(TRIM(B38))," ",TRIM(C38))</f>
        <v>NICOLAY Jeannine</v>
      </c>
      <c r="E38" s="114" t="n">
        <f aca="false">SUM(F38:AA38)</f>
        <v>707</v>
      </c>
      <c r="F38" s="0" t="n">
        <v>30</v>
      </c>
      <c r="G38" s="0" t="n">
        <v>33</v>
      </c>
      <c r="H38" s="0" t="n">
        <v>72</v>
      </c>
      <c r="I38" s="0" t="n">
        <v>54</v>
      </c>
      <c r="J38" s="0" t="n">
        <v>69</v>
      </c>
      <c r="K38" s="0" t="n">
        <v>36</v>
      </c>
      <c r="L38" s="0" t="n">
        <v>27</v>
      </c>
      <c r="M38" s="0" t="n">
        <v>0</v>
      </c>
      <c r="N38" s="0" t="n">
        <v>26</v>
      </c>
      <c r="O38" s="0" t="n">
        <v>31</v>
      </c>
      <c r="P38" s="0" t="n">
        <v>46</v>
      </c>
      <c r="Q38" s="0" t="n">
        <v>52</v>
      </c>
      <c r="R38" s="0" t="n">
        <v>34</v>
      </c>
      <c r="S38" s="0" t="n">
        <v>23</v>
      </c>
      <c r="T38" s="0" t="n">
        <v>66</v>
      </c>
      <c r="U38" s="0" t="n">
        <v>8</v>
      </c>
      <c r="V38" s="0" t="n">
        <v>24</v>
      </c>
      <c r="W38" s="0" t="n">
        <v>22</v>
      </c>
      <c r="X38" s="0" t="n">
        <v>30</v>
      </c>
      <c r="Y38" s="0" t="n">
        <v>24</v>
      </c>
    </row>
    <row r="39" customFormat="false" ht="14.25" hidden="false" customHeight="false" outlineLevel="0" collapsed="false">
      <c r="A39" s="113" t="n">
        <v>34</v>
      </c>
      <c r="B39" s="113" t="s">
        <v>296</v>
      </c>
      <c r="C39" s="113" t="s">
        <v>297</v>
      </c>
      <c r="D39" s="0" t="str">
        <f aca="false">_xlfn.CONCAT(UPPER(TRIM(B39))," ",TRIM(C39))</f>
        <v>TOUSSAINT Nadine</v>
      </c>
      <c r="E39" s="114" t="n">
        <f aca="false">SUM(F39:AA39)</f>
        <v>650</v>
      </c>
      <c r="F39" s="0" t="n">
        <v>30</v>
      </c>
      <c r="G39" s="0" t="n">
        <v>0</v>
      </c>
      <c r="H39" s="0" t="n">
        <v>22</v>
      </c>
      <c r="I39" s="0" t="n">
        <v>34</v>
      </c>
      <c r="J39" s="0" t="n">
        <v>66</v>
      </c>
      <c r="K39" s="0" t="n">
        <v>33</v>
      </c>
      <c r="L39" s="0" t="n">
        <v>35</v>
      </c>
      <c r="M39" s="0" t="n">
        <v>13</v>
      </c>
      <c r="N39" s="0" t="n">
        <v>34</v>
      </c>
      <c r="O39" s="0" t="n">
        <v>31</v>
      </c>
      <c r="P39" s="0" t="n">
        <v>51</v>
      </c>
      <c r="Q39" s="0" t="n">
        <v>34</v>
      </c>
      <c r="R39" s="0" t="n">
        <v>22</v>
      </c>
      <c r="S39" s="0" t="n">
        <v>62</v>
      </c>
      <c r="T39" s="0" t="n">
        <v>66</v>
      </c>
      <c r="U39" s="0" t="n">
        <v>17</v>
      </c>
      <c r="V39" s="0" t="n">
        <v>36</v>
      </c>
      <c r="W39" s="0" t="n">
        <v>18</v>
      </c>
      <c r="X39" s="0" t="n">
        <v>30</v>
      </c>
      <c r="Y39" s="0" t="n">
        <v>16</v>
      </c>
    </row>
    <row r="40" customFormat="false" ht="14.25" hidden="false" customHeight="false" outlineLevel="0" collapsed="false">
      <c r="A40" s="113" t="n">
        <v>35</v>
      </c>
      <c r="B40" s="113" t="s">
        <v>823</v>
      </c>
      <c r="C40" s="113" t="s">
        <v>824</v>
      </c>
      <c r="D40" s="0" t="str">
        <f aca="false">_xlfn.CONCAT(UPPER(TRIM(B40))," ",TRIM(C40))</f>
        <v>ROZET Yvan</v>
      </c>
      <c r="E40" s="114" t="n">
        <f aca="false">SUM(F40:AA40)</f>
        <v>563</v>
      </c>
      <c r="F40" s="0" t="n">
        <v>30</v>
      </c>
      <c r="G40" s="0" t="n">
        <v>33</v>
      </c>
      <c r="H40" s="0" t="n">
        <v>70</v>
      </c>
      <c r="I40" s="0" t="n">
        <v>26</v>
      </c>
      <c r="J40" s="0" t="n">
        <v>60</v>
      </c>
      <c r="K40" s="0" t="n">
        <v>20</v>
      </c>
      <c r="L40" s="0" t="n">
        <v>30</v>
      </c>
      <c r="M40" s="0" t="n">
        <v>14</v>
      </c>
      <c r="N40" s="0" t="n">
        <v>27</v>
      </c>
      <c r="O40" s="0" t="n">
        <v>20</v>
      </c>
      <c r="P40" s="0" t="n">
        <v>46</v>
      </c>
      <c r="Q40" s="0" t="n">
        <v>52</v>
      </c>
      <c r="R40" s="0" t="n">
        <v>16</v>
      </c>
      <c r="S40" s="0" t="n">
        <v>20</v>
      </c>
      <c r="T40" s="0" t="n">
        <v>15</v>
      </c>
      <c r="U40" s="0" t="n">
        <v>19</v>
      </c>
      <c r="V40" s="0" t="n">
        <v>8</v>
      </c>
      <c r="W40" s="0" t="n">
        <v>22</v>
      </c>
      <c r="X40" s="0" t="n">
        <v>19</v>
      </c>
      <c r="Y40" s="0" t="n">
        <v>16</v>
      </c>
    </row>
    <row r="41" customFormat="false" ht="14.25" hidden="false" customHeight="false" outlineLevel="0" collapsed="false">
      <c r="A41" s="113" t="n">
        <v>36</v>
      </c>
      <c r="B41" s="113" t="s">
        <v>281</v>
      </c>
      <c r="C41" s="113" t="s">
        <v>282</v>
      </c>
      <c r="D41" s="0" t="str">
        <f aca="false">_xlfn.CONCAT(UPPER(TRIM(B41))," ",TRIM(C41))</f>
        <v>GIGI Jeanne-Marie</v>
      </c>
      <c r="E41" s="114" t="n">
        <f aca="false">SUM(F41:AA41)</f>
        <v>540</v>
      </c>
      <c r="F41" s="0" t="n">
        <v>30</v>
      </c>
      <c r="G41" s="0" t="n">
        <v>14</v>
      </c>
      <c r="H41" s="0" t="n">
        <v>72</v>
      </c>
      <c r="I41" s="0" t="n">
        <v>0</v>
      </c>
      <c r="J41" s="0" t="n">
        <v>60</v>
      </c>
      <c r="K41" s="0" t="n">
        <v>18</v>
      </c>
      <c r="L41" s="0" t="n">
        <v>26</v>
      </c>
      <c r="M41" s="0" t="n">
        <v>18</v>
      </c>
      <c r="N41" s="0" t="n">
        <v>22</v>
      </c>
      <c r="O41" s="0" t="n">
        <v>20</v>
      </c>
      <c r="P41" s="0" t="n">
        <v>48</v>
      </c>
      <c r="Q41" s="0" t="n">
        <v>52</v>
      </c>
      <c r="R41" s="0" t="n">
        <v>33</v>
      </c>
      <c r="S41" s="0" t="n">
        <v>20</v>
      </c>
      <c r="T41" s="0" t="n">
        <v>28</v>
      </c>
      <c r="U41" s="0" t="n">
        <v>13</v>
      </c>
      <c r="V41" s="0" t="n">
        <v>25</v>
      </c>
      <c r="W41" s="0" t="n">
        <v>22</v>
      </c>
      <c r="X41" s="0" t="n">
        <v>19</v>
      </c>
      <c r="Y41" s="0" t="n">
        <v>0</v>
      </c>
    </row>
    <row r="42" customFormat="false" ht="14.25" hidden="false" customHeight="false" outlineLevel="0" collapsed="false">
      <c r="A42" s="113" t="n">
        <v>37</v>
      </c>
      <c r="B42" s="113" t="s">
        <v>283</v>
      </c>
      <c r="C42" s="113" t="s">
        <v>267</v>
      </c>
      <c r="D42" s="0" t="str">
        <f aca="false">_xlfn.CONCAT(UPPER(TRIM(B42))," ",TRIM(C42))</f>
        <v>GLESNER Martine</v>
      </c>
      <c r="E42" s="114" t="n">
        <f aca="false">SUM(F42:AA42)</f>
        <v>682</v>
      </c>
      <c r="F42" s="0" t="n">
        <v>30</v>
      </c>
      <c r="G42" s="0" t="n">
        <v>72</v>
      </c>
      <c r="H42" s="0" t="n">
        <v>72</v>
      </c>
      <c r="I42" s="0" t="n">
        <v>54</v>
      </c>
      <c r="J42" s="0" t="n">
        <v>60</v>
      </c>
      <c r="K42" s="0" t="n">
        <v>36</v>
      </c>
      <c r="L42" s="0" t="n">
        <v>27</v>
      </c>
      <c r="M42" s="0" t="n">
        <v>9</v>
      </c>
      <c r="N42" s="0" t="n">
        <v>33</v>
      </c>
      <c r="O42" s="0" t="n">
        <v>0</v>
      </c>
      <c r="P42" s="0" t="n">
        <v>48</v>
      </c>
      <c r="Q42" s="0" t="n">
        <v>33</v>
      </c>
      <c r="R42" s="0" t="n">
        <v>33</v>
      </c>
      <c r="S42" s="0" t="n">
        <v>62</v>
      </c>
      <c r="T42" s="0" t="n">
        <v>25</v>
      </c>
      <c r="U42" s="0" t="n">
        <v>22</v>
      </c>
      <c r="V42" s="0" t="n">
        <v>0</v>
      </c>
      <c r="W42" s="0" t="n">
        <v>22</v>
      </c>
      <c r="X42" s="0" t="n">
        <v>30</v>
      </c>
      <c r="Y42" s="0" t="n">
        <v>14</v>
      </c>
    </row>
    <row r="43" customFormat="false" ht="14.25" hidden="false" customHeight="false" outlineLevel="0" collapsed="false">
      <c r="A43" s="113" t="n">
        <v>38</v>
      </c>
      <c r="B43" s="113" t="s">
        <v>298</v>
      </c>
      <c r="C43" s="113" t="s">
        <v>242</v>
      </c>
      <c r="D43" s="0" t="str">
        <f aca="false">_xlfn.CONCAT(UPPER(TRIM(B43))," ",TRIM(C43))</f>
        <v>RICHARD Agnès</v>
      </c>
      <c r="E43" s="114" t="n">
        <f aca="false">SUM(F43:AA43)</f>
        <v>476</v>
      </c>
      <c r="F43" s="0" t="n">
        <v>30</v>
      </c>
      <c r="G43" s="0" t="n">
        <v>23</v>
      </c>
      <c r="H43" s="0" t="n">
        <v>17</v>
      </c>
      <c r="I43" s="0" t="n">
        <v>17</v>
      </c>
      <c r="J43" s="0" t="n">
        <v>66</v>
      </c>
      <c r="K43" s="0" t="n">
        <v>18</v>
      </c>
      <c r="L43" s="0" t="n">
        <v>34</v>
      </c>
      <c r="M43" s="0" t="n">
        <v>13</v>
      </c>
      <c r="N43" s="0" t="n">
        <v>33</v>
      </c>
      <c r="O43" s="0" t="n">
        <v>16</v>
      </c>
      <c r="P43" s="0" t="n">
        <v>42</v>
      </c>
      <c r="Q43" s="0" t="n">
        <v>22</v>
      </c>
      <c r="R43" s="0" t="n">
        <v>26</v>
      </c>
      <c r="S43" s="0" t="n">
        <v>20</v>
      </c>
      <c r="T43" s="0" t="n">
        <v>23</v>
      </c>
      <c r="U43" s="0" t="n">
        <v>13</v>
      </c>
      <c r="V43" s="0" t="n">
        <v>22</v>
      </c>
      <c r="W43" s="0" t="n">
        <v>9</v>
      </c>
      <c r="X43" s="0" t="n">
        <v>18</v>
      </c>
      <c r="Y43" s="0" t="n">
        <v>14</v>
      </c>
    </row>
    <row r="44" customFormat="false" ht="14.25" hidden="false" customHeight="false" outlineLevel="0" collapsed="false">
      <c r="A44" s="113" t="n">
        <v>39</v>
      </c>
      <c r="B44" s="113" t="s">
        <v>629</v>
      </c>
      <c r="C44" s="113" t="s">
        <v>755</v>
      </c>
      <c r="D44" s="0" t="str">
        <f aca="false">_xlfn.CONCAT(UPPER(TRIM(B44))," ",TRIM(C44))</f>
        <v>LAMBERT Murielle</v>
      </c>
      <c r="E44" s="114" t="n">
        <f aca="false">SUM(F44:AA44)</f>
        <v>483</v>
      </c>
      <c r="F44" s="0" t="n">
        <v>24</v>
      </c>
      <c r="G44" s="0" t="n">
        <v>62</v>
      </c>
      <c r="H44" s="0" t="n">
        <v>0</v>
      </c>
      <c r="I44" s="0" t="n">
        <v>26</v>
      </c>
      <c r="J44" s="0" t="n">
        <v>66</v>
      </c>
      <c r="K44" s="0" t="n">
        <v>17</v>
      </c>
      <c r="L44" s="0" t="n">
        <v>34</v>
      </c>
      <c r="M44" s="0" t="n">
        <v>12</v>
      </c>
      <c r="N44" s="0" t="n">
        <v>12</v>
      </c>
      <c r="O44" s="0" t="n">
        <v>20</v>
      </c>
      <c r="P44" s="0" t="n">
        <v>42</v>
      </c>
      <c r="Q44" s="0" t="n">
        <v>24</v>
      </c>
      <c r="R44" s="0" t="n">
        <v>34</v>
      </c>
      <c r="S44" s="0" t="n">
        <v>20</v>
      </c>
      <c r="T44" s="0" t="n">
        <v>15</v>
      </c>
      <c r="U44" s="0" t="n">
        <v>13</v>
      </c>
      <c r="V44" s="0" t="n">
        <v>10</v>
      </c>
      <c r="W44" s="0" t="n">
        <v>16</v>
      </c>
      <c r="X44" s="0" t="n">
        <v>20</v>
      </c>
      <c r="Y44" s="0" t="n">
        <v>16</v>
      </c>
    </row>
    <row r="45" customFormat="false" ht="14.25" hidden="false" customHeight="false" outlineLevel="0" collapsed="false">
      <c r="A45" s="113" t="n">
        <v>40</v>
      </c>
      <c r="B45" s="113" t="s">
        <v>292</v>
      </c>
      <c r="C45" s="113" t="s">
        <v>293</v>
      </c>
      <c r="D45" s="0" t="str">
        <f aca="false">_xlfn.CONCAT(UPPER(TRIM(B45))," ",TRIM(C45))</f>
        <v>ROSSION Francis</v>
      </c>
      <c r="E45" s="114" t="n">
        <f aca="false">SUM(F45:AA45)</f>
        <v>522</v>
      </c>
      <c r="F45" s="0" t="n">
        <v>26</v>
      </c>
      <c r="G45" s="0" t="n">
        <v>23</v>
      </c>
      <c r="H45" s="0" t="n">
        <v>16</v>
      </c>
      <c r="I45" s="0" t="n">
        <v>26</v>
      </c>
      <c r="J45" s="0" t="n">
        <v>69</v>
      </c>
      <c r="K45" s="0" t="n">
        <v>33</v>
      </c>
      <c r="L45" s="0" t="n">
        <v>0</v>
      </c>
      <c r="M45" s="0" t="n">
        <v>13</v>
      </c>
      <c r="N45" s="0" t="n">
        <v>34</v>
      </c>
      <c r="O45" s="0" t="n">
        <v>24</v>
      </c>
      <c r="P45" s="0" t="n">
        <v>46</v>
      </c>
      <c r="Q45" s="0" t="n">
        <v>26</v>
      </c>
      <c r="R45" s="0" t="n">
        <v>33</v>
      </c>
      <c r="S45" s="0" t="n">
        <v>20</v>
      </c>
      <c r="T45" s="0" t="n">
        <v>66</v>
      </c>
      <c r="U45" s="0" t="n">
        <v>0</v>
      </c>
      <c r="V45" s="0" t="n">
        <v>15</v>
      </c>
      <c r="W45" s="0" t="n">
        <v>16</v>
      </c>
      <c r="X45" s="0" t="n">
        <v>20</v>
      </c>
      <c r="Y45" s="0" t="n">
        <v>16</v>
      </c>
    </row>
    <row r="46" customFormat="false" ht="14.25" hidden="false" customHeight="false" outlineLevel="0" collapsed="false">
      <c r="A46" s="113" t="n">
        <v>41</v>
      </c>
      <c r="B46" s="113" t="s">
        <v>284</v>
      </c>
      <c r="C46" s="113" t="s">
        <v>285</v>
      </c>
      <c r="D46" s="0" t="str">
        <f aca="false">_xlfn.CONCAT(UPPER(TRIM(B46))," ",TRIM(C46))</f>
        <v>CAMUS Marie-Thérèse</v>
      </c>
      <c r="E46" s="114" t="n">
        <f aca="false">SUM(F46:AA46)</f>
        <v>473</v>
      </c>
      <c r="F46" s="0" t="n">
        <v>26</v>
      </c>
      <c r="G46" s="0" t="n">
        <v>16</v>
      </c>
      <c r="H46" s="0" t="n">
        <v>0</v>
      </c>
      <c r="I46" s="0" t="n">
        <v>28</v>
      </c>
      <c r="J46" s="0" t="n">
        <v>60</v>
      </c>
      <c r="K46" s="0" t="n">
        <v>24</v>
      </c>
      <c r="L46" s="0" t="n">
        <v>24</v>
      </c>
      <c r="M46" s="0" t="n">
        <v>14</v>
      </c>
      <c r="N46" s="0" t="n">
        <v>33</v>
      </c>
      <c r="O46" s="0" t="n">
        <v>24</v>
      </c>
      <c r="P46" s="0" t="n">
        <v>42</v>
      </c>
      <c r="Q46" s="0" t="n">
        <v>28</v>
      </c>
      <c r="R46" s="0" t="n">
        <v>33</v>
      </c>
      <c r="S46" s="0" t="n">
        <v>15</v>
      </c>
      <c r="T46" s="0" t="n">
        <v>16</v>
      </c>
      <c r="U46" s="0" t="n">
        <v>19</v>
      </c>
      <c r="V46" s="0" t="n">
        <v>25</v>
      </c>
      <c r="W46" s="0" t="n">
        <v>18</v>
      </c>
      <c r="X46" s="0" t="n">
        <v>14</v>
      </c>
      <c r="Y46" s="0" t="n">
        <v>14</v>
      </c>
    </row>
    <row r="47" customFormat="false" ht="14.25" hidden="false" customHeight="false" outlineLevel="0" collapsed="false">
      <c r="A47" s="113" t="n">
        <v>42</v>
      </c>
      <c r="B47" s="113" t="s">
        <v>294</v>
      </c>
      <c r="C47" s="113" t="s">
        <v>295</v>
      </c>
      <c r="D47" s="0" t="str">
        <f aca="false">_xlfn.CONCAT(UPPER(TRIM(B47))," ",TRIM(C47))</f>
        <v>PELTIER Renelde</v>
      </c>
      <c r="E47" s="114" t="n">
        <f aca="false">SUM(F47:AA47)</f>
        <v>504</v>
      </c>
      <c r="F47" s="0" t="n">
        <v>30</v>
      </c>
      <c r="G47" s="0" t="n">
        <v>72</v>
      </c>
      <c r="H47" s="0" t="n">
        <v>0</v>
      </c>
      <c r="I47" s="0" t="n">
        <v>28</v>
      </c>
      <c r="J47" s="0" t="n">
        <v>60</v>
      </c>
      <c r="K47" s="0" t="n">
        <v>33</v>
      </c>
      <c r="L47" s="0" t="n">
        <v>24</v>
      </c>
      <c r="M47" s="0" t="n">
        <v>13</v>
      </c>
      <c r="N47" s="0" t="n">
        <v>20</v>
      </c>
      <c r="O47" s="0" t="n">
        <v>28</v>
      </c>
      <c r="P47" s="0" t="n">
        <v>42</v>
      </c>
      <c r="Q47" s="0" t="n">
        <v>20</v>
      </c>
      <c r="R47" s="0" t="n">
        <v>14</v>
      </c>
      <c r="S47" s="0" t="n">
        <v>17</v>
      </c>
      <c r="T47" s="0" t="n">
        <v>23</v>
      </c>
      <c r="U47" s="0" t="n">
        <v>18</v>
      </c>
      <c r="V47" s="0" t="n">
        <v>18</v>
      </c>
      <c r="W47" s="0" t="n">
        <v>16</v>
      </c>
      <c r="X47" s="0" t="n">
        <v>14</v>
      </c>
      <c r="Y47" s="0" t="n">
        <v>14</v>
      </c>
    </row>
    <row r="48" customFormat="false" ht="14.25" hidden="false" customHeight="false" outlineLevel="0" collapsed="false">
      <c r="A48" s="113" t="n">
        <v>43</v>
      </c>
      <c r="B48" s="113" t="s">
        <v>299</v>
      </c>
      <c r="C48" s="113" t="s">
        <v>300</v>
      </c>
      <c r="D48" s="0" t="str">
        <f aca="false">_xlfn.CONCAT(UPPER(TRIM(B48))," ",TRIM(C48))</f>
        <v>TOTH Etelle</v>
      </c>
      <c r="E48" s="114" t="n">
        <f aca="false">SUM(F48:AA48)</f>
        <v>494</v>
      </c>
      <c r="F48" s="0" t="n">
        <v>30</v>
      </c>
      <c r="G48" s="0" t="n">
        <v>26</v>
      </c>
      <c r="H48" s="0" t="n">
        <v>0</v>
      </c>
      <c r="I48" s="0" t="n">
        <v>42</v>
      </c>
      <c r="J48" s="0" t="n">
        <v>69</v>
      </c>
      <c r="K48" s="0" t="n">
        <v>21</v>
      </c>
      <c r="L48" s="0" t="n">
        <v>13</v>
      </c>
      <c r="M48" s="0" t="n">
        <v>13</v>
      </c>
      <c r="N48" s="0" t="n">
        <v>20</v>
      </c>
      <c r="O48" s="0" t="n">
        <v>31</v>
      </c>
      <c r="P48" s="0" t="n">
        <v>33</v>
      </c>
      <c r="Q48" s="0" t="n">
        <v>24</v>
      </c>
      <c r="R48" s="0" t="n">
        <v>20</v>
      </c>
      <c r="S48" s="0" t="n">
        <v>9</v>
      </c>
      <c r="T48" s="0" t="n">
        <v>73</v>
      </c>
      <c r="U48" s="0" t="n">
        <v>21</v>
      </c>
      <c r="V48" s="0" t="n">
        <v>0</v>
      </c>
      <c r="W48" s="0" t="n">
        <v>18</v>
      </c>
      <c r="X48" s="0" t="n">
        <v>17</v>
      </c>
      <c r="Y48" s="0" t="n">
        <v>14</v>
      </c>
    </row>
    <row r="49" customFormat="false" ht="14.25" hidden="false" customHeight="false" outlineLevel="0" collapsed="false">
      <c r="A49" s="113" t="n">
        <v>44</v>
      </c>
      <c r="B49" s="113" t="s">
        <v>215</v>
      </c>
      <c r="C49" s="113" t="s">
        <v>216</v>
      </c>
      <c r="D49" s="0" t="str">
        <f aca="false">_xlfn.CONCAT(UPPER(TRIM(B49))," ",TRIM(C49))</f>
        <v>DUBOIS Lily</v>
      </c>
      <c r="E49" s="114" t="n">
        <f aca="false">SUM(F49:AA49)</f>
        <v>766</v>
      </c>
      <c r="F49" s="0" t="n">
        <v>30</v>
      </c>
      <c r="G49" s="0" t="n">
        <v>85</v>
      </c>
      <c r="H49" s="0" t="n">
        <v>62</v>
      </c>
      <c r="I49" s="0" t="n">
        <v>34</v>
      </c>
      <c r="J49" s="0" t="n">
        <v>66</v>
      </c>
      <c r="K49" s="0" t="n">
        <v>36</v>
      </c>
      <c r="L49" s="0" t="n">
        <v>0</v>
      </c>
      <c r="M49" s="0" t="n">
        <v>28</v>
      </c>
      <c r="N49" s="0" t="n">
        <v>34</v>
      </c>
      <c r="O49" s="0" t="n">
        <v>25</v>
      </c>
      <c r="P49" s="0" t="n">
        <v>51</v>
      </c>
      <c r="Q49" s="0" t="n">
        <v>52</v>
      </c>
      <c r="R49" s="0" t="n">
        <v>33</v>
      </c>
      <c r="S49" s="0" t="n">
        <v>33</v>
      </c>
      <c r="T49" s="0" t="n">
        <v>73</v>
      </c>
      <c r="U49" s="0" t="n">
        <v>36</v>
      </c>
      <c r="V49" s="0" t="n">
        <v>27</v>
      </c>
      <c r="W49" s="0" t="n">
        <v>22</v>
      </c>
      <c r="X49" s="0" t="n">
        <v>23</v>
      </c>
      <c r="Y49" s="0" t="n">
        <v>16</v>
      </c>
    </row>
    <row r="50" customFormat="false" ht="14.25" hidden="false" customHeight="false" outlineLevel="0" collapsed="false">
      <c r="A50" s="113" t="n">
        <v>45</v>
      </c>
      <c r="B50" s="113" t="s">
        <v>631</v>
      </c>
      <c r="C50" s="113" t="s">
        <v>632</v>
      </c>
      <c r="D50" s="0" t="str">
        <f aca="false">_xlfn.CONCAT(UPPER(TRIM(B50))," ",TRIM(C50))</f>
        <v>HEREMANS Joséphine</v>
      </c>
      <c r="E50" s="114" t="n">
        <f aca="false">SUM(F50:AA50)</f>
        <v>347</v>
      </c>
      <c r="F50" s="0" t="n">
        <v>30</v>
      </c>
      <c r="G50" s="0" t="n">
        <v>25</v>
      </c>
      <c r="H50" s="0" t="n">
        <v>17</v>
      </c>
      <c r="I50" s="0" t="n">
        <v>26</v>
      </c>
      <c r="J50" s="0" t="n">
        <v>25</v>
      </c>
      <c r="K50" s="0" t="n">
        <v>27</v>
      </c>
      <c r="L50" s="0" t="n">
        <v>0</v>
      </c>
      <c r="M50" s="0" t="n">
        <v>12</v>
      </c>
      <c r="N50" s="0" t="n">
        <v>26</v>
      </c>
      <c r="O50" s="0" t="n">
        <v>20</v>
      </c>
      <c r="P50" s="0" t="n">
        <v>48</v>
      </c>
      <c r="Q50" s="0" t="n">
        <v>24</v>
      </c>
      <c r="R50" s="0" t="n">
        <v>0</v>
      </c>
      <c r="S50" s="0" t="n">
        <v>15</v>
      </c>
      <c r="T50" s="0" t="n">
        <v>8</v>
      </c>
      <c r="U50" s="0" t="n">
        <v>0</v>
      </c>
      <c r="V50" s="0" t="n">
        <v>0</v>
      </c>
      <c r="W50" s="0" t="n">
        <v>16</v>
      </c>
      <c r="X50" s="0" t="n">
        <v>14</v>
      </c>
      <c r="Y50" s="0" t="n">
        <v>14</v>
      </c>
    </row>
    <row r="51" customFormat="false" ht="14.25" hidden="false" customHeight="false" outlineLevel="0" collapsed="false">
      <c r="A51" s="113" t="n">
        <v>46</v>
      </c>
      <c r="B51" s="113" t="s">
        <v>207</v>
      </c>
      <c r="C51" s="113" t="s">
        <v>208</v>
      </c>
      <c r="D51" s="0" t="str">
        <f aca="false">_xlfn.CONCAT(UPPER(TRIM(B51))," ",TRIM(C51))</f>
        <v>VAN CANTFORT Jacques</v>
      </c>
      <c r="E51" s="114" t="n">
        <f aca="false">SUM(F51:AA51)</f>
        <v>788</v>
      </c>
      <c r="F51" s="0" t="n">
        <v>30</v>
      </c>
      <c r="G51" s="0" t="n">
        <v>72</v>
      </c>
      <c r="H51" s="0" t="n">
        <v>72</v>
      </c>
      <c r="I51" s="0" t="n">
        <v>28</v>
      </c>
      <c r="J51" s="0" t="n">
        <v>63</v>
      </c>
      <c r="K51" s="0" t="n">
        <v>39</v>
      </c>
      <c r="L51" s="0" t="n">
        <v>52</v>
      </c>
      <c r="M51" s="0" t="n">
        <v>13</v>
      </c>
      <c r="N51" s="0" t="n">
        <v>34</v>
      </c>
      <c r="O51" s="0" t="n">
        <v>26</v>
      </c>
      <c r="P51" s="0" t="n">
        <v>48</v>
      </c>
      <c r="Q51" s="0" t="n">
        <v>52</v>
      </c>
      <c r="R51" s="0" t="n">
        <v>34</v>
      </c>
      <c r="S51" s="0" t="n">
        <v>22</v>
      </c>
      <c r="T51" s="0" t="n">
        <v>66</v>
      </c>
      <c r="U51" s="0" t="n">
        <v>36</v>
      </c>
      <c r="V51" s="0" t="n">
        <v>25</v>
      </c>
      <c r="W51" s="0" t="n">
        <v>22</v>
      </c>
      <c r="X51" s="0" t="n">
        <v>30</v>
      </c>
      <c r="Y51" s="0" t="n">
        <v>24</v>
      </c>
    </row>
    <row r="52" customFormat="false" ht="14.25" hidden="false" customHeight="false" outlineLevel="0" collapsed="false">
      <c r="A52" s="113" t="n">
        <v>47</v>
      </c>
      <c r="B52" s="113" t="s">
        <v>249</v>
      </c>
      <c r="C52" s="113" t="s">
        <v>250</v>
      </c>
      <c r="D52" s="0" t="str">
        <f aca="false">_xlfn.CONCAT(UPPER(TRIM(B52))," ",TRIM(C52))</f>
        <v>ANDRE Liliane</v>
      </c>
      <c r="E52" s="114" t="n">
        <f aca="false">SUM(F52:AA52)</f>
        <v>652</v>
      </c>
      <c r="F52" s="0" t="n">
        <v>0</v>
      </c>
      <c r="G52" s="0" t="n">
        <v>72</v>
      </c>
      <c r="H52" s="0" t="n">
        <v>72</v>
      </c>
      <c r="I52" s="0" t="n">
        <v>34</v>
      </c>
      <c r="J52" s="0" t="n">
        <v>60</v>
      </c>
      <c r="K52" s="0" t="n">
        <v>36</v>
      </c>
      <c r="L52" s="0" t="n">
        <v>24</v>
      </c>
      <c r="M52" s="0" t="n">
        <v>13</v>
      </c>
      <c r="N52" s="0" t="n">
        <v>34</v>
      </c>
      <c r="O52" s="0" t="n">
        <v>26</v>
      </c>
      <c r="P52" s="0" t="n">
        <v>42</v>
      </c>
      <c r="Q52" s="0" t="n">
        <v>34</v>
      </c>
      <c r="R52" s="0" t="n">
        <v>33</v>
      </c>
      <c r="S52" s="0" t="n">
        <v>20</v>
      </c>
      <c r="T52" s="0" t="n">
        <v>66</v>
      </c>
      <c r="U52" s="0" t="n">
        <v>25</v>
      </c>
      <c r="V52" s="0" t="n">
        <v>25</v>
      </c>
      <c r="W52" s="0" t="n">
        <v>22</v>
      </c>
      <c r="X52" s="0" t="n">
        <v>0</v>
      </c>
      <c r="Y52" s="0" t="n">
        <v>14</v>
      </c>
    </row>
    <row r="53" customFormat="false" ht="14.25" hidden="false" customHeight="false" outlineLevel="0" collapsed="false">
      <c r="A53" s="113" t="n">
        <v>48</v>
      </c>
      <c r="B53" s="113" t="s">
        <v>603</v>
      </c>
      <c r="C53" s="113" t="s">
        <v>604</v>
      </c>
      <c r="D53" s="0" t="str">
        <f aca="false">_xlfn.CONCAT(UPPER(TRIM(B53))," ",TRIM(C53))</f>
        <v>LOWYS Isabelle</v>
      </c>
      <c r="E53" s="114" t="n">
        <f aca="false">SUM(F53:AA53)</f>
        <v>812</v>
      </c>
      <c r="F53" s="0" t="n">
        <v>30</v>
      </c>
      <c r="G53" s="0" t="n">
        <v>72</v>
      </c>
      <c r="H53" s="0" t="n">
        <v>90</v>
      </c>
      <c r="I53" s="0" t="n">
        <v>57</v>
      </c>
      <c r="J53" s="0" t="n">
        <v>69</v>
      </c>
      <c r="K53" s="0" t="n">
        <v>39</v>
      </c>
      <c r="L53" s="0" t="n">
        <v>52</v>
      </c>
      <c r="M53" s="0" t="n">
        <v>14</v>
      </c>
      <c r="N53" s="0" t="n">
        <v>34</v>
      </c>
      <c r="O53" s="0" t="n">
        <v>31</v>
      </c>
      <c r="P53" s="0" t="n">
        <v>51</v>
      </c>
      <c r="Q53" s="0" t="n">
        <v>36</v>
      </c>
      <c r="R53" s="0" t="n">
        <v>34</v>
      </c>
      <c r="S53" s="0" t="n">
        <v>20</v>
      </c>
      <c r="T53" s="0" t="n">
        <v>73</v>
      </c>
      <c r="U53" s="0" t="n">
        <v>22</v>
      </c>
      <c r="V53" s="0" t="n">
        <v>25</v>
      </c>
      <c r="W53" s="0" t="n">
        <v>20</v>
      </c>
      <c r="X53" s="0" t="n">
        <v>19</v>
      </c>
      <c r="Y53" s="0" t="n">
        <v>24</v>
      </c>
    </row>
    <row r="54" customFormat="false" ht="14.25" hidden="false" customHeight="false" outlineLevel="0" collapsed="false">
      <c r="A54" s="113" t="n">
        <v>49</v>
      </c>
      <c r="B54" s="113" t="s">
        <v>262</v>
      </c>
      <c r="C54" s="113" t="s">
        <v>263</v>
      </c>
      <c r="D54" s="0" t="str">
        <f aca="false">_xlfn.CONCAT(UPPER(TRIM(B54))," ",TRIM(C54))</f>
        <v>WOUTERS Viviane</v>
      </c>
      <c r="E54" s="114" t="n">
        <f aca="false">SUM(F54:AA54)</f>
        <v>614</v>
      </c>
      <c r="F54" s="0" t="n">
        <v>30</v>
      </c>
      <c r="G54" s="0" t="n">
        <v>62</v>
      </c>
      <c r="H54" s="0" t="n">
        <v>0</v>
      </c>
      <c r="I54" s="0" t="n">
        <v>33</v>
      </c>
      <c r="J54" s="0" t="n">
        <v>69</v>
      </c>
      <c r="K54" s="0" t="n">
        <v>33</v>
      </c>
      <c r="L54" s="0" t="n">
        <v>30</v>
      </c>
      <c r="M54" s="0" t="n">
        <v>7</v>
      </c>
      <c r="N54" s="0" t="n">
        <v>26</v>
      </c>
      <c r="O54" s="0" t="n">
        <v>28</v>
      </c>
      <c r="P54" s="0" t="n">
        <v>42</v>
      </c>
      <c r="Q54" s="0" t="n">
        <v>34</v>
      </c>
      <c r="R54" s="0" t="n">
        <v>34</v>
      </c>
      <c r="S54" s="0" t="n">
        <v>20</v>
      </c>
      <c r="T54" s="0" t="n">
        <v>66</v>
      </c>
      <c r="U54" s="0" t="n">
        <v>22</v>
      </c>
      <c r="V54" s="0" t="n">
        <v>12</v>
      </c>
      <c r="W54" s="0" t="n">
        <v>22</v>
      </c>
      <c r="X54" s="0" t="n">
        <v>30</v>
      </c>
      <c r="Y54" s="0" t="n">
        <v>14</v>
      </c>
    </row>
    <row r="55" customFormat="false" ht="14.25" hidden="false" customHeight="false" outlineLevel="0" collapsed="false">
      <c r="A55" s="113" t="n">
        <v>50</v>
      </c>
      <c r="B55" s="113" t="s">
        <v>221</v>
      </c>
      <c r="C55" s="113" t="s">
        <v>222</v>
      </c>
      <c r="D55" s="0" t="str">
        <f aca="false">_xlfn.CONCAT(UPPER(TRIM(B55))," ",TRIM(C55))</f>
        <v>KOEUNE Bernadette</v>
      </c>
      <c r="E55" s="114" t="n">
        <f aca="false">SUM(F55:AA55)</f>
        <v>777</v>
      </c>
      <c r="F55" s="0" t="n">
        <v>30</v>
      </c>
      <c r="G55" s="0" t="n">
        <v>72</v>
      </c>
      <c r="H55" s="0" t="n">
        <v>72</v>
      </c>
      <c r="I55" s="0" t="n">
        <v>57</v>
      </c>
      <c r="J55" s="0" t="n">
        <v>69</v>
      </c>
      <c r="K55" s="0" t="n">
        <v>36</v>
      </c>
      <c r="L55" s="0" t="n">
        <v>32</v>
      </c>
      <c r="M55" s="0" t="n">
        <v>13</v>
      </c>
      <c r="N55" s="0" t="n">
        <v>33</v>
      </c>
      <c r="O55" s="0" t="n">
        <v>31</v>
      </c>
      <c r="P55" s="0" t="n">
        <v>33</v>
      </c>
      <c r="Q55" s="0" t="n">
        <v>52</v>
      </c>
      <c r="R55" s="0" t="n">
        <v>33</v>
      </c>
      <c r="S55" s="0" t="n">
        <v>20</v>
      </c>
      <c r="T55" s="0" t="n">
        <v>66</v>
      </c>
      <c r="U55" s="0" t="n">
        <v>30</v>
      </c>
      <c r="V55" s="0" t="n">
        <v>23</v>
      </c>
      <c r="W55" s="0" t="n">
        <v>21</v>
      </c>
      <c r="X55" s="0" t="n">
        <v>30</v>
      </c>
      <c r="Y55" s="0" t="n">
        <v>24</v>
      </c>
    </row>
    <row r="56" customFormat="false" ht="14.25" hidden="false" customHeight="false" outlineLevel="0" collapsed="false">
      <c r="A56" s="113" t="n">
        <v>51</v>
      </c>
      <c r="B56" s="113" t="s">
        <v>221</v>
      </c>
      <c r="C56" s="113" t="s">
        <v>302</v>
      </c>
      <c r="D56" s="0" t="str">
        <f aca="false">_xlfn.CONCAT(UPPER(TRIM(B56))," ",TRIM(C56))</f>
        <v>KOEUNE Robert</v>
      </c>
      <c r="E56" s="114" t="n">
        <f aca="false">SUM(F56:AA56)</f>
        <v>519</v>
      </c>
      <c r="F56" s="0" t="n">
        <v>30</v>
      </c>
      <c r="G56" s="0" t="n">
        <v>26</v>
      </c>
      <c r="H56" s="0" t="n">
        <v>14</v>
      </c>
      <c r="I56" s="0" t="n">
        <v>33</v>
      </c>
      <c r="J56" s="0" t="n">
        <v>12</v>
      </c>
      <c r="K56" s="0" t="n">
        <v>33</v>
      </c>
      <c r="L56" s="0" t="n">
        <v>30</v>
      </c>
      <c r="M56" s="0" t="n">
        <v>13</v>
      </c>
      <c r="N56" s="0" t="n">
        <v>34</v>
      </c>
      <c r="O56" s="0" t="n">
        <v>26</v>
      </c>
      <c r="P56" s="0" t="n">
        <v>51</v>
      </c>
      <c r="Q56" s="0" t="n">
        <v>52</v>
      </c>
      <c r="R56" s="0" t="n">
        <v>34</v>
      </c>
      <c r="S56" s="0" t="n">
        <v>17</v>
      </c>
      <c r="T56" s="0" t="n">
        <v>16</v>
      </c>
      <c r="U56" s="0" t="n">
        <v>36</v>
      </c>
      <c r="V56" s="0" t="n">
        <v>12</v>
      </c>
      <c r="W56" s="0" t="n">
        <v>16</v>
      </c>
      <c r="X56" s="0" t="n">
        <v>20</v>
      </c>
      <c r="Y56" s="0" t="n">
        <v>14</v>
      </c>
    </row>
    <row r="57" customFormat="false" ht="14.25" hidden="false" customHeight="false" outlineLevel="0" collapsed="false">
      <c r="A57" s="113" t="n">
        <v>52</v>
      </c>
      <c r="B57" s="113" t="s">
        <v>509</v>
      </c>
      <c r="C57" s="113" t="s">
        <v>510</v>
      </c>
      <c r="D57" s="0" t="str">
        <f aca="false">_xlfn.CONCAT(UPPER(TRIM(B57))," ",TRIM(C57))</f>
        <v>BOURCY Beatrice</v>
      </c>
      <c r="E57" s="114" t="n">
        <f aca="false">SUM(F57:AA57)</f>
        <v>261</v>
      </c>
      <c r="F57" s="0" t="n">
        <v>24</v>
      </c>
      <c r="G57" s="0" t="n">
        <v>18</v>
      </c>
      <c r="H57" s="0" t="n">
        <v>20</v>
      </c>
      <c r="I57" s="0" t="n">
        <v>16</v>
      </c>
      <c r="J57" s="0" t="n">
        <v>15</v>
      </c>
      <c r="K57" s="0" t="n">
        <v>27</v>
      </c>
      <c r="L57" s="0" t="n">
        <v>0</v>
      </c>
      <c r="M57" s="0" t="n">
        <v>9</v>
      </c>
      <c r="N57" s="0" t="n">
        <v>11</v>
      </c>
      <c r="O57" s="0" t="n">
        <v>10</v>
      </c>
      <c r="P57" s="0" t="n">
        <v>0</v>
      </c>
      <c r="Q57" s="0" t="n">
        <v>22</v>
      </c>
      <c r="R57" s="0" t="n">
        <v>15</v>
      </c>
      <c r="S57" s="0" t="n">
        <v>7</v>
      </c>
      <c r="T57" s="0" t="n">
        <v>14</v>
      </c>
      <c r="U57" s="0" t="n">
        <v>15</v>
      </c>
      <c r="V57" s="0" t="n">
        <v>19</v>
      </c>
      <c r="W57" s="0" t="n">
        <v>3</v>
      </c>
      <c r="X57" s="0" t="n">
        <v>6</v>
      </c>
      <c r="Y57" s="0" t="n">
        <v>10</v>
      </c>
    </row>
    <row r="58" customFormat="false" ht="14.25" hidden="false" customHeight="false" outlineLevel="0" collapsed="false">
      <c r="A58" s="113" t="n">
        <v>53</v>
      </c>
      <c r="B58" s="113" t="s">
        <v>213</v>
      </c>
      <c r="C58" s="113" t="s">
        <v>214</v>
      </c>
      <c r="D58" s="0" t="str">
        <f aca="false">_xlfn.CONCAT(UPPER(TRIM(B58))," ",TRIM(C58))</f>
        <v>ROSIERE Marie-Noelle</v>
      </c>
      <c r="E58" s="114" t="n">
        <f aca="false">SUM(F58:AA58)</f>
        <v>801</v>
      </c>
      <c r="F58" s="0" t="n">
        <v>30</v>
      </c>
      <c r="G58" s="0" t="n">
        <v>72</v>
      </c>
      <c r="H58" s="0" t="n">
        <v>72</v>
      </c>
      <c r="I58" s="0" t="n">
        <v>34</v>
      </c>
      <c r="J58" s="0" t="n">
        <v>69</v>
      </c>
      <c r="K58" s="0" t="n">
        <v>39</v>
      </c>
      <c r="L58" s="0" t="n">
        <v>52</v>
      </c>
      <c r="M58" s="0" t="n">
        <v>13</v>
      </c>
      <c r="N58" s="0" t="n">
        <v>34</v>
      </c>
      <c r="O58" s="0" t="n">
        <v>42</v>
      </c>
      <c r="P58" s="0" t="n">
        <v>48</v>
      </c>
      <c r="Q58" s="0" t="n">
        <v>38</v>
      </c>
      <c r="R58" s="0" t="n">
        <v>34</v>
      </c>
      <c r="S58" s="0" t="n">
        <v>20</v>
      </c>
      <c r="T58" s="0" t="n">
        <v>66</v>
      </c>
      <c r="U58" s="0" t="n">
        <v>36</v>
      </c>
      <c r="V58" s="0" t="n">
        <v>26</v>
      </c>
      <c r="W58" s="0" t="n">
        <v>22</v>
      </c>
      <c r="X58" s="0" t="n">
        <v>30</v>
      </c>
      <c r="Y58" s="0" t="n">
        <v>24</v>
      </c>
    </row>
    <row r="59" customFormat="false" ht="14.25" hidden="false" customHeight="false" outlineLevel="0" collapsed="false">
      <c r="A59" s="113" t="n">
        <v>54</v>
      </c>
      <c r="B59" s="113" t="s">
        <v>251</v>
      </c>
      <c r="C59" s="113" t="s">
        <v>252</v>
      </c>
      <c r="D59" s="0" t="str">
        <f aca="false">_xlfn.CONCAT(UPPER(TRIM(B59))," ",TRIM(C59))</f>
        <v>KAISER Jany</v>
      </c>
      <c r="E59" s="114" t="n">
        <f aca="false">SUM(F59:AA59)</f>
        <v>604</v>
      </c>
      <c r="F59" s="0" t="n">
        <v>30</v>
      </c>
      <c r="G59" s="0" t="n">
        <v>31</v>
      </c>
      <c r="H59" s="0" t="n">
        <v>72</v>
      </c>
      <c r="I59" s="0" t="n">
        <v>0</v>
      </c>
      <c r="J59" s="0" t="n">
        <v>69</v>
      </c>
      <c r="K59" s="0" t="n">
        <v>33</v>
      </c>
      <c r="L59" s="0" t="n">
        <v>27</v>
      </c>
      <c r="M59" s="0" t="n">
        <v>14</v>
      </c>
      <c r="N59" s="0" t="n">
        <v>20</v>
      </c>
      <c r="O59" s="0" t="n">
        <v>24</v>
      </c>
      <c r="P59" s="0" t="n">
        <v>42</v>
      </c>
      <c r="Q59" s="0" t="n">
        <v>34</v>
      </c>
      <c r="R59" s="0" t="n">
        <v>22</v>
      </c>
      <c r="S59" s="0" t="n">
        <v>20</v>
      </c>
      <c r="T59" s="0" t="n">
        <v>66</v>
      </c>
      <c r="U59" s="0" t="n">
        <v>24</v>
      </c>
      <c r="V59" s="0" t="n">
        <v>16</v>
      </c>
      <c r="W59" s="0" t="n">
        <v>14</v>
      </c>
      <c r="X59" s="0" t="n">
        <v>30</v>
      </c>
      <c r="Y59" s="0" t="n">
        <v>16</v>
      </c>
    </row>
    <row r="60" customFormat="false" ht="14.25" hidden="false" customHeight="false" outlineLevel="0" collapsed="false">
      <c r="A60" s="113" t="n">
        <v>55</v>
      </c>
      <c r="B60" s="113" t="s">
        <v>253</v>
      </c>
      <c r="C60" s="113" t="s">
        <v>254</v>
      </c>
      <c r="D60" s="0" t="str">
        <f aca="false">_xlfn.CONCAT(UPPER(TRIM(B60))," ",TRIM(C60))</f>
        <v>BAIWIR Léon</v>
      </c>
      <c r="E60" s="114" t="n">
        <f aca="false">SUM(F60:AA60)</f>
        <v>620</v>
      </c>
      <c r="F60" s="0" t="n">
        <v>30</v>
      </c>
      <c r="G60" s="0" t="n">
        <v>31</v>
      </c>
      <c r="H60" s="0" t="n">
        <v>72</v>
      </c>
      <c r="I60" s="0" t="n">
        <v>26</v>
      </c>
      <c r="J60" s="0" t="n">
        <v>69</v>
      </c>
      <c r="K60" s="0" t="n">
        <v>33</v>
      </c>
      <c r="L60" s="0" t="n">
        <v>27</v>
      </c>
      <c r="M60" s="0" t="n">
        <v>14</v>
      </c>
      <c r="N60" s="0" t="n">
        <v>20</v>
      </c>
      <c r="O60" s="0" t="n">
        <v>24</v>
      </c>
      <c r="P60" s="0" t="n">
        <v>42</v>
      </c>
      <c r="Q60" s="0" t="n">
        <v>34</v>
      </c>
      <c r="R60" s="0" t="n">
        <v>22</v>
      </c>
      <c r="S60" s="0" t="n">
        <v>20</v>
      </c>
      <c r="T60" s="0" t="n">
        <v>66</v>
      </c>
      <c r="U60" s="0" t="n">
        <v>24</v>
      </c>
      <c r="V60" s="0" t="n">
        <v>18</v>
      </c>
      <c r="W60" s="0" t="n">
        <v>14</v>
      </c>
      <c r="X60" s="0" t="n">
        <v>20</v>
      </c>
      <c r="Y60" s="0" t="n">
        <v>14</v>
      </c>
    </row>
    <row r="61" customFormat="false" ht="14.25" hidden="false" customHeight="false" outlineLevel="0" collapsed="false">
      <c r="A61" s="113" t="n">
        <v>56</v>
      </c>
      <c r="B61" s="113" t="s">
        <v>264</v>
      </c>
      <c r="C61" s="113" t="s">
        <v>265</v>
      </c>
      <c r="D61" s="0" t="str">
        <f aca="false">_xlfn.CONCAT(UPPER(TRIM(B61))," ",TRIM(C61))</f>
        <v>TRIBOLET Jean-Claude</v>
      </c>
      <c r="E61" s="114" t="n">
        <f aca="false">SUM(F61:AA61)</f>
        <v>805</v>
      </c>
      <c r="F61" s="0" t="n">
        <v>30</v>
      </c>
      <c r="G61" s="0" t="n">
        <v>85</v>
      </c>
      <c r="H61" s="0" t="n">
        <v>74</v>
      </c>
      <c r="I61" s="0" t="n">
        <v>57</v>
      </c>
      <c r="J61" s="0" t="n">
        <v>66</v>
      </c>
      <c r="K61" s="0" t="n">
        <v>33</v>
      </c>
      <c r="L61" s="0" t="n">
        <v>35</v>
      </c>
      <c r="M61" s="0" t="n">
        <v>13</v>
      </c>
      <c r="N61" s="0" t="n">
        <v>34</v>
      </c>
      <c r="O61" s="0" t="n">
        <v>31</v>
      </c>
      <c r="P61" s="0" t="n">
        <v>51</v>
      </c>
      <c r="Q61" s="0" t="n">
        <v>52</v>
      </c>
      <c r="R61" s="0" t="n">
        <v>34</v>
      </c>
      <c r="S61" s="0" t="n">
        <v>21</v>
      </c>
      <c r="T61" s="0" t="n">
        <v>66</v>
      </c>
      <c r="U61" s="0" t="n">
        <v>36</v>
      </c>
      <c r="V61" s="0" t="n">
        <v>27</v>
      </c>
      <c r="W61" s="0" t="n">
        <v>21</v>
      </c>
      <c r="X61" s="0" t="n">
        <v>23</v>
      </c>
      <c r="Y61" s="0" t="n">
        <v>16</v>
      </c>
    </row>
    <row r="62" customFormat="false" ht="14.25" hidden="false" customHeight="false" outlineLevel="0" collapsed="false">
      <c r="A62" s="113" t="n">
        <v>57</v>
      </c>
      <c r="B62" s="113" t="s">
        <v>278</v>
      </c>
      <c r="C62" s="113" t="s">
        <v>238</v>
      </c>
      <c r="D62" s="0" t="str">
        <f aca="false">_xlfn.CONCAT(UPPER(TRIM(B62))," ",TRIM(C62))</f>
        <v>BELHOMME Mireille</v>
      </c>
      <c r="E62" s="114" t="n">
        <f aca="false">SUM(F62:AA62)</f>
        <v>730</v>
      </c>
      <c r="F62" s="0" t="n">
        <v>30</v>
      </c>
      <c r="G62" s="0" t="n">
        <v>72</v>
      </c>
      <c r="H62" s="0" t="n">
        <v>72</v>
      </c>
      <c r="I62" s="0" t="n">
        <v>34</v>
      </c>
      <c r="J62" s="0" t="n">
        <v>69</v>
      </c>
      <c r="K62" s="0" t="n">
        <v>36</v>
      </c>
      <c r="L62" s="0" t="n">
        <v>26</v>
      </c>
      <c r="M62" s="0" t="n">
        <v>13</v>
      </c>
      <c r="N62" s="0" t="n">
        <v>34</v>
      </c>
      <c r="O62" s="0" t="n">
        <v>0</v>
      </c>
      <c r="P62" s="0" t="n">
        <v>51</v>
      </c>
      <c r="Q62" s="0" t="n">
        <v>52</v>
      </c>
      <c r="R62" s="0" t="n">
        <v>34</v>
      </c>
      <c r="S62" s="0" t="n">
        <v>20</v>
      </c>
      <c r="T62" s="0" t="n">
        <v>66</v>
      </c>
      <c r="U62" s="0" t="n">
        <v>25</v>
      </c>
      <c r="V62" s="0" t="n">
        <v>20</v>
      </c>
      <c r="W62" s="0" t="n">
        <v>22</v>
      </c>
      <c r="X62" s="0" t="n">
        <v>30</v>
      </c>
      <c r="Y62" s="0" t="n">
        <v>24</v>
      </c>
    </row>
    <row r="63" customFormat="false" ht="14.25" hidden="false" customHeight="false" outlineLevel="0" collapsed="false">
      <c r="A63" s="113" t="n">
        <v>58</v>
      </c>
      <c r="B63" s="113" t="s">
        <v>219</v>
      </c>
      <c r="C63" s="113" t="s">
        <v>220</v>
      </c>
      <c r="D63" s="0" t="str">
        <f aca="false">_xlfn.CONCAT(UPPER(TRIM(B63))," ",TRIM(C63))</f>
        <v>NOIRHOMME Joseph</v>
      </c>
      <c r="E63" s="114" t="n">
        <f aca="false">SUM(F63:AA63)</f>
        <v>785</v>
      </c>
      <c r="F63" s="0" t="n">
        <v>30</v>
      </c>
      <c r="G63" s="0" t="n">
        <v>72</v>
      </c>
      <c r="H63" s="0" t="n">
        <v>70</v>
      </c>
      <c r="I63" s="0" t="n">
        <v>32</v>
      </c>
      <c r="J63" s="0" t="n">
        <v>69</v>
      </c>
      <c r="K63" s="0" t="n">
        <v>39</v>
      </c>
      <c r="L63" s="0" t="n">
        <v>35</v>
      </c>
      <c r="M63" s="0" t="n">
        <v>13</v>
      </c>
      <c r="N63" s="0" t="n">
        <v>34</v>
      </c>
      <c r="O63" s="0" t="n">
        <v>27</v>
      </c>
      <c r="P63" s="0" t="n">
        <v>46</v>
      </c>
      <c r="Q63" s="0" t="n">
        <v>52</v>
      </c>
      <c r="R63" s="0" t="n">
        <v>34</v>
      </c>
      <c r="S63" s="0" t="n">
        <v>20</v>
      </c>
      <c r="T63" s="0" t="n">
        <v>73</v>
      </c>
      <c r="U63" s="0" t="n">
        <v>36</v>
      </c>
      <c r="V63" s="0" t="n">
        <v>27</v>
      </c>
      <c r="W63" s="0" t="n">
        <v>22</v>
      </c>
      <c r="X63" s="0" t="n">
        <v>30</v>
      </c>
      <c r="Y63" s="0" t="n">
        <v>24</v>
      </c>
    </row>
    <row r="64" customFormat="false" ht="14.25" hidden="false" customHeight="false" outlineLevel="0" collapsed="false">
      <c r="A64" s="113" t="n">
        <v>59</v>
      </c>
      <c r="B64" s="113" t="s">
        <v>320</v>
      </c>
      <c r="C64" s="113" t="s">
        <v>321</v>
      </c>
      <c r="D64" s="0" t="str">
        <f aca="false">_xlfn.CONCAT(UPPER(TRIM(B64))," ",TRIM(C64))</f>
        <v>MINET Florentin</v>
      </c>
      <c r="E64" s="114" t="n">
        <f aca="false">SUM(F64:AA64)</f>
        <v>772</v>
      </c>
      <c r="F64" s="0" t="n">
        <v>30</v>
      </c>
      <c r="G64" s="0" t="n">
        <v>63</v>
      </c>
      <c r="H64" s="0" t="n">
        <v>73</v>
      </c>
      <c r="I64" s="0" t="n">
        <v>39</v>
      </c>
      <c r="J64" s="0" t="n">
        <v>69</v>
      </c>
      <c r="K64" s="0" t="n">
        <v>39</v>
      </c>
      <c r="L64" s="0" t="n">
        <v>52</v>
      </c>
      <c r="M64" s="0" t="n">
        <v>14</v>
      </c>
      <c r="N64" s="0" t="n">
        <v>34</v>
      </c>
      <c r="O64" s="0" t="n">
        <v>31</v>
      </c>
      <c r="P64" s="0" t="n">
        <v>51</v>
      </c>
      <c r="Q64" s="0" t="n">
        <v>28</v>
      </c>
      <c r="R64" s="0" t="n">
        <v>34</v>
      </c>
      <c r="S64" s="0" t="n">
        <v>20</v>
      </c>
      <c r="T64" s="0" t="n">
        <v>66</v>
      </c>
      <c r="U64" s="0" t="n">
        <v>30</v>
      </c>
      <c r="V64" s="0" t="n">
        <v>34</v>
      </c>
      <c r="W64" s="0" t="n">
        <v>21</v>
      </c>
      <c r="X64" s="0" t="n">
        <v>30</v>
      </c>
      <c r="Y64" s="0" t="n">
        <v>14</v>
      </c>
    </row>
    <row r="65" customFormat="false" ht="14.25" hidden="false" customHeight="false" outlineLevel="0" collapsed="false">
      <c r="A65" s="113" t="n">
        <v>60</v>
      </c>
      <c r="B65" s="113" t="s">
        <v>500</v>
      </c>
      <c r="C65" s="113" t="s">
        <v>753</v>
      </c>
      <c r="D65" s="0" t="str">
        <f aca="false">_xlfn.CONCAT(UPPER(TRIM(B65))," ",TRIM(C65))</f>
        <v>LAPLANCHE THéo</v>
      </c>
      <c r="E65" s="114" t="n">
        <f aca="false">SUM(F65:AA65)</f>
        <v>397</v>
      </c>
      <c r="F65" s="0" t="n">
        <v>30</v>
      </c>
      <c r="G65" s="0" t="n">
        <v>16</v>
      </c>
      <c r="H65" s="0" t="n">
        <v>16</v>
      </c>
      <c r="I65" s="0" t="n">
        <v>0</v>
      </c>
      <c r="J65" s="0" t="n">
        <v>69</v>
      </c>
      <c r="K65" s="0" t="n">
        <v>18</v>
      </c>
      <c r="L65" s="0" t="n">
        <v>0</v>
      </c>
      <c r="M65" s="0" t="n">
        <v>0</v>
      </c>
      <c r="N65" s="0" t="n">
        <v>11</v>
      </c>
      <c r="O65" s="0" t="n">
        <v>20</v>
      </c>
      <c r="P65" s="0" t="n">
        <v>48</v>
      </c>
      <c r="Q65" s="0" t="n">
        <v>24</v>
      </c>
      <c r="R65" s="0" t="n">
        <v>23</v>
      </c>
      <c r="S65" s="0" t="n">
        <v>62</v>
      </c>
      <c r="T65" s="0" t="n">
        <v>26</v>
      </c>
      <c r="U65" s="0" t="n">
        <v>14</v>
      </c>
      <c r="V65" s="0" t="n">
        <v>6</v>
      </c>
      <c r="W65" s="0" t="n">
        <v>6</v>
      </c>
      <c r="X65" s="0" t="n">
        <v>3</v>
      </c>
      <c r="Y65" s="0" t="n">
        <v>5</v>
      </c>
    </row>
    <row r="66" customFormat="false" ht="14.25" hidden="false" customHeight="false" outlineLevel="0" collapsed="false">
      <c r="A66" s="113" t="n">
        <v>61</v>
      </c>
      <c r="B66" s="113" t="s">
        <v>599</v>
      </c>
      <c r="C66" s="113" t="s">
        <v>293</v>
      </c>
      <c r="D66" s="0" t="str">
        <f aca="false">_xlfn.CONCAT(UPPER(TRIM(B66))," ",TRIM(C66))</f>
        <v>DE GRAUX Francis</v>
      </c>
      <c r="E66" s="114" t="n">
        <f aca="false">SUM(F66:AA66)</f>
        <v>741</v>
      </c>
      <c r="F66" s="0" t="n">
        <v>30</v>
      </c>
      <c r="G66" s="0" t="n">
        <v>72</v>
      </c>
      <c r="H66" s="0" t="n">
        <v>64</v>
      </c>
      <c r="I66" s="0" t="n">
        <v>34</v>
      </c>
      <c r="J66" s="0" t="n">
        <v>69</v>
      </c>
      <c r="K66" s="0" t="n">
        <v>36</v>
      </c>
      <c r="L66" s="0" t="n">
        <v>35</v>
      </c>
      <c r="M66" s="0" t="n">
        <v>13</v>
      </c>
      <c r="N66" s="0" t="n">
        <v>28</v>
      </c>
      <c r="O66" s="0" t="n">
        <v>24</v>
      </c>
      <c r="P66" s="0" t="n">
        <v>51</v>
      </c>
      <c r="Q66" s="0" t="n">
        <v>52</v>
      </c>
      <c r="R66" s="0" t="n">
        <v>34</v>
      </c>
      <c r="S66" s="0" t="n">
        <v>18</v>
      </c>
      <c r="T66" s="0" t="n">
        <v>82</v>
      </c>
      <c r="U66" s="0" t="n">
        <v>20</v>
      </c>
      <c r="V66" s="0" t="n">
        <v>25</v>
      </c>
      <c r="W66" s="0" t="n">
        <v>18</v>
      </c>
      <c r="X66" s="0" t="n">
        <v>20</v>
      </c>
      <c r="Y66" s="0" t="n">
        <v>16</v>
      </c>
    </row>
    <row r="67" customFormat="false" ht="14.25" hidden="false" customHeight="false" outlineLevel="0" collapsed="false">
      <c r="A67" s="113" t="n">
        <v>62</v>
      </c>
      <c r="B67" s="113" t="s">
        <v>331</v>
      </c>
      <c r="C67" s="113" t="s">
        <v>208</v>
      </c>
      <c r="D67" s="0" t="str">
        <f aca="false">_xlfn.CONCAT(UPPER(TRIM(B67))," ",TRIM(C67))</f>
        <v>GILLET Jacques</v>
      </c>
      <c r="E67" s="114" t="n">
        <f aca="false">SUM(F67:AA67)</f>
        <v>803</v>
      </c>
      <c r="F67" s="0" t="n">
        <v>30</v>
      </c>
      <c r="G67" s="0" t="n">
        <v>85</v>
      </c>
      <c r="H67" s="0" t="n">
        <v>72</v>
      </c>
      <c r="I67" s="0" t="n">
        <v>57</v>
      </c>
      <c r="J67" s="0" t="n">
        <v>72</v>
      </c>
      <c r="K67" s="0" t="n">
        <v>39</v>
      </c>
      <c r="L67" s="0" t="n">
        <v>52</v>
      </c>
      <c r="M67" s="0" t="n">
        <v>0</v>
      </c>
      <c r="N67" s="0" t="n">
        <v>34</v>
      </c>
      <c r="O67" s="0" t="n">
        <v>31</v>
      </c>
      <c r="P67" s="0" t="n">
        <v>51</v>
      </c>
      <c r="Q67" s="0" t="n">
        <v>38</v>
      </c>
      <c r="R67" s="0" t="n">
        <v>33</v>
      </c>
      <c r="S67" s="0" t="n">
        <v>32</v>
      </c>
      <c r="T67" s="0" t="n">
        <v>66</v>
      </c>
      <c r="U67" s="0" t="n">
        <v>25</v>
      </c>
      <c r="V67" s="0" t="n">
        <v>27</v>
      </c>
      <c r="W67" s="0" t="n">
        <v>22</v>
      </c>
      <c r="X67" s="0" t="n">
        <v>23</v>
      </c>
      <c r="Y67" s="0" t="n">
        <v>14</v>
      </c>
    </row>
    <row r="68" customFormat="false" ht="14.25" hidden="false" customHeight="false" outlineLevel="0" collapsed="false">
      <c r="A68" s="113" t="n">
        <v>63</v>
      </c>
      <c r="B68" s="113" t="s">
        <v>329</v>
      </c>
      <c r="C68" s="113" t="s">
        <v>246</v>
      </c>
      <c r="D68" s="0" t="str">
        <f aca="false">_xlfn.CONCAT(UPPER(TRIM(B68))," ",TRIM(C68))</f>
        <v>VANHACK Christine</v>
      </c>
      <c r="E68" s="114" t="n">
        <f aca="false">SUM(F68:AA68)</f>
        <v>830</v>
      </c>
      <c r="F68" s="0" t="n">
        <v>30</v>
      </c>
      <c r="G68" s="0" t="n">
        <v>85</v>
      </c>
      <c r="H68" s="0" t="n">
        <v>80</v>
      </c>
      <c r="I68" s="0" t="n">
        <v>57</v>
      </c>
      <c r="J68" s="0" t="n">
        <v>72</v>
      </c>
      <c r="K68" s="0" t="n">
        <v>39</v>
      </c>
      <c r="L68" s="0" t="n">
        <v>35</v>
      </c>
      <c r="M68" s="0" t="n">
        <v>14</v>
      </c>
      <c r="N68" s="0" t="n">
        <v>34</v>
      </c>
      <c r="O68" s="0" t="n">
        <v>32</v>
      </c>
      <c r="P68" s="0" t="n">
        <v>51</v>
      </c>
      <c r="Q68" s="0" t="n">
        <v>36</v>
      </c>
      <c r="R68" s="0" t="n">
        <v>34</v>
      </c>
      <c r="S68" s="0" t="n">
        <v>19</v>
      </c>
      <c r="T68" s="0" t="n">
        <v>66</v>
      </c>
      <c r="U68" s="0" t="n">
        <v>36</v>
      </c>
      <c r="V68" s="0" t="n">
        <v>34</v>
      </c>
      <c r="W68" s="0" t="n">
        <v>22</v>
      </c>
      <c r="X68" s="0" t="n">
        <v>30</v>
      </c>
      <c r="Y68" s="0" t="n">
        <v>24</v>
      </c>
    </row>
    <row r="69" customFormat="false" ht="14.25" hidden="false" customHeight="false" outlineLevel="0" collapsed="false">
      <c r="A69" s="113" t="n">
        <v>64</v>
      </c>
      <c r="B69" s="113" t="s">
        <v>825</v>
      </c>
      <c r="C69" s="113" t="s">
        <v>210</v>
      </c>
      <c r="D69" s="0" t="str">
        <f aca="false">_xlfn.CONCAT(UPPER(TRIM(B69))," ",TRIM(C69))</f>
        <v>LONNOY Monique</v>
      </c>
      <c r="E69" s="114" t="n">
        <f aca="false">SUM(F69:AA69)</f>
        <v>454</v>
      </c>
      <c r="F69" s="0" t="n">
        <v>30</v>
      </c>
      <c r="G69" s="0" t="n">
        <v>13</v>
      </c>
      <c r="H69" s="0" t="n">
        <v>70</v>
      </c>
      <c r="I69" s="0" t="n">
        <v>26</v>
      </c>
      <c r="J69" s="0" t="n">
        <v>69</v>
      </c>
      <c r="K69" s="0" t="n">
        <v>33</v>
      </c>
      <c r="L69" s="0" t="n">
        <v>14</v>
      </c>
      <c r="M69" s="0" t="n">
        <v>13</v>
      </c>
      <c r="N69" s="0" t="n">
        <v>12</v>
      </c>
      <c r="O69" s="0" t="n">
        <v>16</v>
      </c>
      <c r="P69" s="0" t="n">
        <v>10</v>
      </c>
      <c r="Q69" s="0" t="n">
        <v>28</v>
      </c>
      <c r="R69" s="0" t="n">
        <v>33</v>
      </c>
      <c r="S69" s="0" t="n">
        <v>14</v>
      </c>
      <c r="T69" s="0" t="n">
        <v>16</v>
      </c>
      <c r="U69" s="0" t="n">
        <v>16</v>
      </c>
      <c r="V69" s="0" t="n">
        <v>17</v>
      </c>
      <c r="W69" s="0" t="n">
        <v>4</v>
      </c>
      <c r="X69" s="0" t="n">
        <v>10</v>
      </c>
      <c r="Y69" s="0" t="n">
        <v>10</v>
      </c>
    </row>
    <row r="70" customFormat="false" ht="14.25" hidden="false" customHeight="false" outlineLevel="0" collapsed="false">
      <c r="A70" s="113" t="n">
        <v>65</v>
      </c>
      <c r="B70" s="113" t="s">
        <v>328</v>
      </c>
      <c r="C70" s="113" t="s">
        <v>204</v>
      </c>
      <c r="D70" s="0" t="str">
        <f aca="false">_xlfn.CONCAT(UPPER(TRIM(B70))," ",TRIM(C70))</f>
        <v>ROELS Françoise</v>
      </c>
      <c r="E70" s="114" t="n">
        <f aca="false">SUM(F70:AA70)</f>
        <v>752</v>
      </c>
      <c r="F70" s="0" t="n">
        <v>30</v>
      </c>
      <c r="G70" s="0" t="n">
        <v>72</v>
      </c>
      <c r="H70" s="0" t="n">
        <v>72</v>
      </c>
      <c r="I70" s="0" t="n">
        <v>54</v>
      </c>
      <c r="J70" s="0" t="n">
        <v>69</v>
      </c>
      <c r="K70" s="0" t="n">
        <v>33</v>
      </c>
      <c r="L70" s="0" t="n">
        <v>35</v>
      </c>
      <c r="M70" s="0" t="n">
        <v>14</v>
      </c>
      <c r="N70" s="0" t="n">
        <v>34</v>
      </c>
      <c r="O70" s="0" t="n">
        <v>32</v>
      </c>
      <c r="P70" s="0" t="n">
        <v>46</v>
      </c>
      <c r="Q70" s="0" t="n">
        <v>52</v>
      </c>
      <c r="R70" s="0" t="n">
        <v>34</v>
      </c>
      <c r="S70" s="0" t="n">
        <v>0</v>
      </c>
      <c r="T70" s="0" t="n">
        <v>73</v>
      </c>
      <c r="U70" s="0" t="n">
        <v>0</v>
      </c>
      <c r="V70" s="0" t="n">
        <v>27</v>
      </c>
      <c r="W70" s="0" t="n">
        <v>21</v>
      </c>
      <c r="X70" s="0" t="n">
        <v>30</v>
      </c>
      <c r="Y70" s="0" t="n">
        <v>24</v>
      </c>
    </row>
    <row r="71" customFormat="false" ht="14.25" hidden="false" customHeight="false" outlineLevel="0" collapsed="false">
      <c r="A71" s="113" t="n">
        <v>66</v>
      </c>
      <c r="B71" s="113" t="s">
        <v>329</v>
      </c>
      <c r="C71" s="113" t="s">
        <v>330</v>
      </c>
      <c r="D71" s="0" t="str">
        <f aca="false">_xlfn.CONCAT(UPPER(TRIM(B71))," ",TRIM(C71))</f>
        <v>VANHACK Marguerite</v>
      </c>
      <c r="E71" s="114" t="n">
        <f aca="false">SUM(F71:AA71)</f>
        <v>580</v>
      </c>
      <c r="F71" s="0" t="n">
        <v>30</v>
      </c>
      <c r="G71" s="0" t="n">
        <v>62</v>
      </c>
      <c r="H71" s="0" t="n">
        <v>20</v>
      </c>
      <c r="I71" s="0" t="n">
        <v>34</v>
      </c>
      <c r="J71" s="0" t="n">
        <v>13</v>
      </c>
      <c r="K71" s="0" t="n">
        <v>33</v>
      </c>
      <c r="L71" s="0" t="n">
        <v>28</v>
      </c>
      <c r="M71" s="0" t="n">
        <v>0</v>
      </c>
      <c r="N71" s="0" t="n">
        <v>28</v>
      </c>
      <c r="O71" s="0" t="n">
        <v>28</v>
      </c>
      <c r="P71" s="0" t="n">
        <v>51</v>
      </c>
      <c r="Q71" s="0" t="n">
        <v>52</v>
      </c>
      <c r="R71" s="0" t="n">
        <v>33</v>
      </c>
      <c r="S71" s="0" t="n">
        <v>18</v>
      </c>
      <c r="T71" s="0" t="n">
        <v>66</v>
      </c>
      <c r="U71" s="0" t="n">
        <v>17</v>
      </c>
      <c r="V71" s="0" t="n">
        <v>21</v>
      </c>
      <c r="W71" s="0" t="n">
        <v>14</v>
      </c>
      <c r="X71" s="0" t="n">
        <v>18</v>
      </c>
      <c r="Y71" s="0" t="n">
        <v>14</v>
      </c>
    </row>
    <row r="72" customFormat="false" ht="14.25" hidden="false" customHeight="false" outlineLevel="0" collapsed="false">
      <c r="A72" s="113" t="n">
        <v>67</v>
      </c>
      <c r="B72" s="113" t="s">
        <v>518</v>
      </c>
      <c r="C72" s="113" t="s">
        <v>208</v>
      </c>
      <c r="D72" s="0" t="str">
        <f aca="false">_xlfn.CONCAT(UPPER(TRIM(B72))," ",TRIM(C72))</f>
        <v>FRANSSEN Jacques</v>
      </c>
      <c r="E72" s="114" t="n">
        <f aca="false">SUM(F72:AA72)</f>
        <v>867</v>
      </c>
      <c r="F72" s="0" t="n">
        <v>30</v>
      </c>
      <c r="G72" s="0" t="n">
        <v>85</v>
      </c>
      <c r="H72" s="0" t="n">
        <v>73</v>
      </c>
      <c r="I72" s="0" t="n">
        <v>57</v>
      </c>
      <c r="J72" s="0" t="n">
        <v>69</v>
      </c>
      <c r="K72" s="0" t="n">
        <v>39</v>
      </c>
      <c r="L72" s="0" t="n">
        <v>52</v>
      </c>
      <c r="M72" s="0" t="n">
        <v>14</v>
      </c>
      <c r="N72" s="0" t="n">
        <v>34</v>
      </c>
      <c r="O72" s="0" t="n">
        <v>26</v>
      </c>
      <c r="P72" s="0" t="n">
        <v>51</v>
      </c>
      <c r="Q72" s="0" t="n">
        <v>36</v>
      </c>
      <c r="R72" s="0" t="n">
        <v>34</v>
      </c>
      <c r="S72" s="0" t="n">
        <v>62</v>
      </c>
      <c r="T72" s="0" t="n">
        <v>73</v>
      </c>
      <c r="U72" s="0" t="n">
        <v>36</v>
      </c>
      <c r="V72" s="0" t="n">
        <v>27</v>
      </c>
      <c r="W72" s="0" t="n">
        <v>22</v>
      </c>
      <c r="X72" s="0" t="n">
        <v>23</v>
      </c>
      <c r="Y72" s="0" t="n">
        <v>24</v>
      </c>
    </row>
    <row r="73" customFormat="false" ht="14.25" hidden="false" customHeight="false" outlineLevel="0" collapsed="false">
      <c r="A73" s="113" t="n">
        <v>68</v>
      </c>
      <c r="B73" s="113" t="s">
        <v>322</v>
      </c>
      <c r="C73" s="113" t="s">
        <v>323</v>
      </c>
      <c r="D73" s="0" t="str">
        <f aca="false">_xlfn.CONCAT(UPPER(TRIM(B73))," ",TRIM(C73))</f>
        <v>TURCHETTO Bruno</v>
      </c>
      <c r="E73" s="114" t="n">
        <f aca="false">SUM(F73:AA73)</f>
        <v>696</v>
      </c>
      <c r="F73" s="0" t="n">
        <v>30</v>
      </c>
      <c r="G73" s="0" t="n">
        <v>72</v>
      </c>
      <c r="H73" s="0" t="n">
        <v>64</v>
      </c>
      <c r="I73" s="0" t="n">
        <v>34</v>
      </c>
      <c r="J73" s="0" t="n">
        <v>63</v>
      </c>
      <c r="K73" s="0" t="n">
        <v>39</v>
      </c>
      <c r="L73" s="0" t="n">
        <v>32</v>
      </c>
      <c r="M73" s="0" t="n">
        <v>13</v>
      </c>
      <c r="N73" s="0" t="n">
        <v>34</v>
      </c>
      <c r="O73" s="0" t="n">
        <v>26</v>
      </c>
      <c r="P73" s="0" t="n">
        <v>48</v>
      </c>
      <c r="Q73" s="0" t="n">
        <v>36</v>
      </c>
      <c r="R73" s="0" t="n">
        <v>34</v>
      </c>
      <c r="S73" s="0" t="n">
        <v>0</v>
      </c>
      <c r="T73" s="0" t="n">
        <v>66</v>
      </c>
      <c r="U73" s="0" t="n">
        <v>14</v>
      </c>
      <c r="V73" s="0" t="n">
        <v>23</v>
      </c>
      <c r="W73" s="0" t="n">
        <v>22</v>
      </c>
      <c r="X73" s="0" t="n">
        <v>30</v>
      </c>
      <c r="Y73" s="0" t="n">
        <v>16</v>
      </c>
    </row>
    <row r="74" customFormat="false" ht="14.25" hidden="false" customHeight="false" outlineLevel="0" collapsed="false">
      <c r="A74" s="113" t="n">
        <v>69</v>
      </c>
      <c r="B74" s="113" t="s">
        <v>502</v>
      </c>
      <c r="C74" s="113" t="s">
        <v>333</v>
      </c>
      <c r="D74" s="0" t="str">
        <f aca="false">_xlfn.CONCAT(UPPER(TRIM(B74))," ",TRIM(C74))</f>
        <v>ROBERT Rita</v>
      </c>
      <c r="E74" s="114" t="n">
        <f aca="false">SUM(F74:AA74)</f>
        <v>615</v>
      </c>
      <c r="F74" s="0" t="n">
        <v>30</v>
      </c>
      <c r="G74" s="0" t="n">
        <v>62</v>
      </c>
      <c r="H74" s="0" t="n">
        <v>73</v>
      </c>
      <c r="I74" s="0" t="n">
        <v>15</v>
      </c>
      <c r="J74" s="0" t="n">
        <v>69</v>
      </c>
      <c r="K74" s="0" t="n">
        <v>36</v>
      </c>
      <c r="L74" s="0" t="n">
        <v>35</v>
      </c>
      <c r="M74" s="0" t="n">
        <v>18</v>
      </c>
      <c r="N74" s="0" t="n">
        <v>21</v>
      </c>
      <c r="O74" s="0" t="n">
        <v>14</v>
      </c>
      <c r="P74" s="0" t="n">
        <v>51</v>
      </c>
      <c r="Q74" s="0" t="n">
        <v>52</v>
      </c>
      <c r="R74" s="0" t="n">
        <v>33</v>
      </c>
      <c r="S74" s="0" t="n">
        <v>17</v>
      </c>
      <c r="T74" s="0" t="n">
        <v>14</v>
      </c>
      <c r="U74" s="0" t="n">
        <v>0</v>
      </c>
      <c r="V74" s="0" t="n">
        <v>20</v>
      </c>
      <c r="W74" s="0" t="n">
        <v>18</v>
      </c>
      <c r="X74" s="0" t="n">
        <v>23</v>
      </c>
      <c r="Y74" s="0" t="n">
        <v>14</v>
      </c>
    </row>
    <row r="75" customFormat="false" ht="14.25" hidden="false" customHeight="false" outlineLevel="0" collapsed="false">
      <c r="A75" s="113" t="n">
        <v>70</v>
      </c>
      <c r="B75" s="113" t="s">
        <v>326</v>
      </c>
      <c r="C75" s="113" t="s">
        <v>327</v>
      </c>
      <c r="D75" s="0" t="str">
        <f aca="false">_xlfn.CONCAT(UPPER(TRIM(B75))," ",TRIM(C75))</f>
        <v>BERTRAND Georges</v>
      </c>
      <c r="E75" s="114" t="n">
        <f aca="false">SUM(F75:AA75)</f>
        <v>721</v>
      </c>
      <c r="F75" s="0" t="n">
        <v>30</v>
      </c>
      <c r="G75" s="0" t="n">
        <v>0</v>
      </c>
      <c r="H75" s="0" t="n">
        <v>72</v>
      </c>
      <c r="I75" s="0" t="n">
        <v>57</v>
      </c>
      <c r="J75" s="0" t="n">
        <v>69</v>
      </c>
      <c r="K75" s="0" t="n">
        <v>36</v>
      </c>
      <c r="L75" s="0" t="n">
        <v>35</v>
      </c>
      <c r="M75" s="0" t="n">
        <v>14</v>
      </c>
      <c r="N75" s="0" t="n">
        <v>34</v>
      </c>
      <c r="O75" s="0" t="n">
        <v>32</v>
      </c>
      <c r="P75" s="0" t="n">
        <v>51</v>
      </c>
      <c r="Q75" s="0" t="n">
        <v>52</v>
      </c>
      <c r="R75" s="0" t="n">
        <v>34</v>
      </c>
      <c r="S75" s="0" t="n">
        <v>20</v>
      </c>
      <c r="T75" s="0" t="n">
        <v>66</v>
      </c>
      <c r="U75" s="0" t="n">
        <v>30</v>
      </c>
      <c r="V75" s="0" t="n">
        <v>27</v>
      </c>
      <c r="W75" s="0" t="n">
        <v>22</v>
      </c>
      <c r="X75" s="0" t="n">
        <v>24</v>
      </c>
      <c r="Y75" s="0" t="n">
        <v>16</v>
      </c>
    </row>
    <row r="76" customFormat="false" ht="14.25" hidden="false" customHeight="false" outlineLevel="0" collapsed="false">
      <c r="A76" s="113" t="n">
        <v>71</v>
      </c>
      <c r="B76" s="113" t="s">
        <v>305</v>
      </c>
      <c r="C76" s="113" t="s">
        <v>306</v>
      </c>
      <c r="D76" s="0" t="str">
        <f aca="false">_xlfn.CONCAT(UPPER(TRIM(B76))," ",TRIM(C76))</f>
        <v>KRAI Catherine</v>
      </c>
      <c r="E76" s="114" t="n">
        <f aca="false">SUM(F76:AA76)</f>
        <v>862</v>
      </c>
      <c r="F76" s="0" t="n">
        <v>30</v>
      </c>
      <c r="G76" s="0" t="n">
        <v>72</v>
      </c>
      <c r="H76" s="0" t="n">
        <v>72</v>
      </c>
      <c r="I76" s="0" t="n">
        <v>57</v>
      </c>
      <c r="J76" s="0" t="n">
        <v>63</v>
      </c>
      <c r="K76" s="0" t="n">
        <v>39</v>
      </c>
      <c r="L76" s="0" t="n">
        <v>52</v>
      </c>
      <c r="M76" s="0" t="n">
        <v>13</v>
      </c>
      <c r="N76" s="0" t="n">
        <v>34</v>
      </c>
      <c r="O76" s="0" t="n">
        <v>31</v>
      </c>
      <c r="P76" s="0" t="n">
        <v>48</v>
      </c>
      <c r="Q76" s="0" t="n">
        <v>52</v>
      </c>
      <c r="R76" s="0" t="n">
        <v>34</v>
      </c>
      <c r="S76" s="0" t="n">
        <v>62</v>
      </c>
      <c r="T76" s="0" t="n">
        <v>66</v>
      </c>
      <c r="U76" s="0" t="n">
        <v>36</v>
      </c>
      <c r="V76" s="0" t="n">
        <v>25</v>
      </c>
      <c r="W76" s="0" t="n">
        <v>22</v>
      </c>
      <c r="X76" s="0" t="n">
        <v>30</v>
      </c>
      <c r="Y76" s="0" t="n">
        <v>24</v>
      </c>
    </row>
    <row r="77" customFormat="false" ht="14.25" hidden="false" customHeight="false" outlineLevel="0" collapsed="false">
      <c r="A77" s="113" t="n">
        <v>72</v>
      </c>
      <c r="B77" s="113" t="s">
        <v>312</v>
      </c>
      <c r="C77" s="113" t="s">
        <v>313</v>
      </c>
      <c r="D77" s="0" t="str">
        <f aca="false">_xlfn.CONCAT(UPPER(TRIM(B77))," ",TRIM(C77))</f>
        <v>COOS Mieke</v>
      </c>
      <c r="E77" s="114" t="n">
        <f aca="false">SUM(F77:AA77)</f>
        <v>767</v>
      </c>
      <c r="F77" s="0" t="n">
        <v>30</v>
      </c>
      <c r="G77" s="0" t="n">
        <v>72</v>
      </c>
      <c r="H77" s="0" t="n">
        <v>62</v>
      </c>
      <c r="I77" s="0" t="n">
        <v>57</v>
      </c>
      <c r="J77" s="0" t="n">
        <v>69</v>
      </c>
      <c r="K77" s="0" t="n">
        <v>39</v>
      </c>
      <c r="L77" s="0" t="n">
        <v>30</v>
      </c>
      <c r="M77" s="0" t="n">
        <v>13</v>
      </c>
      <c r="N77" s="0" t="n">
        <v>28</v>
      </c>
      <c r="O77" s="0" t="n">
        <v>25</v>
      </c>
      <c r="P77" s="0" t="n">
        <v>51</v>
      </c>
      <c r="Q77" s="0" t="n">
        <v>52</v>
      </c>
      <c r="R77" s="0" t="n">
        <v>22</v>
      </c>
      <c r="S77" s="0" t="n">
        <v>23</v>
      </c>
      <c r="T77" s="0" t="n">
        <v>66</v>
      </c>
      <c r="U77" s="0" t="n">
        <v>36</v>
      </c>
      <c r="V77" s="0" t="n">
        <v>22</v>
      </c>
      <c r="W77" s="0" t="n">
        <v>16</v>
      </c>
      <c r="X77" s="0" t="n">
        <v>30</v>
      </c>
      <c r="Y77" s="0" t="n">
        <v>24</v>
      </c>
    </row>
    <row r="78" customFormat="false" ht="14.25" hidden="false" customHeight="false" outlineLevel="0" collapsed="false">
      <c r="A78" s="113" t="n">
        <v>73</v>
      </c>
      <c r="B78" s="113" t="s">
        <v>314</v>
      </c>
      <c r="C78" s="113" t="s">
        <v>267</v>
      </c>
      <c r="D78" s="0" t="str">
        <f aca="false">_xlfn.CONCAT(UPPER(TRIM(B78))," ",TRIM(C78))</f>
        <v>MUYTERS Martine</v>
      </c>
      <c r="E78" s="114" t="n">
        <f aca="false">SUM(F78:AA78)</f>
        <v>788</v>
      </c>
      <c r="F78" s="0" t="n">
        <v>30</v>
      </c>
      <c r="G78" s="0" t="n">
        <v>72</v>
      </c>
      <c r="H78" s="0" t="n">
        <v>62</v>
      </c>
      <c r="I78" s="0" t="n">
        <v>28</v>
      </c>
      <c r="J78" s="0" t="n">
        <v>60</v>
      </c>
      <c r="K78" s="0" t="n">
        <v>39</v>
      </c>
      <c r="L78" s="0" t="n">
        <v>34</v>
      </c>
      <c r="M78" s="0" t="n">
        <v>13</v>
      </c>
      <c r="N78" s="0" t="n">
        <v>26</v>
      </c>
      <c r="O78" s="0" t="n">
        <v>32</v>
      </c>
      <c r="P78" s="0" t="n">
        <v>51</v>
      </c>
      <c r="Q78" s="0" t="n">
        <v>52</v>
      </c>
      <c r="R78" s="0" t="n">
        <v>33</v>
      </c>
      <c r="S78" s="0" t="n">
        <v>62</v>
      </c>
      <c r="T78" s="0" t="n">
        <v>66</v>
      </c>
      <c r="U78" s="0" t="n">
        <v>36</v>
      </c>
      <c r="V78" s="0" t="n">
        <v>26</v>
      </c>
      <c r="W78" s="0" t="n">
        <v>22</v>
      </c>
      <c r="X78" s="0" t="n">
        <v>20</v>
      </c>
      <c r="Y78" s="0" t="n">
        <v>24</v>
      </c>
    </row>
    <row r="79" customFormat="false" ht="14.25" hidden="false" customHeight="false" outlineLevel="0" collapsed="false">
      <c r="A79" s="113" t="n">
        <v>74</v>
      </c>
      <c r="B79" s="113" t="s">
        <v>303</v>
      </c>
      <c r="C79" s="113" t="s">
        <v>304</v>
      </c>
      <c r="D79" s="0" t="str">
        <f aca="false">_xlfn.CONCAT(UPPER(TRIM(B79))," ",TRIM(C79))</f>
        <v>JUCHEM Joan</v>
      </c>
      <c r="E79" s="114" t="n">
        <f aca="false">SUM(F79:AA79)</f>
        <v>665</v>
      </c>
      <c r="F79" s="0" t="n">
        <v>30</v>
      </c>
      <c r="G79" s="0" t="n">
        <v>72</v>
      </c>
      <c r="H79" s="0" t="n">
        <v>70</v>
      </c>
      <c r="I79" s="0" t="n">
        <v>28</v>
      </c>
      <c r="J79" s="0" t="n">
        <v>69</v>
      </c>
      <c r="K79" s="0" t="n">
        <v>39</v>
      </c>
      <c r="L79" s="0" t="n">
        <v>30</v>
      </c>
      <c r="M79" s="0" t="n">
        <v>13</v>
      </c>
      <c r="N79" s="0" t="n">
        <v>34</v>
      </c>
      <c r="O79" s="0" t="n">
        <v>24</v>
      </c>
      <c r="P79" s="0" t="n">
        <v>42</v>
      </c>
      <c r="Q79" s="0" t="n">
        <v>52</v>
      </c>
      <c r="R79" s="0" t="n">
        <v>33</v>
      </c>
      <c r="S79" s="0" t="n">
        <v>0</v>
      </c>
      <c r="T79" s="0" t="n">
        <v>14</v>
      </c>
      <c r="U79" s="0" t="n">
        <v>26</v>
      </c>
      <c r="V79" s="0" t="n">
        <v>25</v>
      </c>
      <c r="W79" s="0" t="n">
        <v>22</v>
      </c>
      <c r="X79" s="0" t="n">
        <v>18</v>
      </c>
      <c r="Y79" s="0" t="n">
        <v>24</v>
      </c>
    </row>
    <row r="80" customFormat="false" ht="14.25" hidden="false" customHeight="false" outlineLevel="0" collapsed="false">
      <c r="A80" s="113" t="n">
        <v>75</v>
      </c>
      <c r="B80" s="113" t="s">
        <v>505</v>
      </c>
      <c r="C80" s="113" t="s">
        <v>204</v>
      </c>
      <c r="D80" s="0" t="str">
        <f aca="false">_xlfn.CONCAT(UPPER(TRIM(B80))," ",TRIM(C80))</f>
        <v>FLECHET Françoise</v>
      </c>
      <c r="E80" s="114" t="n">
        <f aca="false">SUM(F80:AA80)</f>
        <v>771</v>
      </c>
      <c r="F80" s="0" t="n">
        <v>30</v>
      </c>
      <c r="G80" s="0" t="n">
        <v>72</v>
      </c>
      <c r="H80" s="0" t="n">
        <v>72</v>
      </c>
      <c r="I80" s="0" t="n">
        <v>34</v>
      </c>
      <c r="J80" s="0" t="n">
        <v>69</v>
      </c>
      <c r="K80" s="0" t="n">
        <v>36</v>
      </c>
      <c r="L80" s="0" t="n">
        <v>32</v>
      </c>
      <c r="M80" s="0" t="n">
        <v>13</v>
      </c>
      <c r="N80" s="0" t="n">
        <v>34</v>
      </c>
      <c r="O80" s="0" t="n">
        <v>31</v>
      </c>
      <c r="P80" s="0" t="n">
        <v>51</v>
      </c>
      <c r="Q80" s="0" t="n">
        <v>52</v>
      </c>
      <c r="R80" s="0" t="n">
        <v>34</v>
      </c>
      <c r="S80" s="0" t="n">
        <v>23</v>
      </c>
      <c r="T80" s="0" t="n">
        <v>73</v>
      </c>
      <c r="U80" s="0" t="n">
        <v>30</v>
      </c>
      <c r="V80" s="0" t="n">
        <v>24</v>
      </c>
      <c r="W80" s="0" t="n">
        <v>15</v>
      </c>
      <c r="X80" s="0" t="n">
        <v>30</v>
      </c>
      <c r="Y80" s="0" t="n">
        <v>16</v>
      </c>
    </row>
    <row r="81" customFormat="false" ht="14.25" hidden="false" customHeight="false" outlineLevel="0" collapsed="false">
      <c r="A81" s="113" t="n">
        <v>76</v>
      </c>
      <c r="B81" s="113" t="s">
        <v>307</v>
      </c>
      <c r="C81" s="113" t="s">
        <v>308</v>
      </c>
      <c r="D81" s="0" t="str">
        <f aca="false">_xlfn.CONCAT(UPPER(TRIM(B81))," ",TRIM(C81))</f>
        <v>HOUMENOU Steve</v>
      </c>
      <c r="E81" s="114" t="n">
        <f aca="false">SUM(F81:AA81)</f>
        <v>874</v>
      </c>
      <c r="F81" s="0" t="n">
        <v>30</v>
      </c>
      <c r="G81" s="0" t="n">
        <v>72</v>
      </c>
      <c r="H81" s="0" t="n">
        <v>72</v>
      </c>
      <c r="I81" s="0" t="n">
        <v>57</v>
      </c>
      <c r="J81" s="0" t="n">
        <v>72</v>
      </c>
      <c r="K81" s="0" t="n">
        <v>39</v>
      </c>
      <c r="L81" s="0" t="n">
        <v>52</v>
      </c>
      <c r="M81" s="0" t="n">
        <v>12</v>
      </c>
      <c r="N81" s="0" t="n">
        <v>34</v>
      </c>
      <c r="O81" s="0" t="n">
        <v>31</v>
      </c>
      <c r="P81" s="0" t="n">
        <v>51</v>
      </c>
      <c r="Q81" s="0" t="n">
        <v>52</v>
      </c>
      <c r="R81" s="0" t="n">
        <v>34</v>
      </c>
      <c r="S81" s="0" t="n">
        <v>62</v>
      </c>
      <c r="T81" s="0" t="n">
        <v>66</v>
      </c>
      <c r="U81" s="0" t="n">
        <v>36</v>
      </c>
      <c r="V81" s="0" t="n">
        <v>26</v>
      </c>
      <c r="W81" s="0" t="n">
        <v>22</v>
      </c>
      <c r="X81" s="0" t="n">
        <v>30</v>
      </c>
      <c r="Y81" s="0" t="n">
        <v>24</v>
      </c>
    </row>
    <row r="82" customFormat="false" ht="14.25" hidden="false" customHeight="false" outlineLevel="0" collapsed="false">
      <c r="A82" s="113" t="n">
        <v>77</v>
      </c>
      <c r="B82" s="113" t="s">
        <v>309</v>
      </c>
      <c r="C82" s="113" t="s">
        <v>267</v>
      </c>
      <c r="D82" s="0" t="str">
        <f aca="false">_xlfn.CONCAT(UPPER(TRIM(B82))," ",TRIM(C82))</f>
        <v>ROSSI Martine</v>
      </c>
      <c r="E82" s="114" t="n">
        <f aca="false">SUM(F82:AA82)</f>
        <v>739</v>
      </c>
      <c r="F82" s="0" t="n">
        <v>30</v>
      </c>
      <c r="G82" s="0" t="n">
        <v>72</v>
      </c>
      <c r="H82" s="0" t="n">
        <v>72</v>
      </c>
      <c r="I82" s="0" t="n">
        <v>57</v>
      </c>
      <c r="J82" s="0" t="n">
        <v>69</v>
      </c>
      <c r="K82" s="0" t="n">
        <v>36</v>
      </c>
      <c r="L82" s="0" t="n">
        <v>30</v>
      </c>
      <c r="M82" s="0" t="n">
        <v>13</v>
      </c>
      <c r="N82" s="0" t="n">
        <v>33</v>
      </c>
      <c r="O82" s="0" t="n">
        <v>0</v>
      </c>
      <c r="P82" s="0" t="n">
        <v>46</v>
      </c>
      <c r="Q82" s="0" t="n">
        <v>52</v>
      </c>
      <c r="R82" s="0" t="n">
        <v>33</v>
      </c>
      <c r="S82" s="0" t="n">
        <v>20</v>
      </c>
      <c r="T82" s="0" t="n">
        <v>66</v>
      </c>
      <c r="U82" s="0" t="n">
        <v>24</v>
      </c>
      <c r="V82" s="0" t="n">
        <v>26</v>
      </c>
      <c r="W82" s="0" t="n">
        <v>14</v>
      </c>
      <c r="X82" s="0" t="n">
        <v>30</v>
      </c>
      <c r="Y82" s="0" t="n">
        <v>16</v>
      </c>
    </row>
    <row r="83" customFormat="false" ht="14.25" hidden="false" customHeight="false" outlineLevel="0" collapsed="false">
      <c r="A83" s="113" t="n">
        <v>78</v>
      </c>
      <c r="B83" s="113" t="s">
        <v>826</v>
      </c>
      <c r="C83" s="113" t="s">
        <v>827</v>
      </c>
      <c r="D83" s="0" t="str">
        <f aca="false">_xlfn.CONCAT(UPPER(TRIM(B83))," ",TRIM(C83))</f>
        <v>LAMY Frédérique</v>
      </c>
      <c r="E83" s="114" t="n">
        <f aca="false">SUM(F83:AA83)</f>
        <v>727</v>
      </c>
      <c r="F83" s="0" t="n">
        <v>30</v>
      </c>
      <c r="G83" s="0" t="n">
        <v>62</v>
      </c>
      <c r="H83" s="0" t="n">
        <v>20</v>
      </c>
      <c r="I83" s="0" t="n">
        <v>28</v>
      </c>
      <c r="J83" s="0" t="n">
        <v>69</v>
      </c>
      <c r="K83" s="0" t="n">
        <v>39</v>
      </c>
      <c r="L83" s="0" t="n">
        <v>52</v>
      </c>
      <c r="M83" s="0" t="n">
        <v>13</v>
      </c>
      <c r="N83" s="0" t="n">
        <v>34</v>
      </c>
      <c r="O83" s="0" t="n">
        <v>31</v>
      </c>
      <c r="P83" s="0" t="n">
        <v>51</v>
      </c>
      <c r="Q83" s="0" t="n">
        <v>52</v>
      </c>
      <c r="R83" s="0" t="n">
        <v>34</v>
      </c>
      <c r="S83" s="0" t="n">
        <v>20</v>
      </c>
      <c r="T83" s="0" t="n">
        <v>66</v>
      </c>
      <c r="U83" s="0" t="n">
        <v>36</v>
      </c>
      <c r="V83" s="0" t="n">
        <v>26</v>
      </c>
      <c r="W83" s="0" t="n">
        <v>18</v>
      </c>
      <c r="X83" s="0" t="n">
        <v>30</v>
      </c>
      <c r="Y83" s="0" t="n">
        <v>16</v>
      </c>
    </row>
    <row r="84" customFormat="false" ht="14.25" hidden="false" customHeight="false" outlineLevel="0" collapsed="false">
      <c r="A84" s="113" t="n">
        <v>79</v>
      </c>
      <c r="B84" s="113" t="s">
        <v>310</v>
      </c>
      <c r="C84" s="113" t="s">
        <v>311</v>
      </c>
      <c r="D84" s="0" t="str">
        <f aca="false">_xlfn.CONCAT(UPPER(TRIM(B84))," ",TRIM(C84))</f>
        <v>LAZERGES Dominique</v>
      </c>
      <c r="E84" s="114" t="n">
        <f aca="false">SUM(F84:AA84)</f>
        <v>718</v>
      </c>
      <c r="F84" s="0" t="n">
        <v>30</v>
      </c>
      <c r="G84" s="0" t="n">
        <v>72</v>
      </c>
      <c r="H84" s="0" t="n">
        <v>61</v>
      </c>
      <c r="I84" s="0" t="n">
        <v>34</v>
      </c>
      <c r="J84" s="0" t="n">
        <v>60</v>
      </c>
      <c r="K84" s="0" t="n">
        <v>39</v>
      </c>
      <c r="L84" s="0" t="n">
        <v>34</v>
      </c>
      <c r="M84" s="0" t="n">
        <v>13</v>
      </c>
      <c r="N84" s="0" t="n">
        <v>34</v>
      </c>
      <c r="O84" s="0" t="n">
        <v>32</v>
      </c>
      <c r="P84" s="0" t="n">
        <v>48</v>
      </c>
      <c r="Q84" s="0" t="n">
        <v>52</v>
      </c>
      <c r="R84" s="0" t="n">
        <v>0</v>
      </c>
      <c r="S84" s="0" t="n">
        <v>20</v>
      </c>
      <c r="T84" s="0" t="n">
        <v>66</v>
      </c>
      <c r="U84" s="0" t="n">
        <v>30</v>
      </c>
      <c r="V84" s="0" t="n">
        <v>25</v>
      </c>
      <c r="W84" s="0" t="n">
        <v>22</v>
      </c>
      <c r="X84" s="0" t="n">
        <v>30</v>
      </c>
      <c r="Y84" s="0" t="n">
        <v>16</v>
      </c>
    </row>
    <row r="85" customFormat="false" ht="14.25" hidden="false" customHeight="false" outlineLevel="0" collapsed="false">
      <c r="A85" s="113" t="n">
        <v>80</v>
      </c>
      <c r="B85" s="113" t="s">
        <v>315</v>
      </c>
      <c r="C85" s="113" t="s">
        <v>316</v>
      </c>
      <c r="D85" s="0" t="str">
        <f aca="false">_xlfn.CONCAT(UPPER(TRIM(B85))," ",TRIM(C85))</f>
        <v>ETIENNE Marie-Claire</v>
      </c>
      <c r="E85" s="114" t="n">
        <f aca="false">SUM(F85:AA85)</f>
        <v>739</v>
      </c>
      <c r="F85" s="0" t="n">
        <v>30</v>
      </c>
      <c r="G85" s="0" t="n">
        <v>72</v>
      </c>
      <c r="H85" s="0" t="n">
        <v>0</v>
      </c>
      <c r="I85" s="0" t="n">
        <v>57</v>
      </c>
      <c r="J85" s="0" t="n">
        <v>69</v>
      </c>
      <c r="K85" s="0" t="n">
        <v>39</v>
      </c>
      <c r="L85" s="0" t="n">
        <v>52</v>
      </c>
      <c r="M85" s="0" t="n">
        <v>18</v>
      </c>
      <c r="N85" s="0" t="n">
        <v>34</v>
      </c>
      <c r="O85" s="0" t="n">
        <v>31</v>
      </c>
      <c r="P85" s="0" t="n">
        <v>51</v>
      </c>
      <c r="Q85" s="0" t="n">
        <v>52</v>
      </c>
      <c r="R85" s="0" t="n">
        <v>34</v>
      </c>
      <c r="S85" s="0" t="n">
        <v>23</v>
      </c>
      <c r="T85" s="0" t="n">
        <v>66</v>
      </c>
      <c r="U85" s="0" t="n">
        <v>30</v>
      </c>
      <c r="V85" s="0" t="n">
        <v>20</v>
      </c>
      <c r="W85" s="0" t="n">
        <v>24</v>
      </c>
      <c r="X85" s="0" t="n">
        <v>23</v>
      </c>
      <c r="Y85" s="0" t="n">
        <v>14</v>
      </c>
    </row>
    <row r="86" customFormat="false" ht="14.25" hidden="false" customHeight="false" outlineLevel="0" collapsed="false">
      <c r="A86" s="113" t="n">
        <v>81</v>
      </c>
      <c r="B86" s="113" t="s">
        <v>508</v>
      </c>
      <c r="C86" s="113" t="s">
        <v>318</v>
      </c>
      <c r="D86" s="0" t="str">
        <f aca="false">_xlfn.CONCAT(UPPER(TRIM(B86))," ",TRIM(C86))</f>
        <v>DEVOS Cathy</v>
      </c>
      <c r="E86" s="114" t="n">
        <f aca="false">SUM(F86:AA86)</f>
        <v>569</v>
      </c>
      <c r="F86" s="0" t="n">
        <v>0</v>
      </c>
      <c r="G86" s="0" t="n">
        <v>72</v>
      </c>
      <c r="H86" s="0" t="n">
        <v>17</v>
      </c>
      <c r="I86" s="0" t="n">
        <v>30</v>
      </c>
      <c r="J86" s="0" t="n">
        <v>69</v>
      </c>
      <c r="K86" s="0" t="n">
        <v>33</v>
      </c>
      <c r="L86" s="0" t="n">
        <v>26</v>
      </c>
      <c r="M86" s="0" t="n">
        <v>13</v>
      </c>
      <c r="N86" s="0" t="n">
        <v>34</v>
      </c>
      <c r="O86" s="0" t="n">
        <v>22</v>
      </c>
      <c r="P86" s="0" t="n">
        <v>46</v>
      </c>
      <c r="Q86" s="0" t="n">
        <v>22</v>
      </c>
      <c r="R86" s="0" t="n">
        <v>33</v>
      </c>
      <c r="S86" s="0" t="n">
        <v>18</v>
      </c>
      <c r="T86" s="0" t="n">
        <v>19</v>
      </c>
      <c r="U86" s="0" t="n">
        <v>19</v>
      </c>
      <c r="V86" s="0" t="n">
        <v>26</v>
      </c>
      <c r="W86" s="0" t="n">
        <v>16</v>
      </c>
      <c r="X86" s="0" t="n">
        <v>30</v>
      </c>
      <c r="Y86" s="0" t="n">
        <v>24</v>
      </c>
    </row>
    <row r="87" customFormat="false" ht="14.25" hidden="false" customHeight="false" outlineLevel="0" collapsed="false">
      <c r="A87" s="113" t="n">
        <v>82</v>
      </c>
      <c r="B87" s="113" t="s">
        <v>828</v>
      </c>
      <c r="C87" s="113" t="s">
        <v>375</v>
      </c>
      <c r="D87" s="0" t="str">
        <f aca="false">_xlfn.CONCAT(UPPER(TRIM(B87))," ",TRIM(C87))</f>
        <v>THIRIFAY Marthe</v>
      </c>
      <c r="E87" s="114" t="n">
        <f aca="false">SUM(F87:AA87)</f>
        <v>558</v>
      </c>
      <c r="F87" s="0" t="n">
        <v>30</v>
      </c>
      <c r="G87" s="0" t="n">
        <v>11</v>
      </c>
      <c r="H87" s="0" t="n">
        <v>61</v>
      </c>
      <c r="I87" s="0" t="n">
        <v>26</v>
      </c>
      <c r="J87" s="0" t="n">
        <v>60</v>
      </c>
      <c r="K87" s="0" t="n">
        <v>36</v>
      </c>
      <c r="L87" s="0" t="n">
        <v>23</v>
      </c>
      <c r="M87" s="0" t="n">
        <v>13</v>
      </c>
      <c r="N87" s="0" t="n">
        <v>33</v>
      </c>
      <c r="O87" s="0" t="n">
        <v>28</v>
      </c>
      <c r="P87" s="0" t="n">
        <v>42</v>
      </c>
      <c r="Q87" s="0" t="n">
        <v>36</v>
      </c>
      <c r="R87" s="0" t="n">
        <v>33</v>
      </c>
      <c r="S87" s="0" t="n">
        <v>19</v>
      </c>
      <c r="T87" s="0" t="n">
        <v>24</v>
      </c>
      <c r="U87" s="0" t="n">
        <v>10</v>
      </c>
      <c r="V87" s="0" t="n">
        <v>23</v>
      </c>
      <c r="W87" s="0" t="n">
        <v>22</v>
      </c>
      <c r="X87" s="0" t="n">
        <v>14</v>
      </c>
      <c r="Y87" s="0" t="n">
        <v>14</v>
      </c>
    </row>
    <row r="88" customFormat="false" ht="14.25" hidden="false" customHeight="false" outlineLevel="0" collapsed="false">
      <c r="A88" s="113" t="n">
        <v>83</v>
      </c>
      <c r="B88" s="113" t="s">
        <v>387</v>
      </c>
      <c r="C88" s="113" t="s">
        <v>234</v>
      </c>
      <c r="D88" s="0" t="str">
        <f aca="false">_xlfn.CONCAT(UPPER(TRIM(B88))," ",TRIM(C88))</f>
        <v>TINANT Michel</v>
      </c>
      <c r="E88" s="114" t="n">
        <f aca="false">SUM(F88:AA88)</f>
        <v>823</v>
      </c>
      <c r="F88" s="0" t="n">
        <v>30</v>
      </c>
      <c r="G88" s="0" t="n">
        <v>72</v>
      </c>
      <c r="H88" s="0" t="n">
        <v>72</v>
      </c>
      <c r="I88" s="0" t="n">
        <v>34</v>
      </c>
      <c r="J88" s="0" t="n">
        <v>66</v>
      </c>
      <c r="K88" s="0" t="n">
        <v>36</v>
      </c>
      <c r="L88" s="0" t="n">
        <v>52</v>
      </c>
      <c r="M88" s="0" t="n">
        <v>13</v>
      </c>
      <c r="N88" s="0" t="n">
        <v>34</v>
      </c>
      <c r="O88" s="0" t="n">
        <v>31</v>
      </c>
      <c r="P88" s="0" t="n">
        <v>44</v>
      </c>
      <c r="Q88" s="0" t="n">
        <v>52</v>
      </c>
      <c r="R88" s="0" t="n">
        <v>34</v>
      </c>
      <c r="S88" s="0" t="n">
        <v>62</v>
      </c>
      <c r="T88" s="0" t="n">
        <v>66</v>
      </c>
      <c r="U88" s="0" t="n">
        <v>23</v>
      </c>
      <c r="V88" s="0" t="n">
        <v>26</v>
      </c>
      <c r="W88" s="0" t="n">
        <v>22</v>
      </c>
      <c r="X88" s="0" t="n">
        <v>30</v>
      </c>
      <c r="Y88" s="0" t="n">
        <v>24</v>
      </c>
    </row>
    <row r="89" customFormat="false" ht="14.25" hidden="false" customHeight="false" outlineLevel="0" collapsed="false">
      <c r="A89" s="113" t="n">
        <v>84</v>
      </c>
      <c r="B89" s="113" t="s">
        <v>746</v>
      </c>
      <c r="C89" s="113" t="s">
        <v>382</v>
      </c>
      <c r="D89" s="0" t="str">
        <f aca="false">_xlfn.CONCAT(UPPER(TRIM(B89))," ",TRIM(C89))</f>
        <v>MUKANTAGARA Mimona</v>
      </c>
      <c r="E89" s="114" t="n">
        <f aca="false">SUM(F89:AA89)</f>
        <v>610</v>
      </c>
      <c r="F89" s="0" t="n">
        <v>30</v>
      </c>
      <c r="G89" s="0" t="n">
        <v>72</v>
      </c>
      <c r="H89" s="0" t="n">
        <v>61</v>
      </c>
      <c r="I89" s="0" t="n">
        <v>24</v>
      </c>
      <c r="J89" s="0" t="n">
        <v>60</v>
      </c>
      <c r="K89" s="0" t="n">
        <v>0</v>
      </c>
      <c r="L89" s="0" t="n">
        <v>28</v>
      </c>
      <c r="M89" s="0" t="n">
        <v>0</v>
      </c>
      <c r="N89" s="0" t="n">
        <v>33</v>
      </c>
      <c r="O89" s="0" t="n">
        <v>26</v>
      </c>
      <c r="P89" s="0" t="n">
        <v>46</v>
      </c>
      <c r="Q89" s="0" t="n">
        <v>28</v>
      </c>
      <c r="R89" s="0" t="n">
        <v>33</v>
      </c>
      <c r="S89" s="0" t="n">
        <v>17</v>
      </c>
      <c r="T89" s="0" t="n">
        <v>66</v>
      </c>
      <c r="U89" s="0" t="n">
        <v>18</v>
      </c>
      <c r="V89" s="0" t="n">
        <v>14</v>
      </c>
      <c r="W89" s="0" t="n">
        <v>0</v>
      </c>
      <c r="X89" s="0" t="n">
        <v>30</v>
      </c>
      <c r="Y89" s="0" t="n">
        <v>24</v>
      </c>
    </row>
    <row r="90" customFormat="false" ht="14.25" hidden="false" customHeight="false" outlineLevel="0" collapsed="false">
      <c r="A90" s="113" t="n">
        <v>85</v>
      </c>
      <c r="B90" s="113" t="s">
        <v>733</v>
      </c>
      <c r="C90" s="113" t="s">
        <v>218</v>
      </c>
      <c r="D90" s="0" t="str">
        <f aca="false">_xlfn.CONCAT(UPPER(TRIM(B90))," ",TRIM(C90))</f>
        <v>MALJEAN Anne</v>
      </c>
      <c r="E90" s="114" t="n">
        <f aca="false">SUM(F90:AA90)</f>
        <v>805</v>
      </c>
      <c r="F90" s="0" t="n">
        <v>30</v>
      </c>
      <c r="G90" s="0" t="n">
        <v>63</v>
      </c>
      <c r="H90" s="0" t="n">
        <v>72</v>
      </c>
      <c r="I90" s="0" t="n">
        <v>28</v>
      </c>
      <c r="J90" s="0" t="n">
        <v>66</v>
      </c>
      <c r="K90" s="0" t="n">
        <v>39</v>
      </c>
      <c r="L90" s="0" t="n">
        <v>30</v>
      </c>
      <c r="M90" s="0" t="n">
        <v>13</v>
      </c>
      <c r="N90" s="0" t="n">
        <v>34</v>
      </c>
      <c r="O90" s="0" t="n">
        <v>42</v>
      </c>
      <c r="P90" s="0" t="n">
        <v>51</v>
      </c>
      <c r="Q90" s="0" t="n">
        <v>34</v>
      </c>
      <c r="R90" s="0" t="n">
        <v>34</v>
      </c>
      <c r="S90" s="0" t="n">
        <v>62</v>
      </c>
      <c r="T90" s="0" t="n">
        <v>83</v>
      </c>
      <c r="U90" s="0" t="n">
        <v>22</v>
      </c>
      <c r="V90" s="0" t="n">
        <v>26</v>
      </c>
      <c r="W90" s="0" t="n">
        <v>22</v>
      </c>
      <c r="X90" s="0" t="n">
        <v>30</v>
      </c>
      <c r="Y90" s="0" t="n">
        <v>24</v>
      </c>
    </row>
    <row r="91" customFormat="false" ht="14.25" hidden="false" customHeight="false" outlineLevel="0" collapsed="false">
      <c r="A91" s="113" t="n">
        <v>86</v>
      </c>
      <c r="B91" s="113" t="s">
        <v>731</v>
      </c>
      <c r="C91" s="113" t="s">
        <v>385</v>
      </c>
      <c r="D91" s="0" t="str">
        <f aca="false">_xlfn.CONCAT(UPPER(TRIM(B91))," ",TRIM(C91))</f>
        <v>GOFFIN Veena</v>
      </c>
      <c r="E91" s="114" t="n">
        <f aca="false">SUM(F91:AA91)</f>
        <v>740</v>
      </c>
      <c r="F91" s="0" t="n">
        <v>30</v>
      </c>
      <c r="G91" s="0" t="n">
        <v>72</v>
      </c>
      <c r="H91" s="0" t="n">
        <v>72</v>
      </c>
      <c r="I91" s="0" t="n">
        <v>57</v>
      </c>
      <c r="J91" s="0" t="n">
        <v>66</v>
      </c>
      <c r="K91" s="0" t="n">
        <v>39</v>
      </c>
      <c r="L91" s="0" t="n">
        <v>26</v>
      </c>
      <c r="M91" s="0" t="n">
        <v>0</v>
      </c>
      <c r="N91" s="0" t="n">
        <v>33</v>
      </c>
      <c r="O91" s="0" t="n">
        <v>28</v>
      </c>
      <c r="P91" s="0" t="n">
        <v>48</v>
      </c>
      <c r="Q91" s="0" t="n">
        <v>52</v>
      </c>
      <c r="R91" s="0" t="n">
        <v>33</v>
      </c>
      <c r="S91" s="0" t="n">
        <v>17</v>
      </c>
      <c r="T91" s="0" t="n">
        <v>66</v>
      </c>
      <c r="U91" s="0" t="n">
        <v>17</v>
      </c>
      <c r="V91" s="0" t="n">
        <v>18</v>
      </c>
      <c r="W91" s="0" t="n">
        <v>22</v>
      </c>
      <c r="X91" s="0" t="n">
        <v>20</v>
      </c>
      <c r="Y91" s="0" t="n">
        <v>24</v>
      </c>
    </row>
    <row r="92" customFormat="false" ht="14.25" hidden="false" customHeight="false" outlineLevel="0" collapsed="false">
      <c r="A92" s="113" t="n">
        <v>87</v>
      </c>
      <c r="B92" s="113" t="s">
        <v>516</v>
      </c>
      <c r="C92" s="113" t="s">
        <v>640</v>
      </c>
      <c r="D92" s="0" t="str">
        <f aca="false">_xlfn.CONCAT(UPPER(TRIM(B92))," ",TRIM(C92))</f>
        <v>FREITAG Henriette</v>
      </c>
      <c r="E92" s="114" t="n">
        <f aca="false">SUM(F92:AA92)</f>
        <v>572</v>
      </c>
      <c r="F92" s="0" t="n">
        <v>30</v>
      </c>
      <c r="G92" s="0" t="n">
        <v>33</v>
      </c>
      <c r="H92" s="0" t="n">
        <v>61</v>
      </c>
      <c r="I92" s="0" t="n">
        <v>28</v>
      </c>
      <c r="J92" s="0" t="n">
        <v>69</v>
      </c>
      <c r="K92" s="0" t="n">
        <v>33</v>
      </c>
      <c r="L92" s="0" t="n">
        <v>0</v>
      </c>
      <c r="M92" s="0" t="n">
        <v>13</v>
      </c>
      <c r="N92" s="0" t="n">
        <v>21</v>
      </c>
      <c r="O92" s="0" t="n">
        <v>20</v>
      </c>
      <c r="P92" s="0" t="n">
        <v>42</v>
      </c>
      <c r="Q92" s="0" t="n">
        <v>52</v>
      </c>
      <c r="R92" s="0" t="n">
        <v>22</v>
      </c>
      <c r="S92" s="0" t="n">
        <v>17</v>
      </c>
      <c r="T92" s="0" t="n">
        <v>26</v>
      </c>
      <c r="U92" s="0" t="n">
        <v>24</v>
      </c>
      <c r="V92" s="0" t="n">
        <v>25</v>
      </c>
      <c r="W92" s="0" t="n">
        <v>12</v>
      </c>
      <c r="X92" s="0" t="n">
        <v>20</v>
      </c>
      <c r="Y92" s="0" t="n">
        <v>24</v>
      </c>
    </row>
    <row r="93" customFormat="false" ht="14.25" hidden="false" customHeight="false" outlineLevel="0" collapsed="false">
      <c r="A93" s="113" t="n">
        <v>88</v>
      </c>
      <c r="B93" s="113" t="s">
        <v>730</v>
      </c>
      <c r="C93" s="113" t="s">
        <v>351</v>
      </c>
      <c r="D93" s="0" t="str">
        <f aca="false">_xlfn.CONCAT(UPPER(TRIM(B93))," ",TRIM(C93))</f>
        <v>LEDUC Béatrice</v>
      </c>
      <c r="E93" s="114" t="n">
        <f aca="false">SUM(F93:AA93)</f>
        <v>760</v>
      </c>
      <c r="F93" s="0" t="n">
        <v>30</v>
      </c>
      <c r="G93" s="0" t="n">
        <v>72</v>
      </c>
      <c r="H93" s="0" t="n">
        <v>64</v>
      </c>
      <c r="I93" s="0" t="n">
        <v>34</v>
      </c>
      <c r="J93" s="0" t="n">
        <v>69</v>
      </c>
      <c r="K93" s="0" t="n">
        <v>10</v>
      </c>
      <c r="L93" s="0" t="n">
        <v>52</v>
      </c>
      <c r="M93" s="0" t="n">
        <v>28</v>
      </c>
      <c r="N93" s="0" t="n">
        <v>34</v>
      </c>
      <c r="O93" s="0" t="n">
        <v>28</v>
      </c>
      <c r="P93" s="0" t="n">
        <v>48</v>
      </c>
      <c r="Q93" s="0" t="n">
        <v>52</v>
      </c>
      <c r="R93" s="0" t="n">
        <v>33</v>
      </c>
      <c r="S93" s="0" t="n">
        <v>0</v>
      </c>
      <c r="T93" s="0" t="n">
        <v>66</v>
      </c>
      <c r="U93" s="0" t="n">
        <v>30</v>
      </c>
      <c r="V93" s="0" t="n">
        <v>44</v>
      </c>
      <c r="W93" s="0" t="n">
        <v>22</v>
      </c>
      <c r="X93" s="0" t="n">
        <v>20</v>
      </c>
      <c r="Y93" s="0" t="n">
        <v>24</v>
      </c>
    </row>
    <row r="94" customFormat="false" ht="14.25" hidden="false" customHeight="false" outlineLevel="0" collapsed="false">
      <c r="A94" s="113" t="n">
        <v>89</v>
      </c>
      <c r="B94" s="113" t="s">
        <v>734</v>
      </c>
      <c r="C94" s="113" t="s">
        <v>378</v>
      </c>
      <c r="D94" s="0" t="str">
        <f aca="false">_xlfn.CONCAT(UPPER(TRIM(B94))," ",TRIM(C94))</f>
        <v>PIRSON Anne-Christine</v>
      </c>
      <c r="E94" s="114" t="n">
        <f aca="false">SUM(F94:AA94)</f>
        <v>775</v>
      </c>
      <c r="F94" s="0" t="n">
        <v>30</v>
      </c>
      <c r="G94" s="0" t="n">
        <v>72</v>
      </c>
      <c r="H94" s="0" t="n">
        <v>72</v>
      </c>
      <c r="I94" s="0" t="n">
        <v>34</v>
      </c>
      <c r="J94" s="0" t="n">
        <v>69</v>
      </c>
      <c r="K94" s="0" t="n">
        <v>36</v>
      </c>
      <c r="L94" s="0" t="n">
        <v>30</v>
      </c>
      <c r="M94" s="0" t="n">
        <v>13</v>
      </c>
      <c r="N94" s="0" t="n">
        <v>34</v>
      </c>
      <c r="O94" s="0" t="n">
        <v>31</v>
      </c>
      <c r="P94" s="0" t="n">
        <v>51</v>
      </c>
      <c r="Q94" s="0" t="n">
        <v>52</v>
      </c>
      <c r="R94" s="0" t="n">
        <v>34</v>
      </c>
      <c r="S94" s="0" t="n">
        <v>20</v>
      </c>
      <c r="T94" s="0" t="n">
        <v>66</v>
      </c>
      <c r="U94" s="0" t="n">
        <v>36</v>
      </c>
      <c r="V94" s="0" t="n">
        <v>25</v>
      </c>
      <c r="W94" s="0" t="n">
        <v>16</v>
      </c>
      <c r="X94" s="0" t="n">
        <v>30</v>
      </c>
      <c r="Y94" s="0" t="n">
        <v>24</v>
      </c>
    </row>
    <row r="95" customFormat="false" ht="14.25" hidden="false" customHeight="false" outlineLevel="0" collapsed="false">
      <c r="A95" s="113" t="n">
        <v>90</v>
      </c>
      <c r="B95" s="113" t="s">
        <v>379</v>
      </c>
      <c r="C95" s="113" t="s">
        <v>639</v>
      </c>
      <c r="D95" s="0" t="str">
        <f aca="false">_xlfn.CONCAT(UPPER(TRIM(B95))," ",TRIM(C95))</f>
        <v>ROSSIGNON René</v>
      </c>
      <c r="E95" s="114" t="n">
        <f aca="false">SUM(F95:AA95)</f>
        <v>277</v>
      </c>
      <c r="F95" s="0" t="n">
        <v>30</v>
      </c>
      <c r="G95" s="0" t="n">
        <v>16</v>
      </c>
      <c r="H95" s="0" t="n">
        <v>13</v>
      </c>
      <c r="I95" s="0" t="n">
        <v>12</v>
      </c>
      <c r="J95" s="0" t="n">
        <v>10</v>
      </c>
      <c r="K95" s="0" t="n">
        <v>20</v>
      </c>
      <c r="L95" s="0" t="n">
        <v>24</v>
      </c>
      <c r="M95" s="0" t="n">
        <v>13</v>
      </c>
      <c r="N95" s="0" t="n">
        <v>17</v>
      </c>
      <c r="O95" s="0" t="n">
        <v>10</v>
      </c>
      <c r="P95" s="0" t="n">
        <v>22</v>
      </c>
      <c r="Q95" s="0" t="n">
        <v>24</v>
      </c>
      <c r="R95" s="0" t="n">
        <v>9</v>
      </c>
      <c r="S95" s="0" t="n">
        <v>5</v>
      </c>
      <c r="T95" s="0" t="n">
        <v>0</v>
      </c>
      <c r="U95" s="0" t="n">
        <v>15</v>
      </c>
      <c r="V95" s="0" t="n">
        <v>12</v>
      </c>
      <c r="W95" s="0" t="n">
        <v>16</v>
      </c>
      <c r="X95" s="0" t="n">
        <v>6</v>
      </c>
      <c r="Y95" s="0" t="n">
        <v>3</v>
      </c>
    </row>
    <row r="96" customFormat="false" ht="14.25" hidden="false" customHeight="false" outlineLevel="0" collapsed="false">
      <c r="A96" s="113" t="n">
        <v>91</v>
      </c>
      <c r="B96" s="113" t="s">
        <v>725</v>
      </c>
      <c r="C96" s="113" t="s">
        <v>726</v>
      </c>
      <c r="D96" s="0" t="str">
        <f aca="false">_xlfn.CONCAT(UPPER(TRIM(B96))," ",TRIM(C96))</f>
        <v>WAVREILLE Laurent</v>
      </c>
      <c r="E96" s="114" t="n">
        <f aca="false">SUM(F96:AA96)</f>
        <v>862</v>
      </c>
      <c r="F96" s="0" t="n">
        <v>30</v>
      </c>
      <c r="G96" s="0" t="n">
        <v>95</v>
      </c>
      <c r="H96" s="0" t="n">
        <v>72</v>
      </c>
      <c r="I96" s="0" t="n">
        <v>57</v>
      </c>
      <c r="J96" s="0" t="n">
        <v>82</v>
      </c>
      <c r="K96" s="0" t="n">
        <v>39</v>
      </c>
      <c r="L96" s="0" t="n">
        <v>34</v>
      </c>
      <c r="M96" s="0" t="n">
        <v>13</v>
      </c>
      <c r="N96" s="0" t="n">
        <v>34</v>
      </c>
      <c r="O96" s="0" t="n">
        <v>31</v>
      </c>
      <c r="P96" s="0" t="n">
        <v>51</v>
      </c>
      <c r="Q96" s="0" t="n">
        <v>52</v>
      </c>
      <c r="R96" s="0" t="n">
        <v>34</v>
      </c>
      <c r="S96" s="0" t="n">
        <v>22</v>
      </c>
      <c r="T96" s="0" t="n">
        <v>66</v>
      </c>
      <c r="U96" s="0" t="n">
        <v>36</v>
      </c>
      <c r="V96" s="0" t="n">
        <v>26</v>
      </c>
      <c r="W96" s="0" t="n">
        <v>34</v>
      </c>
      <c r="X96" s="0" t="n">
        <v>30</v>
      </c>
      <c r="Y96" s="0" t="n">
        <v>24</v>
      </c>
    </row>
    <row r="97" customFormat="false" ht="14.25" hidden="false" customHeight="false" outlineLevel="0" collapsed="false">
      <c r="A97" s="113" t="n">
        <v>92</v>
      </c>
      <c r="B97" s="113" t="s">
        <v>754</v>
      </c>
      <c r="C97" s="113" t="s">
        <v>297</v>
      </c>
      <c r="D97" s="0" t="str">
        <f aca="false">_xlfn.CONCAT(UPPER(TRIM(B97))," ",TRIM(C97))</f>
        <v>MACORS Nadine</v>
      </c>
      <c r="E97" s="114" t="n">
        <f aca="false">SUM(F97:AA97)</f>
        <v>585</v>
      </c>
      <c r="F97" s="0" t="n">
        <v>30</v>
      </c>
      <c r="G97" s="0" t="n">
        <v>63</v>
      </c>
      <c r="H97" s="0" t="n">
        <v>64</v>
      </c>
      <c r="I97" s="0" t="n">
        <v>12</v>
      </c>
      <c r="J97" s="0" t="n">
        <v>69</v>
      </c>
      <c r="K97" s="0" t="n">
        <v>18</v>
      </c>
      <c r="L97" s="0" t="n">
        <v>26</v>
      </c>
      <c r="M97" s="0" t="n">
        <v>16</v>
      </c>
      <c r="N97" s="0" t="n">
        <v>33</v>
      </c>
      <c r="O97" s="0" t="n">
        <v>28</v>
      </c>
      <c r="P97" s="0" t="n">
        <v>46</v>
      </c>
      <c r="Q97" s="0" t="n">
        <v>30</v>
      </c>
      <c r="R97" s="0" t="n">
        <v>33</v>
      </c>
      <c r="S97" s="0" t="n">
        <v>18</v>
      </c>
      <c r="T97" s="0" t="n">
        <v>17</v>
      </c>
      <c r="U97" s="0" t="n">
        <v>16</v>
      </c>
      <c r="V97" s="0" t="n">
        <v>18</v>
      </c>
      <c r="W97" s="0" t="n">
        <v>16</v>
      </c>
      <c r="X97" s="0" t="n">
        <v>18</v>
      </c>
      <c r="Y97" s="0" t="n">
        <v>14</v>
      </c>
    </row>
    <row r="98" customFormat="false" ht="14.25" hidden="false" customHeight="false" outlineLevel="0" collapsed="false">
      <c r="A98" s="113" t="n">
        <v>93</v>
      </c>
      <c r="B98" s="113" t="s">
        <v>628</v>
      </c>
      <c r="C98" s="113" t="s">
        <v>829</v>
      </c>
      <c r="D98" s="0" t="str">
        <f aca="false">_xlfn.CONCAT(UPPER(TRIM(B98))," ",TRIM(C98))</f>
        <v>COLINET mady</v>
      </c>
      <c r="E98" s="114" t="n">
        <f aca="false">SUM(F98:AA98)</f>
        <v>467</v>
      </c>
      <c r="F98" s="0" t="n">
        <v>30</v>
      </c>
      <c r="G98" s="0" t="n">
        <v>25</v>
      </c>
      <c r="H98" s="0" t="n">
        <v>0</v>
      </c>
      <c r="I98" s="0" t="n">
        <v>28</v>
      </c>
      <c r="J98" s="0" t="n">
        <v>14</v>
      </c>
      <c r="K98" s="0" t="n">
        <v>33</v>
      </c>
      <c r="L98" s="0" t="n">
        <v>34</v>
      </c>
      <c r="M98" s="0" t="n">
        <v>13</v>
      </c>
      <c r="N98" s="0" t="n">
        <v>33</v>
      </c>
      <c r="O98" s="0" t="n">
        <v>20</v>
      </c>
      <c r="P98" s="0" t="n">
        <v>42</v>
      </c>
      <c r="Q98" s="0" t="n">
        <v>30</v>
      </c>
      <c r="R98" s="0" t="n">
        <v>33</v>
      </c>
      <c r="S98" s="0" t="n">
        <v>20</v>
      </c>
      <c r="T98" s="0" t="n">
        <v>15</v>
      </c>
      <c r="U98" s="0" t="n">
        <v>22</v>
      </c>
      <c r="V98" s="0" t="n">
        <v>15</v>
      </c>
      <c r="W98" s="0" t="n">
        <v>22</v>
      </c>
      <c r="X98" s="0" t="n">
        <v>14</v>
      </c>
      <c r="Y98" s="0" t="n">
        <v>24</v>
      </c>
    </row>
    <row r="99" customFormat="false" ht="14.25" hidden="false" customHeight="false" outlineLevel="0" collapsed="false">
      <c r="A99" s="113" t="n">
        <v>94</v>
      </c>
      <c r="B99" s="113" t="s">
        <v>830</v>
      </c>
      <c r="C99" s="113" t="s">
        <v>831</v>
      </c>
      <c r="D99" s="0" t="str">
        <f aca="false">_xlfn.CONCAT(UPPER(TRIM(B99))," ",TRIM(C99))</f>
        <v>DEPOUHON José</v>
      </c>
      <c r="E99" s="114" t="n">
        <f aca="false">SUM(F99:AA99)</f>
        <v>408</v>
      </c>
      <c r="F99" s="0" t="n">
        <v>30</v>
      </c>
      <c r="G99" s="0" t="n">
        <v>72</v>
      </c>
      <c r="H99" s="0" t="n">
        <v>0</v>
      </c>
      <c r="I99" s="0" t="n">
        <v>0</v>
      </c>
      <c r="J99" s="0" t="n">
        <v>16</v>
      </c>
      <c r="K99" s="0" t="n">
        <v>33</v>
      </c>
      <c r="L99" s="0" t="n">
        <v>0</v>
      </c>
      <c r="M99" s="0" t="n">
        <v>16</v>
      </c>
      <c r="N99" s="0" t="n">
        <v>19</v>
      </c>
      <c r="O99" s="0" t="n">
        <v>0</v>
      </c>
      <c r="P99" s="0" t="n">
        <v>33</v>
      </c>
      <c r="Q99" s="0" t="n">
        <v>52</v>
      </c>
      <c r="R99" s="0" t="n">
        <v>32</v>
      </c>
      <c r="S99" s="0" t="n">
        <v>22</v>
      </c>
      <c r="T99" s="0" t="n">
        <v>0</v>
      </c>
      <c r="U99" s="0" t="n">
        <v>12</v>
      </c>
      <c r="V99" s="0" t="n">
        <v>23</v>
      </c>
      <c r="W99" s="0" t="n">
        <v>22</v>
      </c>
      <c r="X99" s="0" t="n">
        <v>10</v>
      </c>
      <c r="Y99" s="0" t="n">
        <v>16</v>
      </c>
    </row>
    <row r="100" customFormat="false" ht="14.25" hidden="false" customHeight="false" outlineLevel="0" collapsed="false">
      <c r="A100" s="113" t="n">
        <v>95</v>
      </c>
      <c r="B100" s="113" t="s">
        <v>209</v>
      </c>
      <c r="C100" s="113" t="s">
        <v>210</v>
      </c>
      <c r="D100" s="0" t="str">
        <f aca="false">_xlfn.CONCAT(UPPER(TRIM(B100))," ",TRIM(C100))</f>
        <v>DEPRIT Monique</v>
      </c>
      <c r="E100" s="114" t="n">
        <f aca="false">SUM(F100:AA100)</f>
        <v>675</v>
      </c>
      <c r="F100" s="0" t="n">
        <v>30</v>
      </c>
      <c r="G100" s="0" t="n">
        <v>85</v>
      </c>
      <c r="H100" s="0" t="n">
        <v>0</v>
      </c>
      <c r="I100" s="0" t="n">
        <v>57</v>
      </c>
      <c r="J100" s="0" t="n">
        <v>69</v>
      </c>
      <c r="K100" s="0" t="n">
        <v>36</v>
      </c>
      <c r="L100" s="0" t="n">
        <v>52</v>
      </c>
      <c r="M100" s="0" t="n">
        <v>13</v>
      </c>
      <c r="N100" s="0" t="n">
        <v>34</v>
      </c>
      <c r="O100" s="0" t="n">
        <v>31</v>
      </c>
      <c r="P100" s="0" t="n">
        <v>51</v>
      </c>
      <c r="Q100" s="0" t="n">
        <v>52</v>
      </c>
      <c r="R100" s="0" t="n">
        <v>34</v>
      </c>
      <c r="S100" s="0" t="n">
        <v>20</v>
      </c>
      <c r="T100" s="0" t="n">
        <v>16</v>
      </c>
      <c r="U100" s="0" t="n">
        <v>0</v>
      </c>
      <c r="V100" s="0" t="n">
        <v>28</v>
      </c>
      <c r="W100" s="0" t="n">
        <v>22</v>
      </c>
      <c r="X100" s="0" t="n">
        <v>30</v>
      </c>
      <c r="Y100" s="0" t="n">
        <v>15</v>
      </c>
    </row>
    <row r="101" customFormat="false" ht="14.25" hidden="false" customHeight="false" outlineLevel="0" collapsed="false">
      <c r="A101" s="113" t="n">
        <v>96</v>
      </c>
      <c r="B101" s="113" t="s">
        <v>751</v>
      </c>
      <c r="C101" s="113" t="s">
        <v>486</v>
      </c>
      <c r="D101" s="0" t="str">
        <f aca="false">_xlfn.CONCAT(UPPER(TRIM(B101))," ",TRIM(C101))</f>
        <v>WOILLART Marcelle</v>
      </c>
      <c r="E101" s="114" t="n">
        <f aca="false">SUM(F101:AA101)</f>
        <v>482</v>
      </c>
      <c r="F101" s="0" t="n">
        <v>30</v>
      </c>
      <c r="G101" s="0" t="n">
        <v>23</v>
      </c>
      <c r="H101" s="0" t="n">
        <v>61</v>
      </c>
      <c r="I101" s="0" t="n">
        <v>26</v>
      </c>
      <c r="J101" s="0" t="n">
        <v>60</v>
      </c>
      <c r="K101" s="0" t="n">
        <v>24</v>
      </c>
      <c r="L101" s="0" t="n">
        <v>30</v>
      </c>
      <c r="M101" s="0" t="n">
        <v>13</v>
      </c>
      <c r="N101" s="0" t="n">
        <v>34</v>
      </c>
      <c r="O101" s="0" t="n">
        <v>22</v>
      </c>
      <c r="P101" s="0" t="n">
        <v>30</v>
      </c>
      <c r="Q101" s="0" t="n">
        <v>26</v>
      </c>
      <c r="R101" s="0" t="n">
        <v>0</v>
      </c>
      <c r="S101" s="0" t="n">
        <v>20</v>
      </c>
      <c r="T101" s="0" t="n">
        <v>0</v>
      </c>
      <c r="U101" s="0" t="n">
        <v>14</v>
      </c>
      <c r="V101" s="0" t="n">
        <v>25</v>
      </c>
      <c r="W101" s="0" t="n">
        <v>8</v>
      </c>
      <c r="X101" s="0" t="n">
        <v>20</v>
      </c>
      <c r="Y101" s="0" t="n">
        <v>16</v>
      </c>
    </row>
    <row r="102" customFormat="false" ht="14.25" hidden="false" customHeight="false" outlineLevel="0" collapsed="false">
      <c r="A102" s="113" t="n">
        <v>97</v>
      </c>
      <c r="B102" s="113" t="s">
        <v>233</v>
      </c>
      <c r="C102" s="113" t="s">
        <v>234</v>
      </c>
      <c r="D102" s="0" t="str">
        <f aca="false">_xlfn.CONCAT(UPPER(TRIM(B102))," ",TRIM(C102))</f>
        <v>GENGOUX Michel</v>
      </c>
      <c r="E102" s="114" t="n">
        <f aca="false">SUM(F102:AA102)</f>
        <v>828</v>
      </c>
      <c r="F102" s="0" t="n">
        <v>30</v>
      </c>
      <c r="G102" s="0" t="n">
        <v>72</v>
      </c>
      <c r="H102" s="0" t="n">
        <v>64</v>
      </c>
      <c r="I102" s="0" t="n">
        <v>57</v>
      </c>
      <c r="J102" s="0" t="n">
        <v>60</v>
      </c>
      <c r="K102" s="0" t="n">
        <v>39</v>
      </c>
      <c r="L102" s="0" t="n">
        <v>32</v>
      </c>
      <c r="M102" s="0" t="n">
        <v>13</v>
      </c>
      <c r="N102" s="0" t="n">
        <v>34</v>
      </c>
      <c r="O102" s="0" t="n">
        <v>32</v>
      </c>
      <c r="P102" s="0" t="n">
        <v>51</v>
      </c>
      <c r="Q102" s="0" t="n">
        <v>52</v>
      </c>
      <c r="R102" s="0" t="n">
        <v>34</v>
      </c>
      <c r="S102" s="0" t="n">
        <v>62</v>
      </c>
      <c r="T102" s="0" t="n">
        <v>66</v>
      </c>
      <c r="U102" s="0" t="n">
        <v>36</v>
      </c>
      <c r="V102" s="0" t="n">
        <v>26</v>
      </c>
      <c r="W102" s="0" t="n">
        <v>22</v>
      </c>
      <c r="X102" s="0" t="n">
        <v>30</v>
      </c>
      <c r="Y102" s="0" t="n">
        <v>16</v>
      </c>
    </row>
    <row r="103" customFormat="false" ht="14.25" hidden="false" customHeight="false" outlineLevel="0" collapsed="false">
      <c r="A103" s="113" t="n">
        <v>98</v>
      </c>
      <c r="B103" s="113" t="s">
        <v>620</v>
      </c>
      <c r="C103" s="113" t="s">
        <v>269</v>
      </c>
      <c r="D103" s="0" t="str">
        <f aca="false">_xlfn.CONCAT(UPPER(TRIM(B103))," ",TRIM(C103))</f>
        <v>BERLIER Jacqueline</v>
      </c>
      <c r="E103" s="114" t="n">
        <f aca="false">SUM(F103:AA103)</f>
        <v>416</v>
      </c>
      <c r="F103" s="0" t="n">
        <v>30</v>
      </c>
      <c r="G103" s="0" t="n">
        <v>0</v>
      </c>
      <c r="H103" s="0" t="n">
        <v>16</v>
      </c>
      <c r="I103" s="0" t="n">
        <v>0</v>
      </c>
      <c r="J103" s="0" t="n">
        <v>13</v>
      </c>
      <c r="K103" s="0" t="n">
        <v>14</v>
      </c>
      <c r="L103" s="0" t="n">
        <v>11</v>
      </c>
      <c r="M103" s="0" t="n">
        <v>13</v>
      </c>
      <c r="N103" s="0" t="n">
        <v>13</v>
      </c>
      <c r="O103" s="0" t="n">
        <v>27</v>
      </c>
      <c r="P103" s="0" t="n">
        <v>42</v>
      </c>
      <c r="Q103" s="0" t="n">
        <v>52</v>
      </c>
      <c r="R103" s="0" t="n">
        <v>26</v>
      </c>
      <c r="S103" s="0" t="n">
        <v>19</v>
      </c>
      <c r="T103" s="0" t="n">
        <v>66</v>
      </c>
      <c r="U103" s="0" t="n">
        <v>0</v>
      </c>
      <c r="V103" s="0" t="n">
        <v>15</v>
      </c>
      <c r="W103" s="0" t="n">
        <v>18</v>
      </c>
      <c r="X103" s="0" t="n">
        <v>17</v>
      </c>
      <c r="Y103" s="0" t="n">
        <v>24</v>
      </c>
    </row>
    <row r="104" customFormat="false" ht="14.25" hidden="false" customHeight="false" outlineLevel="0" collapsed="false">
      <c r="A104" s="113" t="n">
        <v>99</v>
      </c>
      <c r="B104" s="113" t="s">
        <v>623</v>
      </c>
      <c r="C104" s="113" t="s">
        <v>261</v>
      </c>
      <c r="D104" s="0" t="str">
        <f aca="false">_xlfn.CONCAT(UPPER(TRIM(B104))," ",TRIM(C104))</f>
        <v>GUSTIN Danielle</v>
      </c>
      <c r="E104" s="114" t="n">
        <f aca="false">SUM(F104:AA104)</f>
        <v>587</v>
      </c>
      <c r="F104" s="0" t="n">
        <v>30</v>
      </c>
      <c r="G104" s="0" t="n">
        <v>72</v>
      </c>
      <c r="H104" s="0" t="n">
        <v>72</v>
      </c>
      <c r="I104" s="0" t="n">
        <v>57</v>
      </c>
      <c r="J104" s="0" t="n">
        <v>0</v>
      </c>
      <c r="K104" s="0" t="n">
        <v>33</v>
      </c>
      <c r="L104" s="0" t="n">
        <v>26</v>
      </c>
      <c r="M104" s="0" t="n">
        <v>18</v>
      </c>
      <c r="N104" s="0" t="n">
        <v>17</v>
      </c>
      <c r="O104" s="0" t="n">
        <v>22</v>
      </c>
      <c r="P104" s="0" t="n">
        <v>51</v>
      </c>
      <c r="Q104" s="0" t="n">
        <v>34</v>
      </c>
      <c r="R104" s="0" t="n">
        <v>14</v>
      </c>
      <c r="S104" s="0" t="n">
        <v>20</v>
      </c>
      <c r="T104" s="0" t="n">
        <v>25</v>
      </c>
      <c r="U104" s="0" t="n">
        <v>19</v>
      </c>
      <c r="V104" s="0" t="n">
        <v>25</v>
      </c>
      <c r="W104" s="0" t="n">
        <v>16</v>
      </c>
      <c r="X104" s="0" t="n">
        <v>20</v>
      </c>
      <c r="Y104" s="0" t="n">
        <v>16</v>
      </c>
    </row>
    <row r="105" customFormat="false" ht="14.25" hidden="false" customHeight="false" outlineLevel="0" collapsed="false">
      <c r="A105" s="113" t="n">
        <v>100</v>
      </c>
      <c r="B105" s="113" t="s">
        <v>832</v>
      </c>
      <c r="C105" s="113" t="s">
        <v>267</v>
      </c>
      <c r="D105" s="0" t="str">
        <f aca="false">_xlfn.CONCAT(UPPER(TRIM(B105))," ",TRIM(C105))</f>
        <v>SACH Martine</v>
      </c>
      <c r="E105" s="114" t="n">
        <f aca="false">SUM(F105:AA105)</f>
        <v>457</v>
      </c>
      <c r="F105" s="0" t="n">
        <v>30</v>
      </c>
      <c r="G105" s="0" t="n">
        <v>20</v>
      </c>
      <c r="H105" s="0" t="n">
        <v>11</v>
      </c>
      <c r="I105" s="0" t="n">
        <v>26</v>
      </c>
      <c r="J105" s="0" t="n">
        <v>60</v>
      </c>
      <c r="K105" s="0" t="n">
        <v>33</v>
      </c>
      <c r="L105" s="0" t="n">
        <v>26</v>
      </c>
      <c r="M105" s="0" t="n">
        <v>12</v>
      </c>
      <c r="N105" s="0" t="n">
        <v>12</v>
      </c>
      <c r="O105" s="0" t="n">
        <v>10</v>
      </c>
      <c r="P105" s="0" t="n">
        <v>42</v>
      </c>
      <c r="Q105" s="0" t="n">
        <v>33</v>
      </c>
      <c r="R105" s="0" t="n">
        <v>22</v>
      </c>
      <c r="S105" s="0" t="n">
        <v>8</v>
      </c>
      <c r="T105" s="0" t="n">
        <v>25</v>
      </c>
      <c r="U105" s="0" t="n">
        <v>12</v>
      </c>
      <c r="V105" s="0" t="n">
        <v>25</v>
      </c>
      <c r="W105" s="0" t="n">
        <v>22</v>
      </c>
      <c r="X105" s="0" t="n">
        <v>12</v>
      </c>
      <c r="Y105" s="0" t="n">
        <v>16</v>
      </c>
    </row>
    <row r="106" customFormat="false" ht="14.25" hidden="false" customHeight="false" outlineLevel="0" collapsed="false">
      <c r="A106" s="113" t="n">
        <v>101</v>
      </c>
      <c r="B106" s="113" t="s">
        <v>331</v>
      </c>
      <c r="C106" s="113" t="s">
        <v>487</v>
      </c>
      <c r="D106" s="0" t="str">
        <f aca="false">_xlfn.CONCAT(UPPER(TRIM(B106))," ",TRIM(C106))</f>
        <v>GILLET Sophie</v>
      </c>
      <c r="E106" s="114" t="n">
        <f aca="false">SUM(F106:AA106)</f>
        <v>520</v>
      </c>
      <c r="F106" s="0" t="n">
        <v>30</v>
      </c>
      <c r="G106" s="0" t="n">
        <v>20</v>
      </c>
      <c r="H106" s="0" t="n">
        <v>18</v>
      </c>
      <c r="I106" s="0" t="n">
        <v>33</v>
      </c>
      <c r="J106" s="0" t="n">
        <v>14</v>
      </c>
      <c r="K106" s="0" t="n">
        <v>33</v>
      </c>
      <c r="L106" s="0" t="n">
        <v>24</v>
      </c>
      <c r="M106" s="0" t="n">
        <v>13</v>
      </c>
      <c r="N106" s="0" t="n">
        <v>20</v>
      </c>
      <c r="O106" s="0" t="n">
        <v>28</v>
      </c>
      <c r="P106" s="0" t="n">
        <v>42</v>
      </c>
      <c r="Q106" s="0" t="n">
        <v>52</v>
      </c>
      <c r="R106" s="0" t="n">
        <v>13</v>
      </c>
      <c r="S106" s="0" t="n">
        <v>21</v>
      </c>
      <c r="T106" s="0" t="n">
        <v>66</v>
      </c>
      <c r="U106" s="0" t="n">
        <v>24</v>
      </c>
      <c r="V106" s="0" t="n">
        <v>21</v>
      </c>
      <c r="W106" s="0" t="n">
        <v>16</v>
      </c>
      <c r="X106" s="0" t="n">
        <v>18</v>
      </c>
      <c r="Y106" s="0" t="n">
        <v>14</v>
      </c>
    </row>
    <row r="107" customFormat="false" ht="14.25" hidden="false" customHeight="false" outlineLevel="0" collapsed="false">
      <c r="A107" s="113" t="n">
        <v>102</v>
      </c>
      <c r="B107" s="113" t="s">
        <v>595</v>
      </c>
      <c r="C107" s="113" t="s">
        <v>596</v>
      </c>
      <c r="D107" s="0" t="str">
        <f aca="false">_xlfn.CONCAT(UPPER(TRIM(B107))," ",TRIM(C107))</f>
        <v>JACQUEMIN Luc</v>
      </c>
      <c r="E107" s="114" t="n">
        <f aca="false">SUM(F107:AA107)</f>
        <v>759</v>
      </c>
      <c r="F107" s="0" t="n">
        <v>30</v>
      </c>
      <c r="G107" s="0" t="n">
        <v>72</v>
      </c>
      <c r="H107" s="0" t="n">
        <v>72</v>
      </c>
      <c r="I107" s="0" t="n">
        <v>34</v>
      </c>
      <c r="J107" s="0" t="n">
        <v>69</v>
      </c>
      <c r="K107" s="0" t="n">
        <v>39</v>
      </c>
      <c r="L107" s="0" t="n">
        <v>28</v>
      </c>
      <c r="M107" s="0" t="n">
        <v>13</v>
      </c>
      <c r="N107" s="0" t="n">
        <v>34</v>
      </c>
      <c r="O107" s="0" t="n">
        <v>30</v>
      </c>
      <c r="P107" s="0" t="n">
        <v>51</v>
      </c>
      <c r="Q107" s="0" t="n">
        <v>52</v>
      </c>
      <c r="R107" s="0" t="n">
        <v>34</v>
      </c>
      <c r="S107" s="0" t="n">
        <v>0</v>
      </c>
      <c r="T107" s="0" t="n">
        <v>66</v>
      </c>
      <c r="U107" s="0" t="n">
        <v>36</v>
      </c>
      <c r="V107" s="0" t="n">
        <v>25</v>
      </c>
      <c r="W107" s="0" t="n">
        <v>20</v>
      </c>
      <c r="X107" s="0" t="n">
        <v>30</v>
      </c>
      <c r="Y107" s="0" t="n">
        <v>24</v>
      </c>
    </row>
    <row r="108" customFormat="false" ht="14.25" hidden="false" customHeight="false" outlineLevel="0" collapsed="false">
      <c r="A108" s="113" t="n">
        <v>103</v>
      </c>
      <c r="B108" s="113" t="s">
        <v>203</v>
      </c>
      <c r="C108" s="113" t="s">
        <v>204</v>
      </c>
      <c r="D108" s="0" t="str">
        <f aca="false">_xlfn.CONCAT(UPPER(TRIM(B108))," ",TRIM(C108))</f>
        <v>HOUET Françoise</v>
      </c>
      <c r="E108" s="114" t="n">
        <f aca="false">SUM(F108:AA108)</f>
        <v>764</v>
      </c>
      <c r="F108" s="0" t="n">
        <v>30</v>
      </c>
      <c r="G108" s="0" t="n">
        <v>72</v>
      </c>
      <c r="H108" s="0" t="n">
        <v>72</v>
      </c>
      <c r="I108" s="0" t="n">
        <v>34</v>
      </c>
      <c r="J108" s="0" t="n">
        <v>69</v>
      </c>
      <c r="K108" s="0" t="n">
        <v>33</v>
      </c>
      <c r="L108" s="0" t="n">
        <v>27</v>
      </c>
      <c r="M108" s="0" t="n">
        <v>18</v>
      </c>
      <c r="N108" s="0" t="n">
        <v>28</v>
      </c>
      <c r="O108" s="0" t="n">
        <v>32</v>
      </c>
      <c r="P108" s="0" t="n">
        <v>48</v>
      </c>
      <c r="Q108" s="0" t="n">
        <v>52</v>
      </c>
      <c r="R108" s="0" t="n">
        <v>34</v>
      </c>
      <c r="S108" s="0" t="n">
        <v>26</v>
      </c>
      <c r="T108" s="0" t="n">
        <v>73</v>
      </c>
      <c r="U108" s="0" t="n">
        <v>23</v>
      </c>
      <c r="V108" s="0" t="n">
        <v>25</v>
      </c>
      <c r="W108" s="0" t="n">
        <v>22</v>
      </c>
      <c r="X108" s="0" t="n">
        <v>30</v>
      </c>
      <c r="Y108" s="0" t="n">
        <v>16</v>
      </c>
    </row>
    <row r="109" customFormat="false" ht="14.25" hidden="false" customHeight="false" outlineLevel="0" collapsed="false">
      <c r="A109" s="113" t="n">
        <v>104</v>
      </c>
      <c r="B109" s="113" t="s">
        <v>191</v>
      </c>
      <c r="C109" s="113" t="s">
        <v>192</v>
      </c>
      <c r="D109" s="0" t="str">
        <f aca="false">_xlfn.CONCAT(UPPER(TRIM(B109))," ",TRIM(C109))</f>
        <v>COGNIAUX Christiane</v>
      </c>
      <c r="E109" s="114" t="n">
        <f aca="false">SUM(F109:AA109)</f>
        <v>777</v>
      </c>
      <c r="F109" s="0" t="n">
        <v>30</v>
      </c>
      <c r="G109" s="0" t="n">
        <v>72</v>
      </c>
      <c r="H109" s="0" t="n">
        <v>72</v>
      </c>
      <c r="I109" s="0" t="n">
        <v>34</v>
      </c>
      <c r="J109" s="0" t="n">
        <v>63</v>
      </c>
      <c r="K109" s="0" t="n">
        <v>33</v>
      </c>
      <c r="L109" s="0" t="n">
        <v>52</v>
      </c>
      <c r="M109" s="0" t="n">
        <v>0</v>
      </c>
      <c r="N109" s="0" t="n">
        <v>34</v>
      </c>
      <c r="O109" s="0" t="n">
        <v>32</v>
      </c>
      <c r="P109" s="0" t="n">
        <v>48</v>
      </c>
      <c r="Q109" s="0" t="n">
        <v>52</v>
      </c>
      <c r="R109" s="0" t="n">
        <v>34</v>
      </c>
      <c r="S109" s="0" t="n">
        <v>20</v>
      </c>
      <c r="T109" s="0" t="n">
        <v>73</v>
      </c>
      <c r="U109" s="0" t="n">
        <v>25</v>
      </c>
      <c r="V109" s="0" t="n">
        <v>27</v>
      </c>
      <c r="W109" s="0" t="n">
        <v>22</v>
      </c>
      <c r="X109" s="0" t="n">
        <v>30</v>
      </c>
      <c r="Y109" s="0" t="n">
        <v>24</v>
      </c>
    </row>
    <row r="110" customFormat="false" ht="14.25" hidden="false" customHeight="false" outlineLevel="0" collapsed="false">
      <c r="A110" s="113" t="n">
        <v>105</v>
      </c>
      <c r="B110" s="113" t="s">
        <v>490</v>
      </c>
      <c r="C110" s="113" t="s">
        <v>222</v>
      </c>
      <c r="D110" s="0" t="str">
        <f aca="false">_xlfn.CONCAT(UPPER(TRIM(B110))," ",TRIM(C110))</f>
        <v>PEDUZZI Bernadette</v>
      </c>
      <c r="E110" s="114" t="n">
        <f aca="false">SUM(F110:AA110)</f>
        <v>710</v>
      </c>
      <c r="F110" s="0" t="n">
        <v>30</v>
      </c>
      <c r="G110" s="0" t="n">
        <v>33</v>
      </c>
      <c r="H110" s="0" t="n">
        <v>72</v>
      </c>
      <c r="I110" s="0" t="n">
        <v>34</v>
      </c>
      <c r="J110" s="0" t="n">
        <v>69</v>
      </c>
      <c r="K110" s="0" t="n">
        <v>33</v>
      </c>
      <c r="L110" s="0" t="n">
        <v>27</v>
      </c>
      <c r="M110" s="0" t="n">
        <v>13</v>
      </c>
      <c r="N110" s="0" t="n">
        <v>34</v>
      </c>
      <c r="O110" s="0" t="n">
        <v>26</v>
      </c>
      <c r="P110" s="0" t="n">
        <v>51</v>
      </c>
      <c r="Q110" s="0" t="n">
        <v>52</v>
      </c>
      <c r="R110" s="0" t="n">
        <v>34</v>
      </c>
      <c r="S110" s="0" t="n">
        <v>19</v>
      </c>
      <c r="T110" s="0" t="n">
        <v>66</v>
      </c>
      <c r="U110" s="0" t="n">
        <v>21</v>
      </c>
      <c r="V110" s="0" t="n">
        <v>20</v>
      </c>
      <c r="W110" s="0" t="n">
        <v>22</v>
      </c>
      <c r="X110" s="0" t="n">
        <v>30</v>
      </c>
      <c r="Y110" s="0" t="n">
        <v>24</v>
      </c>
    </row>
    <row r="111" customFormat="false" ht="14.25" hidden="false" customHeight="false" outlineLevel="0" collapsed="false">
      <c r="A111" s="113" t="n">
        <v>106</v>
      </c>
      <c r="B111" s="113" t="s">
        <v>245</v>
      </c>
      <c r="C111" s="113" t="s">
        <v>246</v>
      </c>
      <c r="D111" s="0" t="str">
        <f aca="false">_xlfn.CONCAT(UPPER(TRIM(B111))," ",TRIM(C111))</f>
        <v>MATHY Christine</v>
      </c>
      <c r="E111" s="114" t="n">
        <f aca="false">SUM(F111:AA111)</f>
        <v>637</v>
      </c>
      <c r="F111" s="0" t="n">
        <v>30</v>
      </c>
      <c r="G111" s="0" t="n">
        <v>72</v>
      </c>
      <c r="H111" s="0" t="n">
        <v>64</v>
      </c>
      <c r="I111" s="0" t="n">
        <v>34</v>
      </c>
      <c r="J111" s="0" t="n">
        <v>17</v>
      </c>
      <c r="K111" s="0" t="n">
        <v>39</v>
      </c>
      <c r="L111" s="0" t="n">
        <v>28</v>
      </c>
      <c r="M111" s="0" t="n">
        <v>0</v>
      </c>
      <c r="N111" s="0" t="n">
        <v>34</v>
      </c>
      <c r="O111" s="0" t="n">
        <v>27</v>
      </c>
      <c r="P111" s="0" t="n">
        <v>51</v>
      </c>
      <c r="Q111" s="0" t="n">
        <v>52</v>
      </c>
      <c r="R111" s="0" t="n">
        <v>33</v>
      </c>
      <c r="S111" s="0" t="n">
        <v>20</v>
      </c>
      <c r="T111" s="0" t="n">
        <v>26</v>
      </c>
      <c r="U111" s="0" t="n">
        <v>22</v>
      </c>
      <c r="V111" s="0" t="n">
        <v>27</v>
      </c>
      <c r="W111" s="0" t="n">
        <v>22</v>
      </c>
      <c r="X111" s="0" t="n">
        <v>23</v>
      </c>
      <c r="Y111" s="0" t="n">
        <v>16</v>
      </c>
    </row>
    <row r="112" customFormat="false" ht="14.25" hidden="false" customHeight="false" outlineLevel="0" collapsed="false">
      <c r="A112" s="113" t="n">
        <v>107</v>
      </c>
      <c r="B112" s="113" t="s">
        <v>741</v>
      </c>
      <c r="C112" s="113" t="s">
        <v>833</v>
      </c>
      <c r="D112" s="0" t="str">
        <f aca="false">_xlfn.CONCAT(UPPER(TRIM(B112))," ",TRIM(C112))</f>
        <v>DUFOING Madeleine</v>
      </c>
      <c r="E112" s="114" t="n">
        <f aca="false">SUM(F112:AA112)</f>
        <v>421</v>
      </c>
      <c r="F112" s="0" t="n">
        <v>30</v>
      </c>
      <c r="G112" s="0" t="n">
        <v>20</v>
      </c>
      <c r="H112" s="0" t="n">
        <v>22</v>
      </c>
      <c r="I112" s="0" t="n">
        <v>0</v>
      </c>
      <c r="J112" s="0" t="n">
        <v>19</v>
      </c>
      <c r="K112" s="0" t="n">
        <v>27</v>
      </c>
      <c r="L112" s="0" t="n">
        <v>26</v>
      </c>
      <c r="M112" s="0" t="n">
        <v>13</v>
      </c>
      <c r="N112" s="0" t="n">
        <v>17</v>
      </c>
      <c r="O112" s="0" t="n">
        <v>26</v>
      </c>
      <c r="P112" s="0" t="n">
        <v>44</v>
      </c>
      <c r="Q112" s="0" t="n">
        <v>52</v>
      </c>
      <c r="R112" s="0" t="n">
        <v>23</v>
      </c>
      <c r="S112" s="0" t="n">
        <v>17</v>
      </c>
      <c r="T112" s="0" t="n">
        <v>23</v>
      </c>
      <c r="U112" s="0" t="n">
        <v>20</v>
      </c>
      <c r="V112" s="0" t="n">
        <v>0</v>
      </c>
      <c r="W112" s="0" t="n">
        <v>22</v>
      </c>
      <c r="X112" s="0" t="n">
        <v>20</v>
      </c>
      <c r="Y112" s="0" t="n">
        <v>0</v>
      </c>
    </row>
    <row r="113" customFormat="false" ht="14.25" hidden="false" customHeight="false" outlineLevel="0" collapsed="false">
      <c r="A113" s="113" t="n">
        <v>108</v>
      </c>
      <c r="B113" s="113" t="s">
        <v>258</v>
      </c>
      <c r="C113" s="113" t="s">
        <v>259</v>
      </c>
      <c r="D113" s="0" t="str">
        <f aca="false">_xlfn.CONCAT(UPPER(TRIM(B113))," ",TRIM(C113))</f>
        <v>BOMPARD Maryline</v>
      </c>
      <c r="E113" s="114" t="n">
        <f aca="false">SUM(F113:AA113)</f>
        <v>746</v>
      </c>
      <c r="F113" s="0" t="n">
        <v>30</v>
      </c>
      <c r="G113" s="0" t="n">
        <v>72</v>
      </c>
      <c r="H113" s="0" t="n">
        <v>72</v>
      </c>
      <c r="I113" s="0" t="n">
        <v>34</v>
      </c>
      <c r="J113" s="0" t="n">
        <v>72</v>
      </c>
      <c r="K113" s="0" t="n">
        <v>36</v>
      </c>
      <c r="L113" s="0" t="n">
        <v>32</v>
      </c>
      <c r="M113" s="0" t="n">
        <v>13</v>
      </c>
      <c r="N113" s="0" t="n">
        <v>34</v>
      </c>
      <c r="O113" s="0" t="n">
        <v>25</v>
      </c>
      <c r="P113" s="0" t="n">
        <v>51</v>
      </c>
      <c r="Q113" s="0" t="n">
        <v>34</v>
      </c>
      <c r="R113" s="0" t="n">
        <v>33</v>
      </c>
      <c r="S113" s="0" t="n">
        <v>13</v>
      </c>
      <c r="T113" s="0" t="n">
        <v>73</v>
      </c>
      <c r="U113" s="0" t="n">
        <v>30</v>
      </c>
      <c r="V113" s="0" t="n">
        <v>25</v>
      </c>
      <c r="W113" s="0" t="n">
        <v>21</v>
      </c>
      <c r="X113" s="0" t="n">
        <v>30</v>
      </c>
      <c r="Y113" s="0" t="n">
        <v>16</v>
      </c>
    </row>
    <row r="114" customFormat="false" ht="14.25" hidden="false" customHeight="false" outlineLevel="0" collapsed="false">
      <c r="A114" s="113" t="n">
        <v>109</v>
      </c>
      <c r="B114" s="113" t="s">
        <v>211</v>
      </c>
      <c r="C114" s="113" t="s">
        <v>212</v>
      </c>
      <c r="D114" s="0" t="str">
        <f aca="false">_xlfn.CONCAT(UPPER(TRIM(B114))," ",TRIM(C114))</f>
        <v>BARTOLI Christian</v>
      </c>
      <c r="E114" s="114" t="n">
        <f aca="false">SUM(F114:AA114)</f>
        <v>598</v>
      </c>
      <c r="F114" s="0" t="n">
        <v>30</v>
      </c>
      <c r="G114" s="0" t="n">
        <v>33</v>
      </c>
      <c r="H114" s="0" t="n">
        <v>20</v>
      </c>
      <c r="I114" s="0" t="n">
        <v>27</v>
      </c>
      <c r="J114" s="0" t="n">
        <v>69</v>
      </c>
      <c r="K114" s="0" t="n">
        <v>33</v>
      </c>
      <c r="L114" s="0" t="n">
        <v>30</v>
      </c>
      <c r="M114" s="0" t="n">
        <v>0</v>
      </c>
      <c r="N114" s="0" t="n">
        <v>21</v>
      </c>
      <c r="O114" s="0" t="n">
        <v>28</v>
      </c>
      <c r="P114" s="0" t="n">
        <v>48</v>
      </c>
      <c r="Q114" s="0" t="n">
        <v>34</v>
      </c>
      <c r="R114" s="0" t="n">
        <v>34</v>
      </c>
      <c r="S114" s="0" t="n">
        <v>17</v>
      </c>
      <c r="T114" s="0" t="n">
        <v>66</v>
      </c>
      <c r="U114" s="0" t="n">
        <v>25</v>
      </c>
      <c r="V114" s="0" t="n">
        <v>17</v>
      </c>
      <c r="W114" s="0" t="n">
        <v>22</v>
      </c>
      <c r="X114" s="0" t="n">
        <v>30</v>
      </c>
      <c r="Y114" s="0" t="n">
        <v>14</v>
      </c>
    </row>
    <row r="115" customFormat="false" ht="14.25" hidden="false" customHeight="false" outlineLevel="0" collapsed="false">
      <c r="A115" s="113" t="n">
        <v>110</v>
      </c>
      <c r="B115" s="113" t="s">
        <v>257</v>
      </c>
      <c r="C115" s="113" t="s">
        <v>200</v>
      </c>
      <c r="D115" s="0" t="str">
        <f aca="false">_xlfn.CONCAT(UPPER(TRIM(B115))," ",TRIM(C115))</f>
        <v>BOURGOIN Pierre</v>
      </c>
      <c r="E115" s="114" t="n">
        <f aca="false">SUM(F115:AA115)</f>
        <v>594</v>
      </c>
      <c r="F115" s="0" t="n">
        <v>30</v>
      </c>
      <c r="G115" s="0" t="n">
        <v>72</v>
      </c>
      <c r="H115" s="0" t="n">
        <v>14</v>
      </c>
      <c r="I115" s="0" t="n">
        <v>26</v>
      </c>
      <c r="J115" s="0" t="n">
        <v>60</v>
      </c>
      <c r="K115" s="0" t="n">
        <v>36</v>
      </c>
      <c r="L115" s="0" t="n">
        <v>26</v>
      </c>
      <c r="M115" s="0" t="n">
        <v>14</v>
      </c>
      <c r="N115" s="0" t="n">
        <v>26</v>
      </c>
      <c r="O115" s="0" t="n">
        <v>27</v>
      </c>
      <c r="P115" s="0" t="n">
        <v>44</v>
      </c>
      <c r="Q115" s="0" t="n">
        <v>34</v>
      </c>
      <c r="R115" s="0" t="n">
        <v>33</v>
      </c>
      <c r="S115" s="0" t="n">
        <v>23</v>
      </c>
      <c r="T115" s="0" t="n">
        <v>17</v>
      </c>
      <c r="U115" s="0" t="n">
        <v>36</v>
      </c>
      <c r="V115" s="0" t="n">
        <v>25</v>
      </c>
      <c r="W115" s="0" t="n">
        <v>17</v>
      </c>
      <c r="X115" s="0" t="n">
        <v>20</v>
      </c>
      <c r="Y115" s="0" t="n">
        <v>14</v>
      </c>
    </row>
    <row r="116" customFormat="false" ht="14.25" hidden="false" customHeight="false" outlineLevel="0" collapsed="false">
      <c r="A116" s="113" t="n">
        <v>111</v>
      </c>
      <c r="B116" s="113" t="s">
        <v>834</v>
      </c>
      <c r="C116" s="113" t="s">
        <v>636</v>
      </c>
      <c r="D116" s="0" t="str">
        <f aca="false">_xlfn.CONCAT(UPPER(TRIM(B116))," ",TRIM(C116))</f>
        <v>DUPUIT Marie-Louise</v>
      </c>
      <c r="E116" s="114" t="n">
        <f aca="false">SUM(F116:AA116)</f>
        <v>397</v>
      </c>
      <c r="F116" s="0" t="n">
        <v>30</v>
      </c>
      <c r="G116" s="0" t="n">
        <v>63</v>
      </c>
      <c r="H116" s="0" t="n">
        <v>20</v>
      </c>
      <c r="I116" s="0" t="n">
        <v>19</v>
      </c>
      <c r="J116" s="0" t="n">
        <v>21</v>
      </c>
      <c r="K116" s="0" t="n">
        <v>0</v>
      </c>
      <c r="L116" s="0" t="n">
        <v>26</v>
      </c>
      <c r="M116" s="0" t="n">
        <v>0</v>
      </c>
      <c r="N116" s="0" t="n">
        <v>26</v>
      </c>
      <c r="O116" s="0" t="n">
        <v>28</v>
      </c>
      <c r="P116" s="0" t="n">
        <v>32</v>
      </c>
      <c r="Q116" s="0" t="n">
        <v>24</v>
      </c>
      <c r="R116" s="0" t="n">
        <v>11</v>
      </c>
      <c r="S116" s="0" t="n">
        <v>0</v>
      </c>
      <c r="T116" s="0" t="n">
        <v>27</v>
      </c>
      <c r="U116" s="0" t="n">
        <v>19</v>
      </c>
      <c r="V116" s="0" t="n">
        <v>14</v>
      </c>
      <c r="W116" s="0" t="n">
        <v>16</v>
      </c>
      <c r="X116" s="0" t="n">
        <v>9</v>
      </c>
      <c r="Y116" s="0" t="n">
        <v>12</v>
      </c>
    </row>
    <row r="117" customFormat="false" ht="14.25" hidden="false" customHeight="false" outlineLevel="0" collapsed="false">
      <c r="A117" s="113" t="n">
        <v>112</v>
      </c>
      <c r="B117" s="113" t="s">
        <v>736</v>
      </c>
      <c r="C117" s="113" t="s">
        <v>206</v>
      </c>
      <c r="D117" s="0" t="str">
        <f aca="false">_xlfn.CONCAT(UPPER(TRIM(B117))," ",TRIM(C117))</f>
        <v>VALET Thierry</v>
      </c>
      <c r="E117" s="114" t="n">
        <f aca="false">SUM(F117:AA117)</f>
        <v>673</v>
      </c>
      <c r="F117" s="0" t="n">
        <v>30</v>
      </c>
      <c r="G117" s="0" t="n">
        <v>0</v>
      </c>
      <c r="H117" s="0" t="n">
        <v>61</v>
      </c>
      <c r="I117" s="0" t="n">
        <v>26</v>
      </c>
      <c r="J117" s="0" t="n">
        <v>69</v>
      </c>
      <c r="K117" s="0" t="n">
        <v>39</v>
      </c>
      <c r="L117" s="0" t="n">
        <v>26</v>
      </c>
      <c r="M117" s="0" t="n">
        <v>0</v>
      </c>
      <c r="N117" s="0" t="n">
        <v>26</v>
      </c>
      <c r="O117" s="0" t="n">
        <v>20</v>
      </c>
      <c r="P117" s="0" t="n">
        <v>46</v>
      </c>
      <c r="Q117" s="0" t="n">
        <v>52</v>
      </c>
      <c r="R117" s="0" t="n">
        <v>34</v>
      </c>
      <c r="S117" s="0" t="n">
        <v>62</v>
      </c>
      <c r="T117" s="0" t="n">
        <v>66</v>
      </c>
      <c r="U117" s="0" t="n">
        <v>17</v>
      </c>
      <c r="V117" s="0" t="n">
        <v>34</v>
      </c>
      <c r="W117" s="0" t="n">
        <v>18</v>
      </c>
      <c r="X117" s="0" t="n">
        <v>23</v>
      </c>
      <c r="Y117" s="0" t="n">
        <v>24</v>
      </c>
    </row>
    <row r="118" customFormat="false" ht="14.25" hidden="false" customHeight="false" outlineLevel="0" collapsed="false">
      <c r="A118" s="113" t="n">
        <v>113</v>
      </c>
      <c r="B118" s="113" t="s">
        <v>239</v>
      </c>
      <c r="C118" s="113" t="s">
        <v>240</v>
      </c>
      <c r="D118" s="0" t="str">
        <f aca="false">_xlfn.CONCAT(UPPER(TRIM(B118))," ",TRIM(C118))</f>
        <v>WARENNE Claudie</v>
      </c>
      <c r="E118" s="114" t="n">
        <f aca="false">SUM(F118:AA118)</f>
        <v>713</v>
      </c>
      <c r="F118" s="0" t="n">
        <v>30</v>
      </c>
      <c r="G118" s="0" t="n">
        <v>72</v>
      </c>
      <c r="H118" s="0" t="n">
        <v>72</v>
      </c>
      <c r="I118" s="0" t="n">
        <v>57</v>
      </c>
      <c r="J118" s="0" t="n">
        <v>69</v>
      </c>
      <c r="K118" s="0" t="n">
        <v>36</v>
      </c>
      <c r="L118" s="0" t="n">
        <v>30</v>
      </c>
      <c r="M118" s="0" t="n">
        <v>13</v>
      </c>
      <c r="N118" s="0" t="n">
        <v>21</v>
      </c>
      <c r="O118" s="0" t="n">
        <v>26</v>
      </c>
      <c r="P118" s="0" t="n">
        <v>51</v>
      </c>
      <c r="Q118" s="0" t="n">
        <v>34</v>
      </c>
      <c r="R118" s="0" t="n">
        <v>33</v>
      </c>
      <c r="S118" s="0" t="n">
        <v>20</v>
      </c>
      <c r="T118" s="0" t="n">
        <v>29</v>
      </c>
      <c r="U118" s="0" t="n">
        <v>25</v>
      </c>
      <c r="V118" s="0" t="n">
        <v>27</v>
      </c>
      <c r="W118" s="0" t="n">
        <v>21</v>
      </c>
      <c r="X118" s="0" t="n">
        <v>23</v>
      </c>
      <c r="Y118" s="0" t="n">
        <v>24</v>
      </c>
    </row>
    <row r="119" customFormat="false" ht="14.25" hidden="false" customHeight="false" outlineLevel="0" collapsed="false">
      <c r="A119" s="113" t="n">
        <v>114</v>
      </c>
      <c r="B119" s="113" t="s">
        <v>227</v>
      </c>
      <c r="C119" s="113" t="s">
        <v>228</v>
      </c>
      <c r="D119" s="0" t="str">
        <f aca="false">_xlfn.CONCAT(UPPER(TRIM(B119))," ",TRIM(C119))</f>
        <v>REBAUDENGO Elisabeth</v>
      </c>
      <c r="E119" s="114" t="n">
        <f aca="false">SUM(F119:AA119)</f>
        <v>640</v>
      </c>
      <c r="F119" s="0" t="n">
        <v>30</v>
      </c>
      <c r="G119" s="0" t="n">
        <v>33</v>
      </c>
      <c r="H119" s="0" t="n">
        <v>18</v>
      </c>
      <c r="I119" s="0" t="n">
        <v>57</v>
      </c>
      <c r="J119" s="0" t="n">
        <v>63</v>
      </c>
      <c r="K119" s="0" t="n">
        <v>39</v>
      </c>
      <c r="L119" s="0" t="n">
        <v>30</v>
      </c>
      <c r="M119" s="0" t="n">
        <v>0</v>
      </c>
      <c r="N119" s="0" t="n">
        <v>34</v>
      </c>
      <c r="O119" s="0" t="n">
        <v>28</v>
      </c>
      <c r="P119" s="0" t="n">
        <v>48</v>
      </c>
      <c r="Q119" s="0" t="n">
        <v>34</v>
      </c>
      <c r="R119" s="0" t="n">
        <v>34</v>
      </c>
      <c r="S119" s="0" t="n">
        <v>0</v>
      </c>
      <c r="T119" s="0" t="n">
        <v>66</v>
      </c>
      <c r="U119" s="0" t="n">
        <v>22</v>
      </c>
      <c r="V119" s="0" t="n">
        <v>34</v>
      </c>
      <c r="W119" s="0" t="n">
        <v>24</v>
      </c>
      <c r="X119" s="0" t="n">
        <v>30</v>
      </c>
      <c r="Y119" s="0" t="n">
        <v>16</v>
      </c>
    </row>
    <row r="120" customFormat="false" ht="14.25" hidden="false" customHeight="false" outlineLevel="0" collapsed="false">
      <c r="A120" s="113" t="n">
        <v>115</v>
      </c>
      <c r="B120" s="113" t="s">
        <v>193</v>
      </c>
      <c r="C120" s="113" t="s">
        <v>194</v>
      </c>
      <c r="D120" s="0" t="str">
        <f aca="false">_xlfn.CONCAT(UPPER(TRIM(B120))," ",TRIM(C120))</f>
        <v>BRUNET Betty</v>
      </c>
      <c r="E120" s="114" t="n">
        <f aca="false">SUM(F120:AA120)</f>
        <v>798</v>
      </c>
      <c r="F120" s="0" t="n">
        <v>30</v>
      </c>
      <c r="G120" s="0" t="n">
        <v>72</v>
      </c>
      <c r="H120" s="0" t="n">
        <v>72</v>
      </c>
      <c r="I120" s="0" t="n">
        <v>57</v>
      </c>
      <c r="J120" s="0" t="n">
        <v>69</v>
      </c>
      <c r="K120" s="0" t="n">
        <v>39</v>
      </c>
      <c r="L120" s="0" t="n">
        <v>30</v>
      </c>
      <c r="M120" s="0" t="n">
        <v>13</v>
      </c>
      <c r="N120" s="0" t="n">
        <v>34</v>
      </c>
      <c r="O120" s="0" t="n">
        <v>26</v>
      </c>
      <c r="P120" s="0" t="n">
        <v>51</v>
      </c>
      <c r="Q120" s="0" t="n">
        <v>52</v>
      </c>
      <c r="R120" s="0" t="n">
        <v>34</v>
      </c>
      <c r="S120" s="0" t="n">
        <v>62</v>
      </c>
      <c r="T120" s="0" t="n">
        <v>25</v>
      </c>
      <c r="U120" s="0" t="n">
        <v>30</v>
      </c>
      <c r="V120" s="0" t="n">
        <v>26</v>
      </c>
      <c r="W120" s="0" t="n">
        <v>22</v>
      </c>
      <c r="X120" s="0" t="n">
        <v>30</v>
      </c>
      <c r="Y120" s="0" t="n">
        <v>24</v>
      </c>
    </row>
    <row r="121" customFormat="false" ht="14.25" hidden="false" customHeight="false" outlineLevel="0" collapsed="false">
      <c r="A121" s="113" t="n">
        <v>116</v>
      </c>
      <c r="B121" s="113" t="s">
        <v>835</v>
      </c>
      <c r="C121" s="113" t="s">
        <v>836</v>
      </c>
      <c r="D121" s="0" t="str">
        <f aca="false">_xlfn.CONCAT(UPPER(TRIM(B121))," ",TRIM(C121))</f>
        <v>VINGTA Suzy</v>
      </c>
      <c r="E121" s="114" t="n">
        <f aca="false">SUM(F121:AA121)</f>
        <v>0</v>
      </c>
    </row>
    <row r="122" customFormat="false" ht="14.25" hidden="false" customHeight="false" outlineLevel="0" collapsed="false">
      <c r="A122" s="113" t="n">
        <v>117</v>
      </c>
      <c r="B122" s="113" t="s">
        <v>837</v>
      </c>
      <c r="C122" s="113" t="s">
        <v>838</v>
      </c>
      <c r="D122" s="0" t="str">
        <f aca="false">_xlfn.CONCAT(UPPER(TRIM(B122))," ",TRIM(C122))</f>
        <v>BRIOLAT Jean-Marie</v>
      </c>
      <c r="E122" s="114" t="n">
        <f aca="false">SUM(F122:AA122)</f>
        <v>0</v>
      </c>
    </row>
    <row r="123" customFormat="false" ht="14.25" hidden="false" customHeight="false" outlineLevel="0" collapsed="false">
      <c r="A123" s="113" t="n">
        <v>118</v>
      </c>
      <c r="B123" s="113" t="s">
        <v>839</v>
      </c>
      <c r="C123" s="113" t="s">
        <v>840</v>
      </c>
      <c r="D123" s="0" t="str">
        <f aca="false">_xlfn.CONCAT(UPPER(TRIM(B123))," ",TRIM(C123))</f>
        <v>GOFFINET Laurence</v>
      </c>
      <c r="E123" s="114" t="n">
        <f aca="false">SUM(F123:AA123)</f>
        <v>0</v>
      </c>
    </row>
    <row r="124" customFormat="false" ht="14.25" hidden="false" customHeight="false" outlineLevel="0" collapsed="false">
      <c r="A124" s="113" t="n">
        <v>119</v>
      </c>
      <c r="B124" s="113" t="s">
        <v>619</v>
      </c>
      <c r="C124" s="113" t="s">
        <v>841</v>
      </c>
      <c r="D124" s="0" t="str">
        <f aca="false">_xlfn.CONCAT(UPPER(TRIM(B124))," ",TRIM(C124))</f>
        <v>SAINT-GUILLAIN Annie</v>
      </c>
      <c r="E124" s="114" t="n">
        <f aca="false">SUM(F124:AA124)</f>
        <v>0</v>
      </c>
    </row>
    <row r="125" customFormat="false" ht="14.25" hidden="false" customHeight="false" outlineLevel="0" collapsed="false">
      <c r="A125" s="113" t="n">
        <v>120</v>
      </c>
      <c r="B125" s="113" t="s">
        <v>842</v>
      </c>
      <c r="C125" s="113" t="s">
        <v>843</v>
      </c>
      <c r="D125" s="0" t="str">
        <f aca="false">_xlfn.CONCAT(UPPER(TRIM(B125))," ",TRIM(C125))</f>
        <v>DE RIDDER Pascale</v>
      </c>
      <c r="E125" s="114" t="n">
        <f aca="false">SUM(F125:AA125)</f>
        <v>0</v>
      </c>
    </row>
    <row r="126" customFormat="false" ht="14.25" hidden="false" customHeight="false" outlineLevel="0" collapsed="false">
      <c r="A126" s="113" t="n">
        <v>121</v>
      </c>
      <c r="B126" s="113" t="s">
        <v>844</v>
      </c>
      <c r="C126" s="113" t="s">
        <v>845</v>
      </c>
      <c r="D126" s="0" t="str">
        <f aca="false">_xlfn.CONCAT(UPPER(TRIM(B126))," ",TRIM(C126))</f>
        <v>JACMIN Cécile</v>
      </c>
      <c r="E126" s="114" t="n">
        <f aca="false">SUM(F126:AA126)</f>
        <v>0</v>
      </c>
    </row>
    <row r="127" customFormat="false" ht="14.25" hidden="false" customHeight="false" outlineLevel="0" collapsed="false">
      <c r="A127" s="113" t="n">
        <v>122</v>
      </c>
      <c r="B127" s="113" t="s">
        <v>846</v>
      </c>
      <c r="C127" s="113" t="s">
        <v>847</v>
      </c>
      <c r="D127" s="0" t="str">
        <f aca="false">_xlfn.CONCAT(UPPER(TRIM(B127))," ",TRIM(C127))</f>
        <v>FONCK Agnès</v>
      </c>
      <c r="E127" s="114" t="n">
        <f aca="false">SUM(F127:AA127)</f>
        <v>0</v>
      </c>
    </row>
    <row r="128" customFormat="false" ht="14.25" hidden="false" customHeight="false" outlineLevel="0" collapsed="false">
      <c r="A128" s="113" t="n">
        <v>123</v>
      </c>
      <c r="D128" s="0" t="str">
        <f aca="false">_xlfn.CONCAT(UPPER(TRIM(B128))," ",TRIM(C128))</f>
        <v> </v>
      </c>
      <c r="E128" s="114" t="n">
        <f aca="false">SUM(F128:AA128)</f>
        <v>0</v>
      </c>
    </row>
    <row r="129" customFormat="false" ht="14.25" hidden="false" customHeight="false" outlineLevel="0" collapsed="false">
      <c r="A129" s="113" t="n">
        <v>124</v>
      </c>
      <c r="D129" s="0" t="str">
        <f aca="false">_xlfn.CONCAT(UPPER(TRIM(B129))," ",TRIM(C129))</f>
        <v> </v>
      </c>
      <c r="E129" s="114" t="n">
        <f aca="false">SUM(F129:AA129)</f>
        <v>0</v>
      </c>
    </row>
    <row r="130" customFormat="false" ht="14.25" hidden="false" customHeight="false" outlineLevel="0" collapsed="false">
      <c r="A130" s="113" t="n">
        <v>125</v>
      </c>
      <c r="D130" s="0" t="str">
        <f aca="false">_xlfn.CONCAT(UPPER(TRIM(B130))," ",TRIM(C130))</f>
        <v> </v>
      </c>
      <c r="E130" s="114" t="n">
        <f aca="false">SUM(F130:AA130)</f>
        <v>0</v>
      </c>
    </row>
    <row r="131" customFormat="false" ht="14.25" hidden="false" customHeight="false" outlineLevel="0" collapsed="false">
      <c r="A131" s="113" t="n">
        <v>126</v>
      </c>
      <c r="D131" s="0" t="str">
        <f aca="false">_xlfn.CONCAT(UPPER(TRIM(B131))," ",TRIM(C131))</f>
        <v> </v>
      </c>
      <c r="E131" s="114" t="n">
        <f aca="false">SUM(F131:AA131)</f>
        <v>0</v>
      </c>
    </row>
    <row r="132" customFormat="false" ht="14.25" hidden="false" customHeight="false" outlineLevel="0" collapsed="false">
      <c r="A132" s="113" t="n">
        <v>127</v>
      </c>
      <c r="E132" s="114"/>
    </row>
    <row r="133" customFormat="false" ht="14.25" hidden="false" customHeight="false" outlineLevel="0" collapsed="false">
      <c r="A133" s="113" t="n">
        <v>128</v>
      </c>
      <c r="E133" s="114"/>
    </row>
    <row r="134" customFormat="false" ht="14.25" hidden="false" customHeight="false" outlineLevel="0" collapsed="false">
      <c r="A134" s="113" t="n">
        <v>129</v>
      </c>
      <c r="E134" s="114"/>
    </row>
    <row r="135" customFormat="false" ht="14.25" hidden="false" customHeight="false" outlineLevel="0" collapsed="false">
      <c r="A135" s="113" t="n">
        <v>130</v>
      </c>
      <c r="E135" s="114"/>
    </row>
    <row r="136" customFormat="false" ht="14.25" hidden="false" customHeight="false" outlineLevel="0" collapsed="false">
      <c r="A136" s="113"/>
      <c r="D136" s="0" t="str">
        <f aca="false">_xlfn.CONCAT(UPPER(TRIM(B136))," ",TRIM(C136))</f>
        <v> </v>
      </c>
      <c r="E136" s="114" t="n">
        <f aca="false">SUM(F136:AA136)</f>
        <v>0</v>
      </c>
    </row>
    <row r="141" customFormat="false" ht="14.25" hidden="false" customHeight="false" outlineLevel="0" collapsed="false">
      <c r="A141" s="115" t="s">
        <v>392</v>
      </c>
      <c r="B141" s="115"/>
    </row>
    <row r="142" customFormat="false" ht="14.25" hidden="false" customHeight="false" outlineLevel="0" collapsed="false">
      <c r="A142" s="0" t="n">
        <v>1</v>
      </c>
      <c r="B142" s="113" t="s">
        <v>848</v>
      </c>
      <c r="C142" s="113" t="s">
        <v>786</v>
      </c>
      <c r="D142" s="0" t="s">
        <v>521</v>
      </c>
      <c r="E142" s="0" t="n">
        <v>30</v>
      </c>
    </row>
    <row r="143" customFormat="false" ht="14.25" hidden="false" customHeight="false" outlineLevel="0" collapsed="false">
      <c r="A143" s="0" t="n">
        <v>2</v>
      </c>
      <c r="B143" s="113" t="s">
        <v>849</v>
      </c>
      <c r="C143" s="113" t="s">
        <v>850</v>
      </c>
      <c r="D143" s="0" t="s">
        <v>851</v>
      </c>
      <c r="E143" s="0" t="n">
        <v>85</v>
      </c>
    </row>
    <row r="144" customFormat="false" ht="14.25" hidden="false" customHeight="false" outlineLevel="0" collapsed="false">
      <c r="A144" s="0" t="n">
        <v>3</v>
      </c>
      <c r="B144" s="113" t="s">
        <v>852</v>
      </c>
      <c r="C144" s="113" t="s">
        <v>853</v>
      </c>
      <c r="D144" s="0" t="s">
        <v>854</v>
      </c>
      <c r="E144" s="0" t="n">
        <v>80</v>
      </c>
    </row>
    <row r="145" customFormat="false" ht="14.25" hidden="false" customHeight="false" outlineLevel="0" collapsed="false">
      <c r="A145" s="0" t="n">
        <v>4</v>
      </c>
      <c r="B145" s="113" t="s">
        <v>855</v>
      </c>
      <c r="C145" s="113" t="s">
        <v>856</v>
      </c>
      <c r="D145" s="0" t="s">
        <v>857</v>
      </c>
      <c r="E145" s="0" t="n">
        <v>57</v>
      </c>
    </row>
    <row r="146" customFormat="false" ht="14.25" hidden="false" customHeight="false" outlineLevel="0" collapsed="false">
      <c r="A146" s="0" t="n">
        <v>5</v>
      </c>
      <c r="B146" s="113" t="s">
        <v>858</v>
      </c>
      <c r="C146" s="113" t="s">
        <v>859</v>
      </c>
      <c r="D146" s="0" t="s">
        <v>568</v>
      </c>
      <c r="E146" s="0" t="n">
        <v>72</v>
      </c>
    </row>
    <row r="147" customFormat="false" ht="14.25" hidden="false" customHeight="false" outlineLevel="0" collapsed="false">
      <c r="A147" s="0" t="n">
        <v>6</v>
      </c>
      <c r="B147" s="113" t="s">
        <v>860</v>
      </c>
      <c r="C147" s="113" t="s">
        <v>861</v>
      </c>
      <c r="D147" s="0" t="s">
        <v>547</v>
      </c>
      <c r="E147" s="0" t="n">
        <v>39</v>
      </c>
    </row>
    <row r="148" customFormat="false" ht="14.25" hidden="false" customHeight="false" outlineLevel="0" collapsed="false">
      <c r="A148" s="0" t="n">
        <v>7</v>
      </c>
      <c r="B148" s="113" t="s">
        <v>862</v>
      </c>
      <c r="C148" s="113" t="s">
        <v>863</v>
      </c>
      <c r="D148" s="0" t="s">
        <v>864</v>
      </c>
      <c r="E148" s="0" t="n">
        <v>52</v>
      </c>
    </row>
    <row r="149" customFormat="false" ht="14.25" hidden="false" customHeight="false" outlineLevel="0" collapsed="false">
      <c r="A149" s="0" t="n">
        <v>8</v>
      </c>
      <c r="B149" s="113" t="s">
        <v>865</v>
      </c>
      <c r="C149" s="113" t="s">
        <v>866</v>
      </c>
      <c r="D149" s="0" t="s">
        <v>867</v>
      </c>
      <c r="E149" s="0" t="n">
        <v>18</v>
      </c>
    </row>
    <row r="150" customFormat="false" ht="14.25" hidden="false" customHeight="false" outlineLevel="0" collapsed="false">
      <c r="A150" s="0" t="n">
        <v>9</v>
      </c>
      <c r="B150" s="113" t="s">
        <v>868</v>
      </c>
      <c r="C150" s="113" t="s">
        <v>869</v>
      </c>
      <c r="D150" s="0" t="s">
        <v>870</v>
      </c>
      <c r="E150" s="0" t="n">
        <v>34</v>
      </c>
    </row>
    <row r="151" customFormat="false" ht="14.25" hidden="false" customHeight="false" outlineLevel="0" collapsed="false">
      <c r="A151" s="0" t="n">
        <v>10</v>
      </c>
      <c r="B151" s="113" t="s">
        <v>871</v>
      </c>
      <c r="C151" s="113" t="s">
        <v>872</v>
      </c>
      <c r="D151" s="0" t="s">
        <v>873</v>
      </c>
      <c r="E151" s="0" t="n">
        <v>32</v>
      </c>
    </row>
    <row r="152" customFormat="false" ht="14.25" hidden="false" customHeight="false" outlineLevel="0" collapsed="false">
      <c r="A152" s="0" t="n">
        <v>11</v>
      </c>
      <c r="B152" s="113" t="s">
        <v>874</v>
      </c>
      <c r="C152" s="113" t="s">
        <v>875</v>
      </c>
      <c r="D152" s="0" t="s">
        <v>527</v>
      </c>
      <c r="E152" s="0" t="n">
        <v>51</v>
      </c>
    </row>
    <row r="153" customFormat="false" ht="14.25" hidden="false" customHeight="false" outlineLevel="0" collapsed="false">
      <c r="A153" s="0" t="n">
        <v>12</v>
      </c>
      <c r="B153" s="113" t="s">
        <v>876</v>
      </c>
      <c r="C153" s="113" t="s">
        <v>877</v>
      </c>
      <c r="D153" s="0" t="s">
        <v>878</v>
      </c>
      <c r="E153" s="0" t="n">
        <v>52</v>
      </c>
    </row>
    <row r="154" customFormat="false" ht="14.25" hidden="false" customHeight="false" outlineLevel="0" collapsed="false">
      <c r="A154" s="0" t="n">
        <v>13</v>
      </c>
      <c r="B154" s="113" t="s">
        <v>879</v>
      </c>
      <c r="C154" s="113" t="s">
        <v>880</v>
      </c>
      <c r="D154" s="0" t="s">
        <v>881</v>
      </c>
      <c r="E154" s="0" t="n">
        <v>34</v>
      </c>
    </row>
    <row r="155" customFormat="false" ht="14.25" hidden="false" customHeight="false" outlineLevel="0" collapsed="false">
      <c r="A155" s="0" t="n">
        <v>14</v>
      </c>
      <c r="B155" s="113" t="s">
        <v>882</v>
      </c>
      <c r="C155" s="113" t="s">
        <v>883</v>
      </c>
      <c r="D155" s="0" t="s">
        <v>884</v>
      </c>
      <c r="E155" s="0" t="n">
        <v>62</v>
      </c>
    </row>
    <row r="156" customFormat="false" ht="14.25" hidden="false" customHeight="false" outlineLevel="0" collapsed="false">
      <c r="A156" s="0" t="n">
        <v>15</v>
      </c>
      <c r="B156" s="113" t="s">
        <v>885</v>
      </c>
      <c r="C156" s="113" t="s">
        <v>886</v>
      </c>
      <c r="D156" s="0" t="s">
        <v>550</v>
      </c>
      <c r="E156" s="0" t="n">
        <v>82</v>
      </c>
    </row>
    <row r="157" customFormat="false" ht="14.25" hidden="false" customHeight="false" outlineLevel="0" collapsed="false">
      <c r="A157" s="0" t="n">
        <v>16</v>
      </c>
      <c r="B157" s="113" t="s">
        <v>887</v>
      </c>
      <c r="C157" s="113" t="s">
        <v>888</v>
      </c>
      <c r="D157" s="0" t="s">
        <v>889</v>
      </c>
      <c r="E157" s="0" t="n">
        <v>36</v>
      </c>
    </row>
    <row r="158" customFormat="false" ht="14.25" hidden="false" customHeight="false" outlineLevel="0" collapsed="false">
      <c r="A158" s="0" t="n">
        <v>17</v>
      </c>
      <c r="B158" s="113" t="s">
        <v>890</v>
      </c>
      <c r="C158" s="113" t="s">
        <v>891</v>
      </c>
      <c r="D158" s="0" t="s">
        <v>892</v>
      </c>
      <c r="E158" s="0" t="n">
        <v>34</v>
      </c>
    </row>
    <row r="159" customFormat="false" ht="14.25" hidden="false" customHeight="false" outlineLevel="0" collapsed="false">
      <c r="A159" s="0" t="n">
        <v>18</v>
      </c>
      <c r="B159" s="113" t="s">
        <v>893</v>
      </c>
      <c r="C159" s="113" t="s">
        <v>894</v>
      </c>
      <c r="D159" s="0" t="s">
        <v>895</v>
      </c>
      <c r="E159" s="0" t="n">
        <v>24</v>
      </c>
    </row>
    <row r="160" customFormat="false" ht="14.25" hidden="false" customHeight="false" outlineLevel="0" collapsed="false">
      <c r="A160" s="0" t="n">
        <v>19</v>
      </c>
      <c r="B160" s="113" t="s">
        <v>896</v>
      </c>
      <c r="C160" s="113" t="s">
        <v>897</v>
      </c>
      <c r="D160" s="0" t="s">
        <v>898</v>
      </c>
      <c r="E160" s="0" t="n">
        <v>30</v>
      </c>
    </row>
    <row r="161" customFormat="false" ht="14.25" hidden="false" customHeight="false" outlineLevel="0" collapsed="false">
      <c r="A161" s="0" t="n">
        <v>20</v>
      </c>
      <c r="B161" s="113" t="s">
        <v>899</v>
      </c>
      <c r="C161" s="113" t="s">
        <v>900</v>
      </c>
      <c r="D161" s="0" t="s">
        <v>901</v>
      </c>
      <c r="E161" s="0" t="n">
        <v>24</v>
      </c>
    </row>
    <row r="162" customFormat="false" ht="14.25" hidden="false" customHeight="false" outlineLevel="0" collapsed="false">
      <c r="A162" s="0" t="n">
        <v>21</v>
      </c>
    </row>
    <row r="163" customFormat="false" ht="14.25" hidden="false" customHeight="false" outlineLevel="0" collapsed="false">
      <c r="A163" s="0" t="n">
        <v>22</v>
      </c>
    </row>
  </sheetData>
  <mergeCells count="2">
    <mergeCell ref="A1:C1"/>
    <mergeCell ref="A141:B141"/>
  </mergeCells>
  <conditionalFormatting sqref="F6:AA136">
    <cfRule type="expression" priority="2" aboveAverage="0" equalAverage="0" bottom="0" percent="0" rank="0" text="" dxfId="26">
      <formula>IF(F6=F$2,COUNTIF(F$6:F$136,F6)=1)</formula>
    </cfRule>
    <cfRule type="expression" priority="3" aboveAverage="0" equalAverage="0" bottom="0" percent="0" rank="0" text="" dxfId="27">
      <formula>IF(F6&gt;0,F6=F$2)</formula>
    </cfRule>
  </conditionalFormatting>
  <conditionalFormatting sqref="F4:AA4">
    <cfRule type="cellIs" priority="4" operator="equal" aboveAverage="0" equalAverage="0" bottom="0" percent="0" rank="0" text="" dxfId="28">
      <formula>1</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200"/>
  <sheetViews>
    <sheetView showFormulas="false" showGridLines="true" showRowColHeaders="true" showZeros="false" rightToLeft="false" tabSelected="false" showOutlineSymbols="true" defaultGridColor="true" view="normal" topLeftCell="A10" colorId="64" zoomScale="100" zoomScaleNormal="100" zoomScalePageLayoutView="100" workbookViewId="0">
      <selection pane="topLeft" activeCell="N33" activeCellId="0" sqref="N33"/>
    </sheetView>
  </sheetViews>
  <sheetFormatPr defaultColWidth="9.1171875" defaultRowHeight="14.25" zeroHeight="false" outlineLevelRow="0" outlineLevelCol="0"/>
  <cols>
    <col collapsed="false" customWidth="true" hidden="false" outlineLevel="0" max="1" min="1" style="4" width="5.88"/>
    <col collapsed="false" customWidth="true" hidden="false" outlineLevel="0" max="2" min="2" style="4" width="26.11"/>
    <col collapsed="false" customWidth="true" hidden="false" outlineLevel="0" max="3" min="3" style="78" width="7.88"/>
    <col collapsed="false" customWidth="true" hidden="false" outlineLevel="0" max="4" min="4" style="78" width="5.88"/>
    <col collapsed="false" customWidth="true" hidden="false" outlineLevel="0" max="5" min="5" style="78" width="7.88"/>
    <col collapsed="false" customWidth="true" hidden="false" outlineLevel="0" max="6" min="6" style="78" width="8.22"/>
    <col collapsed="false" customWidth="true" hidden="false" outlineLevel="0" max="7" min="7" style="4" width="6.22"/>
    <col collapsed="false" customWidth="true" hidden="true" outlineLevel="0" max="8" min="8" style="78" width="7.88"/>
    <col collapsed="false" customWidth="true" hidden="true" outlineLevel="0" max="9" min="9" style="78" width="6.88"/>
    <col collapsed="false" customWidth="true" hidden="true" outlineLevel="0" max="10" min="10" style="78" width="6.11"/>
    <col collapsed="false" customWidth="true" hidden="false" outlineLevel="0" max="11" min="11" style="78" width="6.55"/>
    <col collapsed="false" customWidth="true" hidden="false" outlineLevel="0" max="12" min="12" style="4" width="8.88"/>
    <col collapsed="false" customWidth="true" hidden="true" outlineLevel="0" max="13" min="13" style="4" width="7.66"/>
    <col collapsed="false" customWidth="true" hidden="false" outlineLevel="0" max="15" min="14" style="4" width="7.66"/>
    <col collapsed="false" customWidth="true" hidden="true" outlineLevel="0" max="16" min="16" style="4" width="7.66"/>
    <col collapsed="false" customWidth="true" hidden="false" outlineLevel="0" max="27" min="17" style="4" width="7.66"/>
    <col collapsed="false" customWidth="true" hidden="true" outlineLevel="0" max="28" min="28" style="4" width="7.66"/>
    <col collapsed="false" customWidth="true" hidden="false" outlineLevel="0" max="29" min="29" style="4" width="33.11"/>
    <col collapsed="false" customWidth="true" hidden="false" outlineLevel="0" max="30" min="30" style="4" width="28.11"/>
    <col collapsed="false" customWidth="false" hidden="false" outlineLevel="0" max="1023" min="31" style="4" width="9.11"/>
  </cols>
  <sheetData>
    <row r="1" customFormat="false" ht="59.25" hidden="false" customHeight="true" outlineLevel="0" collapsed="false">
      <c r="A1" s="79" t="str">
        <f aca="true">_xlfn.CONCAT(Contacts!H1,"  - ",RIGHT(CELL("filename"),SUM(LEN(CELL("filename")),-FIND("'#",CELL("filename")),-2)))</f>
        <v>CHALLENGE SUD 10  - Tour 6</v>
      </c>
      <c r="B1" s="79" t="s">
        <v>902</v>
      </c>
      <c r="C1" s="79" t="n">
        <f aca="false">Cumul!O1</f>
        <v>65</v>
      </c>
      <c r="E1" s="4"/>
      <c r="F1" s="80" t="s">
        <v>44</v>
      </c>
      <c r="G1" s="81" t="n">
        <v>955</v>
      </c>
      <c r="H1" s="82"/>
      <c r="I1" s="82"/>
      <c r="J1" s="82"/>
      <c r="K1" s="82"/>
      <c r="L1" s="83" t="s">
        <v>10</v>
      </c>
      <c r="M1" s="84" t="s">
        <v>23</v>
      </c>
      <c r="N1" s="84" t="s">
        <v>14</v>
      </c>
      <c r="O1" s="84" t="s">
        <v>16</v>
      </c>
      <c r="P1" s="84" t="s">
        <v>24</v>
      </c>
      <c r="Q1" s="84" t="s">
        <v>18</v>
      </c>
      <c r="R1" s="84" t="s">
        <v>12</v>
      </c>
      <c r="S1" s="84" t="s">
        <v>22</v>
      </c>
      <c r="T1" s="84" t="s">
        <v>19</v>
      </c>
      <c r="U1" s="84" t="s">
        <v>45</v>
      </c>
      <c r="V1" s="84" t="s">
        <v>20</v>
      </c>
      <c r="W1" s="84" t="s">
        <v>21</v>
      </c>
      <c r="X1" s="84" t="s">
        <v>15</v>
      </c>
      <c r="Y1" s="84" t="s">
        <v>11</v>
      </c>
      <c r="Z1" s="84" t="s">
        <v>17</v>
      </c>
      <c r="AA1" s="84" t="s">
        <v>13</v>
      </c>
      <c r="AB1" s="84" t="s">
        <v>46</v>
      </c>
    </row>
    <row r="2" customFormat="false" ht="18" hidden="true" customHeight="true" outlineLevel="0" collapsed="false">
      <c r="B2" s="85"/>
      <c r="C2" s="86"/>
      <c r="D2" s="86"/>
      <c r="E2" s="86"/>
      <c r="F2" s="86"/>
      <c r="H2" s="87" t="s">
        <v>47</v>
      </c>
      <c r="I2" s="88" t="s">
        <v>48</v>
      </c>
      <c r="J2" s="88" t="s">
        <v>49</v>
      </c>
      <c r="K2" s="88" t="s">
        <v>50</v>
      </c>
      <c r="L2" s="83"/>
      <c r="M2" s="86" t="s">
        <v>29</v>
      </c>
      <c r="N2" s="86" t="s">
        <v>30</v>
      </c>
      <c r="O2" s="86" t="s">
        <v>31</v>
      </c>
      <c r="P2" s="82" t="s">
        <v>51</v>
      </c>
      <c r="Q2" s="82" t="s">
        <v>32</v>
      </c>
      <c r="R2" s="82" t="s">
        <v>33</v>
      </c>
      <c r="S2" s="82" t="s">
        <v>34</v>
      </c>
      <c r="T2" s="82" t="s">
        <v>35</v>
      </c>
      <c r="U2" s="82" t="s">
        <v>36</v>
      </c>
      <c r="V2" s="82" t="s">
        <v>37</v>
      </c>
      <c r="W2" s="82" t="s">
        <v>38</v>
      </c>
      <c r="X2" s="82" t="s">
        <v>39</v>
      </c>
      <c r="Y2" s="78" t="s">
        <v>40</v>
      </c>
      <c r="Z2" s="78" t="s">
        <v>41</v>
      </c>
      <c r="AA2" s="82" t="s">
        <v>42</v>
      </c>
      <c r="AB2" s="82" t="s">
        <v>52</v>
      </c>
    </row>
    <row r="3" customFormat="false" ht="14.25" hidden="false" customHeight="false" outlineLevel="0" collapsed="false">
      <c r="A3" s="89" t="s">
        <v>53</v>
      </c>
      <c r="B3" s="90" t="s">
        <v>447</v>
      </c>
      <c r="C3" s="91" t="s">
        <v>55</v>
      </c>
      <c r="D3" s="91" t="s">
        <v>56</v>
      </c>
      <c r="E3" s="91" t="s">
        <v>1</v>
      </c>
      <c r="F3" s="91" t="s">
        <v>57</v>
      </c>
      <c r="G3" s="92" t="s">
        <v>58</v>
      </c>
      <c r="H3" s="92"/>
      <c r="I3" s="92"/>
      <c r="J3" s="92"/>
      <c r="K3" s="93" t="s">
        <v>59</v>
      </c>
      <c r="L3" s="94" t="s">
        <v>60</v>
      </c>
      <c r="M3" s="95" t="n">
        <f aca="false">SUM(M4:M153)</f>
        <v>0</v>
      </c>
      <c r="N3" s="95" t="n">
        <f aca="false">SUM(N4:N153)</f>
        <v>187.5</v>
      </c>
      <c r="O3" s="95" t="n">
        <f aca="false">SUM(O4:O153)</f>
        <v>225.5</v>
      </c>
      <c r="P3" s="95" t="n">
        <f aca="false">SUM(P4:P153)</f>
        <v>0</v>
      </c>
      <c r="Q3" s="95" t="n">
        <f aca="false">SUM(Q4:Q153)</f>
        <v>158</v>
      </c>
      <c r="R3" s="95" t="n">
        <f aca="false">SUM(R4:R153)</f>
        <v>199</v>
      </c>
      <c r="S3" s="95" t="n">
        <f aca="false">SUM(S4:S153)</f>
        <v>22</v>
      </c>
      <c r="T3" s="95" t="n">
        <f aca="false">SUM(T4:T153)</f>
        <v>96.5</v>
      </c>
      <c r="U3" s="95" t="n">
        <f aca="false">SUM(U4:U153)</f>
        <v>259.5</v>
      </c>
      <c r="V3" s="95" t="n">
        <f aca="false">SUM(V4:V153)</f>
        <v>74</v>
      </c>
      <c r="W3" s="95" t="n">
        <f aca="false">SUM(W4:W153)</f>
        <v>73.5</v>
      </c>
      <c r="X3" s="95" t="n">
        <f aca="false">SUM(X4:X153)</f>
        <v>227.5</v>
      </c>
      <c r="Y3" s="95" t="n">
        <f aca="false">SUM(Y4:Y153)</f>
        <v>248.5</v>
      </c>
      <c r="Z3" s="95" t="n">
        <f aca="false">SUM(Z4:Z153)</f>
        <v>168.5</v>
      </c>
      <c r="AA3" s="95" t="n">
        <f aca="false">SUM(AA4:AA153)</f>
        <v>205</v>
      </c>
      <c r="AB3" s="95" t="n">
        <f aca="false">SUM(AB4:AB153)</f>
        <v>0</v>
      </c>
    </row>
    <row r="4" customFormat="false" ht="14.25" hidden="false" customHeight="false" outlineLevel="0" collapsed="false">
      <c r="A4" s="82" t="n">
        <f aca="false">IF(G4&lt;&gt;0,IF(COUNTIF(G$4:G$200,G4)&lt;&gt;1,RANK(G4,G$4:G$200)&amp;"°",RANK(G4,G$4:G$200)),"")</f>
        <v>1</v>
      </c>
      <c r="B4" s="100" t="s">
        <v>65</v>
      </c>
      <c r="C4" s="86" t="str">
        <f aca="false">IFERROR(VLOOKUP($B4,TabJoueurs,2,0),"")</f>
        <v>4C</v>
      </c>
      <c r="D4" s="86" t="str">
        <f aca="false">IFERROR(VLOOKUP($B4,TabJoueurs,3,0),"")</f>
        <v>S</v>
      </c>
      <c r="E4" s="86" t="str">
        <f aca="false">IFERROR(VLOOKUP($B4,TabJoueurs,4,0),"")</f>
        <v>LUX</v>
      </c>
      <c r="F4" s="86" t="n">
        <f aca="false">IFERROR(VLOOKUP($B4,TabJoueurs,7,0),"")</f>
        <v>0</v>
      </c>
      <c r="G4" s="82" t="n">
        <v>928</v>
      </c>
      <c r="H4" s="82" t="n">
        <f aca="false">COUNTIF(E$4:E4,E4)</f>
        <v>1</v>
      </c>
      <c r="I4" s="82" t="n">
        <f aca="false">IFERROR(IF(H4&lt;6,I3+1,I3),0)</f>
        <v>1</v>
      </c>
      <c r="J4" s="82" t="n">
        <f aca="false">IF(G4&gt;0,IF(H4&lt;6,PtsMax6-I4+1,""),"")</f>
        <v>65</v>
      </c>
      <c r="K4" s="97" t="n">
        <f aca="false">MAX(M4:AB4)</f>
        <v>65</v>
      </c>
      <c r="L4" s="98" t="n">
        <f aca="false">IFERROR(G4/G$1,"")</f>
        <v>0.971727748691099</v>
      </c>
      <c r="M4" s="99" t="str">
        <f aca="false">IF(M$2=$E4,$J4,"")</f>
        <v/>
      </c>
      <c r="N4" s="86" t="str">
        <f aca="false">IF(N$2=$E4,$J4,"")</f>
        <v/>
      </c>
      <c r="O4" s="99" t="str">
        <f aca="false">IF(O$2=$E4,$J4,"")</f>
        <v/>
      </c>
      <c r="P4" s="86" t="str">
        <f aca="false">IF(P$2=$E4,$J4,"")</f>
        <v/>
      </c>
      <c r="Q4" s="86" t="str">
        <f aca="false">IF(Q$2=$E4,$J4,"")</f>
        <v/>
      </c>
      <c r="R4" s="99" t="str">
        <f aca="false">IF(R$2=$E4,$J4,"")</f>
        <v/>
      </c>
      <c r="S4" s="86" t="str">
        <f aca="false">IF(S$2=$E4,$J4,"")</f>
        <v/>
      </c>
      <c r="T4" s="99" t="str">
        <f aca="false">IF(T$2=$E4,$J4,"")</f>
        <v/>
      </c>
      <c r="U4" s="86" t="str">
        <f aca="false">IF(U$2=$E4,$J4,"")</f>
        <v/>
      </c>
      <c r="V4" s="99" t="str">
        <f aca="false">IF(V$2=$E4,$J4,"")</f>
        <v/>
      </c>
      <c r="W4" s="86" t="str">
        <f aca="false">IF(W$2=$E4,$J4,"")</f>
        <v/>
      </c>
      <c r="X4" s="99" t="str">
        <f aca="false">IF(X$2=$E4,$J4,"")</f>
        <v/>
      </c>
      <c r="Y4" s="86" t="n">
        <f aca="false">IF(Y$2=$E4,$J4,"")</f>
        <v>65</v>
      </c>
      <c r="Z4" s="99" t="str">
        <f aca="false">IF(Z$2=$E4,$J4,"")</f>
        <v/>
      </c>
      <c r="AA4" s="86" t="str">
        <f aca="false">IF(AA$2=$E4,$J4,"")</f>
        <v/>
      </c>
      <c r="AB4" s="99" t="str">
        <f aca="false">IF(AB$2=$E4,$J4,"")</f>
        <v/>
      </c>
      <c r="AC4" s="101" t="s">
        <v>10</v>
      </c>
      <c r="AD4" s="83"/>
      <c r="AE4" s="83"/>
      <c r="AF4" s="83"/>
    </row>
    <row r="5" customFormat="false" ht="14.25" hidden="false" customHeight="false" outlineLevel="0" collapsed="false">
      <c r="A5" s="82" t="n">
        <f aca="false">IF(G5&lt;&gt;0,IF(COUNTIF(G$4:G$200,G5)&lt;&gt;1,RANK(G5,G$4:G$200)&amp;"°",RANK(G5,G$4:G$200)),"")</f>
        <v>2</v>
      </c>
      <c r="B5" s="100" t="s">
        <v>62</v>
      </c>
      <c r="C5" s="86" t="str">
        <f aca="false">IFERROR(VLOOKUP($B5,TabJoueurs,2,0),"")</f>
        <v>4B</v>
      </c>
      <c r="D5" s="86" t="str">
        <f aca="false">IFERROR(VLOOKUP($B5,TabJoueurs,3,0),"")</f>
        <v>S</v>
      </c>
      <c r="E5" s="86" t="str">
        <f aca="false">IFERROR(VLOOKUP($B5,TabJoueurs,4,0),"")</f>
        <v>CNA</v>
      </c>
      <c r="F5" s="86" t="n">
        <f aca="false">IFERROR(VLOOKUP($B5,TabJoueurs,7,0),"")</f>
        <v>0</v>
      </c>
      <c r="G5" s="82" t="n">
        <v>923</v>
      </c>
      <c r="H5" s="82" t="n">
        <f aca="false">COUNTIF(E$4:E5,E5)</f>
        <v>1</v>
      </c>
      <c r="I5" s="82" t="n">
        <f aca="false">IFERROR(IF(H5&lt;6,I4+1,I4),0)</f>
        <v>2</v>
      </c>
      <c r="J5" s="82" t="n">
        <f aca="false">IF(G5&gt;0,IF(H5&lt;6,PtsMax6-I5+1,""),"")</f>
        <v>64</v>
      </c>
      <c r="K5" s="97" t="n">
        <f aca="false">MAX(M5:AB5)</f>
        <v>64</v>
      </c>
      <c r="L5" s="98" t="n">
        <f aca="false">IFERROR(G5/G$1,"")</f>
        <v>0.966492146596859</v>
      </c>
      <c r="M5" s="99" t="str">
        <f aca="false">IF(M$2=$E5,$J5,"")</f>
        <v/>
      </c>
      <c r="N5" s="86" t="str">
        <f aca="false">IF(N$2=$E5,$J5,"")</f>
        <v/>
      </c>
      <c r="O5" s="99" t="str">
        <f aca="false">IF(O$2=$E5,$J5,"")</f>
        <v/>
      </c>
      <c r="P5" s="86" t="str">
        <f aca="false">IF(P$2=$E5,$J5,"")</f>
        <v/>
      </c>
      <c r="Q5" s="86" t="str">
        <f aca="false">IF(Q$2=$E5,$J5,"")</f>
        <v/>
      </c>
      <c r="R5" s="99" t="n">
        <f aca="false">IF(R$2=$E5,$J5,"")</f>
        <v>64</v>
      </c>
      <c r="S5" s="86" t="str">
        <f aca="false">IF(S$2=$E5,$J5,"")</f>
        <v/>
      </c>
      <c r="T5" s="99" t="str">
        <f aca="false">IF(T$2=$E5,$J5,"")</f>
        <v/>
      </c>
      <c r="U5" s="86" t="str">
        <f aca="false">IF(U$2=$E5,$J5,"")</f>
        <v/>
      </c>
      <c r="V5" s="99" t="str">
        <f aca="false">IF(V$2=$E5,$J5,"")</f>
        <v/>
      </c>
      <c r="W5" s="86" t="str">
        <f aca="false">IF(W$2=$E5,$J5,"")</f>
        <v/>
      </c>
      <c r="X5" s="99" t="str">
        <f aca="false">IF(X$2=$E5,$J5,"")</f>
        <v/>
      </c>
      <c r="Y5" s="86" t="str">
        <f aca="false">IF(Y$2=$E5,$J5,"")</f>
        <v/>
      </c>
      <c r="Z5" s="99" t="str">
        <f aca="false">IF(Z$2=$E5,$J5,"")</f>
        <v/>
      </c>
      <c r="AA5" s="86" t="str">
        <f aca="false">IF(AA$2=$E5,$J5,"")</f>
        <v/>
      </c>
      <c r="AB5" s="99" t="str">
        <f aca="false">IF(AB$2=$E5,$J5,"")</f>
        <v/>
      </c>
      <c r="AC5" s="101" t="s">
        <v>10</v>
      </c>
      <c r="AD5" s="83"/>
      <c r="AE5" s="83"/>
      <c r="AF5" s="83"/>
    </row>
    <row r="6" customFormat="false" ht="14.25" hidden="false" customHeight="false" outlineLevel="0" collapsed="false">
      <c r="A6" s="82" t="n">
        <f aca="false">IF(G6&lt;&gt;0,IF(COUNTIF(G$4:G$200,G6)&lt;&gt;1,RANK(G6,G$4:G$200)&amp;"°",RANK(G6,G$4:G$200)),"")</f>
        <v>3</v>
      </c>
      <c r="B6" s="100" t="s">
        <v>712</v>
      </c>
      <c r="C6" s="86" t="str">
        <f aca="false">IFERROR(VLOOKUP($B6,TabJoueurs,2,0),"")</f>
        <v>5B</v>
      </c>
      <c r="D6" s="86" t="str">
        <f aca="false">IFERROR(VLOOKUP($B6,TabJoueurs,3,0),"")</f>
        <v>S</v>
      </c>
      <c r="E6" s="86" t="str">
        <f aca="false">IFERROR(VLOOKUP($B6,TabJoueurs,4,0),"")</f>
        <v>LIB</v>
      </c>
      <c r="F6" s="86" t="n">
        <f aca="false">IFERROR(VLOOKUP($B6,TabJoueurs,7,0),"")</f>
        <v>0</v>
      </c>
      <c r="G6" s="82" t="n">
        <v>909</v>
      </c>
      <c r="H6" s="82" t="n">
        <f aca="false">COUNTIF(E$4:E6,E6)</f>
        <v>1</v>
      </c>
      <c r="I6" s="82" t="n">
        <f aca="false">IFERROR(IF(H6&lt;6,I5+1,I5),0)</f>
        <v>3</v>
      </c>
      <c r="J6" s="82" t="n">
        <f aca="false">IF(G6&gt;0,IF(H6&lt;6,PtsMax6-I6+1,""),"")</f>
        <v>63</v>
      </c>
      <c r="K6" s="97" t="n">
        <f aca="false">MAX(M6:AB6)</f>
        <v>63</v>
      </c>
      <c r="L6" s="98" t="n">
        <f aca="false">IFERROR(G6/G$1,"")</f>
        <v>0.951832460732984</v>
      </c>
      <c r="M6" s="99" t="str">
        <f aca="false">IF(M$2=$E6,$J6,"")</f>
        <v/>
      </c>
      <c r="N6" s="86" t="str">
        <f aca="false">IF(N$2=$E6,$J6,"")</f>
        <v/>
      </c>
      <c r="O6" s="99" t="str">
        <f aca="false">IF(O$2=$E6,$J6,"")</f>
        <v/>
      </c>
      <c r="P6" s="86" t="str">
        <f aca="false">IF(P$2=$E6,$J6,"")</f>
        <v/>
      </c>
      <c r="Q6" s="86" t="str">
        <f aca="false">IF(Q$2=$E6,$J6,"")</f>
        <v/>
      </c>
      <c r="R6" s="99" t="str">
        <f aca="false">IF(R$2=$E6,$J6,"")</f>
        <v/>
      </c>
      <c r="S6" s="86" t="str">
        <f aca="false">IF(S$2=$E6,$J6,"")</f>
        <v/>
      </c>
      <c r="T6" s="99" t="str">
        <f aca="false">IF(T$2=$E6,$J6,"")</f>
        <v/>
      </c>
      <c r="U6" s="86" t="str">
        <f aca="false">IF(U$2=$E6,$J6,"")</f>
        <v/>
      </c>
      <c r="V6" s="99" t="str">
        <f aca="false">IF(V$2=$E6,$J6,"")</f>
        <v/>
      </c>
      <c r="W6" s="86" t="str">
        <f aca="false">IF(W$2=$E6,$J6,"")</f>
        <v/>
      </c>
      <c r="X6" s="99" t="n">
        <f aca="false">IF(X$2=$E6,$J6,"")</f>
        <v>63</v>
      </c>
      <c r="Y6" s="86" t="str">
        <f aca="false">IF(Y$2=$E6,$J6,"")</f>
        <v/>
      </c>
      <c r="Z6" s="99" t="str">
        <f aca="false">IF(Z$2=$E6,$J6,"")</f>
        <v/>
      </c>
      <c r="AA6" s="86" t="str">
        <f aca="false">IF(AA$2=$E6,$J6,"")</f>
        <v/>
      </c>
      <c r="AB6" s="99" t="str">
        <f aca="false">IF(AB$2=$E6,$J6,"")</f>
        <v/>
      </c>
      <c r="AC6" s="101" t="s">
        <v>10</v>
      </c>
      <c r="AD6" s="83"/>
      <c r="AE6" s="83"/>
      <c r="AF6" s="83"/>
    </row>
    <row r="7" customFormat="false" ht="14.25" hidden="false" customHeight="false" outlineLevel="0" collapsed="false">
      <c r="A7" s="82" t="n">
        <f aca="false">IF(G7&lt;&gt;0,IF(COUNTIF(G$4:G$200,G7)&lt;&gt;1,RANK(G7,G$4:G$200)&amp;"°",RANK(G7,G$4:G$200)),"")</f>
        <v>4</v>
      </c>
      <c r="B7" s="100" t="s">
        <v>72</v>
      </c>
      <c r="C7" s="86" t="str">
        <f aca="false">IFERROR(VLOOKUP($B7,TabJoueurs,2,0),"")</f>
        <v>4A</v>
      </c>
      <c r="D7" s="86" t="str">
        <f aca="false">IFERROR(VLOOKUP($B7,TabJoueurs,3,0),"")</f>
        <v>S</v>
      </c>
      <c r="E7" s="86" t="str">
        <f aca="false">IFERROR(VLOOKUP($B7,TabJoueurs,4,0),"")</f>
        <v>AYW</v>
      </c>
      <c r="F7" s="86" t="n">
        <f aca="false">IFERROR(VLOOKUP($B7,TabJoueurs,7,0),"")</f>
        <v>0</v>
      </c>
      <c r="G7" s="82" t="n">
        <v>908</v>
      </c>
      <c r="H7" s="82" t="n">
        <f aca="false">COUNTIF(E$4:E7,E7)</f>
        <v>1</v>
      </c>
      <c r="I7" s="82" t="n">
        <f aca="false">IFERROR(IF(H7&lt;6,I6+1,I6),0)</f>
        <v>4</v>
      </c>
      <c r="J7" s="82" t="n">
        <f aca="false">IF(G7&gt;0,IF(H7&lt;6,PtsMax6-I7+1,""),"")</f>
        <v>62</v>
      </c>
      <c r="K7" s="97" t="n">
        <f aca="false">MAX(M7:AB7)</f>
        <v>62</v>
      </c>
      <c r="L7" s="98" t="n">
        <f aca="false">IFERROR(G7/G$1,"")</f>
        <v>0.950785340314136</v>
      </c>
      <c r="M7" s="99" t="str">
        <f aca="false">IF(M$2=$E7,$J7,"")</f>
        <v/>
      </c>
      <c r="N7" s="86" t="n">
        <f aca="false">IF(N$2=$E7,$J7,"")</f>
        <v>62</v>
      </c>
      <c r="O7" s="99" t="str">
        <f aca="false">IF(O$2=$E7,$J7,"")</f>
        <v/>
      </c>
      <c r="P7" s="86" t="str">
        <f aca="false">IF(P$2=$E7,$J7,"")</f>
        <v/>
      </c>
      <c r="Q7" s="86" t="str">
        <f aca="false">IF(Q$2=$E7,$J7,"")</f>
        <v/>
      </c>
      <c r="R7" s="99" t="str">
        <f aca="false">IF(R$2=$E7,$J7,"")</f>
        <v/>
      </c>
      <c r="S7" s="86" t="str">
        <f aca="false">IF(S$2=$E7,$J7,"")</f>
        <v/>
      </c>
      <c r="T7" s="99" t="str">
        <f aca="false">IF(T$2=$E7,$J7,"")</f>
        <v/>
      </c>
      <c r="U7" s="86" t="str">
        <f aca="false">IF(U$2=$E7,$J7,"")</f>
        <v/>
      </c>
      <c r="V7" s="99" t="str">
        <f aca="false">IF(V$2=$E7,$J7,"")</f>
        <v/>
      </c>
      <c r="W7" s="86" t="str">
        <f aca="false">IF(W$2=$E7,$J7,"")</f>
        <v/>
      </c>
      <c r="X7" s="99" t="str">
        <f aca="false">IF(X$2=$E7,$J7,"")</f>
        <v/>
      </c>
      <c r="Y7" s="86" t="str">
        <f aca="false">IF(Y$2=$E7,$J7,"")</f>
        <v/>
      </c>
      <c r="Z7" s="99" t="str">
        <f aca="false">IF(Z$2=$E7,$J7,"")</f>
        <v/>
      </c>
      <c r="AA7" s="86" t="str">
        <f aca="false">IF(AA$2=$E7,$J7,"")</f>
        <v/>
      </c>
      <c r="AB7" s="99" t="str">
        <f aca="false">IF(AB$2=$E7,$J7,"")</f>
        <v/>
      </c>
      <c r="AC7" s="101" t="s">
        <v>10</v>
      </c>
      <c r="AD7" s="83"/>
      <c r="AE7" s="83"/>
      <c r="AF7" s="83"/>
    </row>
    <row r="8" customFormat="false" ht="14.25" hidden="false" customHeight="false" outlineLevel="0" collapsed="false">
      <c r="A8" s="82" t="n">
        <f aca="false">IF(G8&lt;&gt;0,IF(COUNTIF(G$4:G$200,G8)&lt;&gt;1,RANK(G8,G$4:G$200)&amp;"°",RANK(G8,G$4:G$200)),"")</f>
        <v>5</v>
      </c>
      <c r="B8" s="100" t="s">
        <v>448</v>
      </c>
      <c r="C8" s="86" t="str">
        <f aca="false">IFERROR(VLOOKUP($B8,TabJoueurs,2,0),"")</f>
        <v>3A</v>
      </c>
      <c r="D8" s="86" t="str">
        <f aca="false">IFERROR(VLOOKUP($B8,TabJoueurs,3,0),"")</f>
        <v>V</v>
      </c>
      <c r="E8" s="86" t="str">
        <f aca="false">IFERROR(VLOOKUP($B8,TabJoueurs,4,0),"")</f>
        <v>FLO</v>
      </c>
      <c r="F8" s="86" t="n">
        <f aca="false">IFERROR(VLOOKUP($B8,TabJoueurs,7,0),"")</f>
        <v>0</v>
      </c>
      <c r="G8" s="82" t="n">
        <v>907</v>
      </c>
      <c r="H8" s="82" t="n">
        <f aca="false">COUNTIF(E$4:E8,E8)</f>
        <v>1</v>
      </c>
      <c r="I8" s="82" t="n">
        <f aca="false">IFERROR(IF(H8&lt;6,I7+1,I7),0)</f>
        <v>5</v>
      </c>
      <c r="J8" s="82" t="n">
        <f aca="false">IF(G8&gt;0,IF(H8&lt;6,PtsMax6-I8+1,""),"")</f>
        <v>61</v>
      </c>
      <c r="K8" s="97" t="n">
        <f aca="false">MAX(M8:AB8)</f>
        <v>61</v>
      </c>
      <c r="L8" s="98" t="n">
        <f aca="false">IFERROR(G8/G$1,"")</f>
        <v>0.949738219895288</v>
      </c>
      <c r="M8" s="99" t="str">
        <f aca="false">IF(M$2=$E8,$J8,"")</f>
        <v/>
      </c>
      <c r="N8" s="86" t="str">
        <f aca="false">IF(N$2=$E8,$J8,"")</f>
        <v/>
      </c>
      <c r="O8" s="99" t="str">
        <f aca="false">IF(O$2=$E8,$J8,"")</f>
        <v/>
      </c>
      <c r="P8" s="86" t="str">
        <f aca="false">IF(P$2=$E8,$J8,"")</f>
        <v/>
      </c>
      <c r="Q8" s="86" t="str">
        <f aca="false">IF(Q$2=$E8,$J8,"")</f>
        <v/>
      </c>
      <c r="R8" s="99" t="str">
        <f aca="false">IF(R$2=$E8,$J8,"")</f>
        <v/>
      </c>
      <c r="S8" s="86" t="str">
        <f aca="false">IF(S$2=$E8,$J8,"")</f>
        <v/>
      </c>
      <c r="T8" s="99" t="str">
        <f aca="false">IF(T$2=$E8,$J8,"")</f>
        <v/>
      </c>
      <c r="U8" s="86" t="n">
        <f aca="false">IF(U$2=$E8,$J8,"")</f>
        <v>61</v>
      </c>
      <c r="V8" s="99" t="str">
        <f aca="false">IF(V$2=$E8,$J8,"")</f>
        <v/>
      </c>
      <c r="W8" s="86" t="str">
        <f aca="false">IF(W$2=$E8,$J8,"")</f>
        <v/>
      </c>
      <c r="X8" s="99" t="str">
        <f aca="false">IF(X$2=$E8,$J8,"")</f>
        <v/>
      </c>
      <c r="Y8" s="86" t="str">
        <f aca="false">IF(Y$2=$E8,$J8,"")</f>
        <v/>
      </c>
      <c r="Z8" s="99" t="str">
        <f aca="false">IF(Z$2=$E8,$J8,"")</f>
        <v/>
      </c>
      <c r="AA8" s="86" t="str">
        <f aca="false">IF(AA$2=$E8,$J8,"")</f>
        <v/>
      </c>
      <c r="AB8" s="99" t="str">
        <f aca="false">IF(AB$2=$E8,$J8,"")</f>
        <v/>
      </c>
      <c r="AC8" s="101" t="s">
        <v>10</v>
      </c>
      <c r="AD8" s="83"/>
      <c r="AE8" s="83"/>
      <c r="AF8" s="83"/>
    </row>
    <row r="9" customFormat="false" ht="14.25" hidden="false" customHeight="false" outlineLevel="0" collapsed="false">
      <c r="A9" s="82" t="n">
        <f aca="false">IF(G9&lt;&gt;0,IF(COUNTIF(G$4:G$200,G9)&lt;&gt;1,RANK(G9,G$4:G$200)&amp;"°",RANK(G9,G$4:G$200)),"")</f>
        <v>6</v>
      </c>
      <c r="B9" s="100" t="s">
        <v>64</v>
      </c>
      <c r="C9" s="86" t="str">
        <f aca="false">IFERROR(VLOOKUP($B9,TabJoueurs,2,0),"")</f>
        <v>4B</v>
      </c>
      <c r="D9" s="86" t="str">
        <f aca="false">IFERROR(VLOOKUP($B9,TabJoueurs,3,0),"")</f>
        <v>S</v>
      </c>
      <c r="E9" s="86" t="str">
        <f aca="false">IFERROR(VLOOKUP($B9,TabJoueurs,4,0),"")</f>
        <v>WAA</v>
      </c>
      <c r="F9" s="86" t="n">
        <f aca="false">IFERROR(VLOOKUP($B9,TabJoueurs,7,0),"")</f>
        <v>0</v>
      </c>
      <c r="G9" s="82" t="n">
        <v>892</v>
      </c>
      <c r="H9" s="82" t="n">
        <f aca="false">COUNTIF(E$4:E9,E9)</f>
        <v>1</v>
      </c>
      <c r="I9" s="82" t="n">
        <f aca="false">IFERROR(IF(H9&lt;6,I8+1,I8),0)</f>
        <v>6</v>
      </c>
      <c r="J9" s="82" t="n">
        <f aca="false">IF(G9&gt;0,IF(H9&lt;6,PtsMax6-I9+1,""),"")</f>
        <v>60</v>
      </c>
      <c r="K9" s="97" t="n">
        <f aca="false">MAX(M9:AB9)</f>
        <v>60</v>
      </c>
      <c r="L9" s="98" t="n">
        <f aca="false">IFERROR(G9/G$1,"")</f>
        <v>0.934031413612565</v>
      </c>
      <c r="M9" s="99" t="str">
        <f aca="false">IF(M$2=$E9,$J9,"")</f>
        <v/>
      </c>
      <c r="N9" s="86" t="str">
        <f aca="false">IF(N$2=$E9,$J9,"")</f>
        <v/>
      </c>
      <c r="O9" s="99" t="str">
        <f aca="false">IF(O$2=$E9,$J9,"")</f>
        <v/>
      </c>
      <c r="P9" s="86" t="str">
        <f aca="false">IF(P$2=$E9,$J9,"")</f>
        <v/>
      </c>
      <c r="Q9" s="86" t="str">
        <f aca="false">IF(Q$2=$E9,$J9,"")</f>
        <v/>
      </c>
      <c r="R9" s="99" t="str">
        <f aca="false">IF(R$2=$E9,$J9,"")</f>
        <v/>
      </c>
      <c r="S9" s="86" t="str">
        <f aca="false">IF(S$2=$E9,$J9,"")</f>
        <v/>
      </c>
      <c r="T9" s="99" t="str">
        <f aca="false">IF(T$2=$E9,$J9,"")</f>
        <v/>
      </c>
      <c r="U9" s="86" t="str">
        <f aca="false">IF(U$2=$E9,$J9,"")</f>
        <v/>
      </c>
      <c r="V9" s="99" t="str">
        <f aca="false">IF(V$2=$E9,$J9,"")</f>
        <v/>
      </c>
      <c r="W9" s="86" t="str">
        <f aca="false">IF(W$2=$E9,$J9,"")</f>
        <v/>
      </c>
      <c r="X9" s="99" t="str">
        <f aca="false">IF(X$2=$E9,$J9,"")</f>
        <v/>
      </c>
      <c r="Y9" s="86" t="str">
        <f aca="false">IF(Y$2=$E9,$J9,"")</f>
        <v/>
      </c>
      <c r="Z9" s="99" t="str">
        <f aca="false">IF(Z$2=$E9,$J9,"")</f>
        <v/>
      </c>
      <c r="AA9" s="86" t="n">
        <f aca="false">IF(AA$2=$E9,$J9,"")</f>
        <v>60</v>
      </c>
      <c r="AB9" s="99" t="str">
        <f aca="false">IF(AB$2=$E9,$J9,"")</f>
        <v/>
      </c>
      <c r="AC9" s="101" t="s">
        <v>10</v>
      </c>
      <c r="AD9" s="83"/>
      <c r="AE9" s="83"/>
      <c r="AF9" s="83"/>
    </row>
    <row r="10" customFormat="false" ht="14.25" hidden="false" customHeight="false" outlineLevel="0" collapsed="false">
      <c r="A10" s="82" t="n">
        <f aca="false">IF(G10&lt;&gt;0,IF(COUNTIF(G$4:G$200,G10)&lt;&gt;1,RANK(G10,G$4:G$200)&amp;"°",RANK(G10,G$4:G$200)),"")</f>
        <v>7</v>
      </c>
      <c r="B10" s="100" t="s">
        <v>67</v>
      </c>
      <c r="C10" s="86" t="str">
        <f aca="false">IFERROR(VLOOKUP($B10,TabJoueurs,2,0),"")</f>
        <v>6A</v>
      </c>
      <c r="D10" s="86" t="str">
        <f aca="false">IFERROR(VLOOKUP($B10,TabJoueurs,3,0),"")</f>
        <v>C</v>
      </c>
      <c r="E10" s="86" t="str">
        <f aca="false">IFERROR(VLOOKUP($B10,TabJoueurs,4,0),"")</f>
        <v>FLO</v>
      </c>
      <c r="F10" s="86" t="n">
        <f aca="false">IFERROR(VLOOKUP($B10,TabJoueurs,7,0),"")</f>
        <v>0</v>
      </c>
      <c r="G10" s="82" t="n">
        <v>887</v>
      </c>
      <c r="H10" s="82" t="n">
        <f aca="false">COUNTIF(E$4:E10,E10)</f>
        <v>2</v>
      </c>
      <c r="I10" s="82" t="n">
        <f aca="false">IFERROR(IF(H10&lt;6,I9+1,I9),0)</f>
        <v>7</v>
      </c>
      <c r="J10" s="82" t="n">
        <f aca="false">IF(G10&gt;0,IF(H10&lt;6,PtsMax6-I10+1,""),"")</f>
        <v>59</v>
      </c>
      <c r="K10" s="97" t="n">
        <f aca="false">MAX(M10:AB10)</f>
        <v>59</v>
      </c>
      <c r="L10" s="98" t="n">
        <f aca="false">IFERROR(G10/G$1,"")</f>
        <v>0.928795811518325</v>
      </c>
      <c r="M10" s="99" t="str">
        <f aca="false">IF(M$2=$E10,$J10,"")</f>
        <v/>
      </c>
      <c r="N10" s="86" t="str">
        <f aca="false">IF(N$2=$E10,$J10,"")</f>
        <v/>
      </c>
      <c r="O10" s="99" t="str">
        <f aca="false">IF(O$2=$E10,$J10,"")</f>
        <v/>
      </c>
      <c r="P10" s="86" t="str">
        <f aca="false">IF(P$2=$E10,$J10,"")</f>
        <v/>
      </c>
      <c r="Q10" s="86" t="str">
        <f aca="false">IF(Q$2=$E10,$J10,"")</f>
        <v/>
      </c>
      <c r="R10" s="99" t="str">
        <f aca="false">IF(R$2=$E10,$J10,"")</f>
        <v/>
      </c>
      <c r="S10" s="86" t="str">
        <f aca="false">IF(S$2=$E10,$J10,"")</f>
        <v/>
      </c>
      <c r="T10" s="99" t="str">
        <f aca="false">IF(T$2=$E10,$J10,"")</f>
        <v/>
      </c>
      <c r="U10" s="86" t="n">
        <f aca="false">IF(U$2=$E10,$J10,"")</f>
        <v>59</v>
      </c>
      <c r="V10" s="99" t="str">
        <f aca="false">IF(V$2=$E10,$J10,"")</f>
        <v/>
      </c>
      <c r="W10" s="86" t="str">
        <f aca="false">IF(W$2=$E10,$J10,"")</f>
        <v/>
      </c>
      <c r="X10" s="99" t="str">
        <f aca="false">IF(X$2=$E10,$J10,"")</f>
        <v/>
      </c>
      <c r="Y10" s="86" t="str">
        <f aca="false">IF(Y$2=$E10,$J10,"")</f>
        <v/>
      </c>
      <c r="Z10" s="99" t="str">
        <f aca="false">IF(Z$2=$E10,$J10,"")</f>
        <v/>
      </c>
      <c r="AA10" s="86" t="str">
        <f aca="false">IF(AA$2=$E10,$J10,"")</f>
        <v/>
      </c>
      <c r="AB10" s="99" t="str">
        <f aca="false">IF(AB$2=$E10,$J10,"")</f>
        <v/>
      </c>
      <c r="AC10" s="101" t="s">
        <v>10</v>
      </c>
      <c r="AD10" s="83"/>
      <c r="AE10" s="83"/>
      <c r="AF10" s="83"/>
    </row>
    <row r="11" customFormat="false" ht="14.25" hidden="false" customHeight="false" outlineLevel="0" collapsed="false">
      <c r="A11" s="82" t="n">
        <f aca="false">IF(G11&lt;&gt;0,IF(COUNTIF(G$4:G$200,G11)&lt;&gt;1,RANK(G11,G$4:G$200)&amp;"°",RANK(G11,G$4:G$200)),"")</f>
        <v>8</v>
      </c>
      <c r="B11" s="100" t="s">
        <v>75</v>
      </c>
      <c r="C11" s="86" t="str">
        <f aca="false">IFERROR(VLOOKUP($B11,TabJoueurs,2,0),"")</f>
        <v>4B</v>
      </c>
      <c r="D11" s="86" t="str">
        <f aca="false">IFERROR(VLOOKUP($B11,TabJoueurs,3,0),"")</f>
        <v>D</v>
      </c>
      <c r="E11" s="86" t="str">
        <f aca="false">IFERROR(VLOOKUP($B11,TabJoueurs,4,0),"")</f>
        <v>CHY</v>
      </c>
      <c r="F11" s="86" t="n">
        <f aca="false">IFERROR(VLOOKUP($B11,TabJoueurs,7,0),"")</f>
        <v>0</v>
      </c>
      <c r="G11" s="82" t="n">
        <v>886</v>
      </c>
      <c r="H11" s="82" t="n">
        <f aca="false">COUNTIF(E$4:E11,E11)</f>
        <v>1</v>
      </c>
      <c r="I11" s="82" t="n">
        <f aca="false">IFERROR(IF(H11&lt;6,I10+1,I10),0)</f>
        <v>8</v>
      </c>
      <c r="J11" s="82" t="n">
        <f aca="false">IF(G11&gt;0,IF(H11&lt;6,PtsMax6-I11+1,""),"")</f>
        <v>58</v>
      </c>
      <c r="K11" s="97" t="n">
        <f aca="false">MAX(M11:AB11)</f>
        <v>58</v>
      </c>
      <c r="L11" s="98" t="n">
        <f aca="false">IFERROR(G11/G$1,"")</f>
        <v>0.927748691099476</v>
      </c>
      <c r="M11" s="99" t="str">
        <f aca="false">IF(M$2=$E11,$J11,"")</f>
        <v/>
      </c>
      <c r="N11" s="86" t="str">
        <f aca="false">IF(N$2=$E11,$J11,"")</f>
        <v/>
      </c>
      <c r="O11" s="99" t="str">
        <f aca="false">IF(O$2=$E11,$J11,"")</f>
        <v/>
      </c>
      <c r="P11" s="86" t="str">
        <f aca="false">IF(P$2=$E11,$J11,"")</f>
        <v/>
      </c>
      <c r="Q11" s="86" t="n">
        <f aca="false">IF(Q$2=$E11,$J11,"")</f>
        <v>58</v>
      </c>
      <c r="R11" s="99" t="str">
        <f aca="false">IF(R$2=$E11,$J11,"")</f>
        <v/>
      </c>
      <c r="S11" s="86" t="str">
        <f aca="false">IF(S$2=$E11,$J11,"")</f>
        <v/>
      </c>
      <c r="T11" s="99" t="str">
        <f aca="false">IF(T$2=$E11,$J11,"")</f>
        <v/>
      </c>
      <c r="U11" s="86" t="str">
        <f aca="false">IF(U$2=$E11,$J11,"")</f>
        <v/>
      </c>
      <c r="V11" s="99" t="str">
        <f aca="false">IF(V$2=$E11,$J11,"")</f>
        <v/>
      </c>
      <c r="W11" s="86" t="str">
        <f aca="false">IF(W$2=$E11,$J11,"")</f>
        <v/>
      </c>
      <c r="X11" s="99" t="str">
        <f aca="false">IF(X$2=$E11,$J11,"")</f>
        <v/>
      </c>
      <c r="Y11" s="86" t="str">
        <f aca="false">IF(Y$2=$E11,$J11,"")</f>
        <v/>
      </c>
      <c r="Z11" s="99" t="str">
        <f aca="false">IF(Z$2=$E11,$J11,"")</f>
        <v/>
      </c>
      <c r="AA11" s="86" t="str">
        <f aca="false">IF(AA$2=$E11,$J11,"")</f>
        <v/>
      </c>
      <c r="AB11" s="99" t="str">
        <f aca="false">IF(AB$2=$E11,$J11,"")</f>
        <v/>
      </c>
      <c r="AC11" s="101" t="s">
        <v>10</v>
      </c>
      <c r="AD11" s="83"/>
      <c r="AE11" s="83"/>
      <c r="AF11" s="83"/>
    </row>
    <row r="12" customFormat="false" ht="14.25" hidden="false" customHeight="false" outlineLevel="0" collapsed="false">
      <c r="A12" s="82" t="str">
        <f aca="false">IF(G12&lt;&gt;0,IF(COUNTIF(G$4:G$200,G12)&lt;&gt;1,RANK(G12,G$4:G$200)&amp;"°",RANK(G12,G$4:G$200)),"")</f>
        <v>9°</v>
      </c>
      <c r="B12" s="100" t="s">
        <v>68</v>
      </c>
      <c r="C12" s="86" t="str">
        <f aca="false">IFERROR(VLOOKUP($B12,TabJoueurs,2,0),"")</f>
        <v>5B</v>
      </c>
      <c r="D12" s="86" t="str">
        <f aca="false">IFERROR(VLOOKUP($B12,TabJoueurs,3,0),"")</f>
        <v>R</v>
      </c>
      <c r="E12" s="86" t="str">
        <f aca="false">IFERROR(VLOOKUP($B12,TabJoueurs,4,0),"")</f>
        <v>AYW</v>
      </c>
      <c r="F12" s="86" t="n">
        <f aca="false">IFERROR(VLOOKUP($B12,TabJoueurs,7,0),"")</f>
        <v>0</v>
      </c>
      <c r="G12" s="82" t="n">
        <v>884</v>
      </c>
      <c r="H12" s="82" t="n">
        <f aca="false">COUNTIF(E$4:E12,E12)</f>
        <v>2</v>
      </c>
      <c r="I12" s="82" t="n">
        <f aca="false">IFERROR(IF(H12&lt;6,I11+1,I11),0)</f>
        <v>9</v>
      </c>
      <c r="J12" s="82" t="n">
        <f aca="false">IF(G12&gt;0,IF(H12&lt;6,PtsMax6-I12+1,""),"")</f>
        <v>57</v>
      </c>
      <c r="K12" s="97" t="n">
        <f aca="false">MAX(M12:AB12)</f>
        <v>56.5</v>
      </c>
      <c r="L12" s="98" t="n">
        <f aca="false">IFERROR(G12/G$1,"")</f>
        <v>0.92565445026178</v>
      </c>
      <c r="M12" s="99" t="str">
        <f aca="false">IF(M$2=$E12,$J12,"")</f>
        <v/>
      </c>
      <c r="N12" s="86" t="n">
        <v>56.5</v>
      </c>
      <c r="O12" s="99" t="str">
        <f aca="false">IF(O$2=$E12,$J12,"")</f>
        <v/>
      </c>
      <c r="P12" s="86" t="str">
        <f aca="false">IF(P$2=$E12,$J12,"")</f>
        <v/>
      </c>
      <c r="Q12" s="86" t="str">
        <f aca="false">IF(Q$2=$E12,$J12,"")</f>
        <v/>
      </c>
      <c r="R12" s="99" t="str">
        <f aca="false">IF(R$2=$E12,$J12,"")</f>
        <v/>
      </c>
      <c r="S12" s="86" t="str">
        <f aca="false">IF(S$2=$E12,$J12,"")</f>
        <v/>
      </c>
      <c r="T12" s="99" t="str">
        <f aca="false">IF(T$2=$E12,$J12,"")</f>
        <v/>
      </c>
      <c r="U12" s="86" t="str">
        <f aca="false">IF(U$2=$E12,$J12,"")</f>
        <v/>
      </c>
      <c r="V12" s="99" t="str">
        <f aca="false">IF(V$2=$E12,$J12,"")</f>
        <v/>
      </c>
      <c r="W12" s="86" t="str">
        <f aca="false">IF(W$2=$E12,$J12,"")</f>
        <v/>
      </c>
      <c r="X12" s="99" t="str">
        <f aca="false">IF(X$2=$E12,$J12,"")</f>
        <v/>
      </c>
      <c r="Y12" s="86" t="str">
        <f aca="false">IF(Y$2=$E12,$J12,"")</f>
        <v/>
      </c>
      <c r="Z12" s="99" t="str">
        <f aca="false">IF(Z$2=$E12,$J12,"")</f>
        <v/>
      </c>
      <c r="AA12" s="86" t="str">
        <f aca="false">IF(AA$2=$E12,$J12,"")</f>
        <v/>
      </c>
      <c r="AB12" s="99" t="str">
        <f aca="false">IF(AB$2=$E12,$J12,"")</f>
        <v/>
      </c>
      <c r="AC12" s="101" t="s">
        <v>10</v>
      </c>
      <c r="AD12" s="83"/>
      <c r="AE12" s="83"/>
      <c r="AF12" s="83"/>
    </row>
    <row r="13" customFormat="false" ht="14.25" hidden="false" customHeight="false" outlineLevel="0" collapsed="false">
      <c r="A13" s="82" t="str">
        <f aca="false">IF(G13&lt;&gt;0,IF(COUNTIF(G$4:G$200,G13)&lt;&gt;1,RANK(G13,G$4:G$200)&amp;"°",RANK(G13,G$4:G$200)),"")</f>
        <v>9°</v>
      </c>
      <c r="B13" s="100" t="s">
        <v>61</v>
      </c>
      <c r="C13" s="86" t="str">
        <f aca="false">IFERROR(VLOOKUP($B13,TabJoueurs,2,0),"")</f>
        <v>4D</v>
      </c>
      <c r="D13" s="86" t="str">
        <f aca="false">IFERROR(VLOOKUP($B13,TabJoueurs,3,0),"")</f>
        <v>V</v>
      </c>
      <c r="E13" s="86" t="str">
        <f aca="false">IFERROR(VLOOKUP($B13,TabJoueurs,4,0),"")</f>
        <v>FLO</v>
      </c>
      <c r="F13" s="86" t="n">
        <f aca="false">IFERROR(VLOOKUP($B13,TabJoueurs,7,0),"")</f>
        <v>0</v>
      </c>
      <c r="G13" s="82" t="n">
        <v>884</v>
      </c>
      <c r="H13" s="82" t="n">
        <f aca="false">COUNTIF(E$4:E13,E13)</f>
        <v>3</v>
      </c>
      <c r="I13" s="82" t="n">
        <f aca="false">IFERROR(IF(H13&lt;6,I12+1,I12),0)</f>
        <v>10</v>
      </c>
      <c r="J13" s="82" t="n">
        <f aca="false">IF(G13&gt;0,IF(H13&lt;6,PtsMax6-I13+1,""),"")</f>
        <v>56</v>
      </c>
      <c r="K13" s="97" t="n">
        <f aca="false">MAX(M13:AB13)</f>
        <v>56.5</v>
      </c>
      <c r="L13" s="98" t="n">
        <f aca="false">IFERROR(G13/G$1,"")</f>
        <v>0.92565445026178</v>
      </c>
      <c r="M13" s="99" t="str">
        <f aca="false">IF(M$2=$E13,$J13,"")</f>
        <v/>
      </c>
      <c r="N13" s="86" t="str">
        <f aca="false">IF(N$2=$E13,$J13,"")</f>
        <v/>
      </c>
      <c r="O13" s="99" t="str">
        <f aca="false">IF(O$2=$E13,$J13,"")</f>
        <v/>
      </c>
      <c r="P13" s="86" t="str">
        <f aca="false">IF(P$2=$E13,$J13,"")</f>
        <v/>
      </c>
      <c r="Q13" s="86" t="str">
        <f aca="false">IF(Q$2=$E13,$J13,"")</f>
        <v/>
      </c>
      <c r="R13" s="99" t="str">
        <f aca="false">IF(R$2=$E13,$J13,"")</f>
        <v/>
      </c>
      <c r="S13" s="86" t="str">
        <f aca="false">IF(S$2=$E13,$J13,"")</f>
        <v/>
      </c>
      <c r="T13" s="99" t="str">
        <f aca="false">IF(T$2=$E13,$J13,"")</f>
        <v/>
      </c>
      <c r="U13" s="86" t="n">
        <v>56.5</v>
      </c>
      <c r="V13" s="99" t="str">
        <f aca="false">IF(V$2=$E13,$J13,"")</f>
        <v/>
      </c>
      <c r="W13" s="86" t="str">
        <f aca="false">IF(W$2=$E13,$J13,"")</f>
        <v/>
      </c>
      <c r="X13" s="99" t="str">
        <f aca="false">IF(X$2=$E13,$J13,"")</f>
        <v/>
      </c>
      <c r="Y13" s="86" t="str">
        <f aca="false">IF(Y$2=$E13,$J13,"")</f>
        <v/>
      </c>
      <c r="Z13" s="99" t="str">
        <f aca="false">IF(Z$2=$E13,$J13,"")</f>
        <v/>
      </c>
      <c r="AA13" s="86" t="str">
        <f aca="false">IF(AA$2=$E13,$J13,"")</f>
        <v/>
      </c>
      <c r="AB13" s="99" t="str">
        <f aca="false">IF(AB$2=$E13,$J13,"")</f>
        <v/>
      </c>
      <c r="AC13" s="101" t="s">
        <v>10</v>
      </c>
      <c r="AD13" s="83"/>
      <c r="AE13" s="83"/>
      <c r="AF13" s="83"/>
    </row>
    <row r="14" customFormat="false" ht="14.25" hidden="false" customHeight="false" outlineLevel="0" collapsed="false">
      <c r="A14" s="82" t="n">
        <f aca="false">IF(G14&lt;&gt;0,IF(COUNTIF(G$4:G$200,G14)&lt;&gt;1,RANK(G14,G$4:G$200)&amp;"°",RANK(G14,G$4:G$200)),"")</f>
        <v>11</v>
      </c>
      <c r="B14" s="100" t="s">
        <v>95</v>
      </c>
      <c r="C14" s="86" t="str">
        <f aca="false">IFERROR(VLOOKUP($B14,TabJoueurs,2,0),"")</f>
        <v>6B</v>
      </c>
      <c r="D14" s="86" t="str">
        <f aca="false">IFERROR(VLOOKUP($B14,TabJoueurs,3,0),"")</f>
        <v>V</v>
      </c>
      <c r="E14" s="86" t="str">
        <f aca="false">IFERROR(VLOOKUP($B14,TabJoueurs,4,0),"")</f>
        <v>LUX</v>
      </c>
      <c r="F14" s="86" t="n">
        <f aca="false">IFERROR(VLOOKUP($B14,TabJoueurs,7,0),"")</f>
        <v>0</v>
      </c>
      <c r="G14" s="82" t="n">
        <v>883</v>
      </c>
      <c r="H14" s="82" t="n">
        <f aca="false">COUNTIF(E$4:E14,E14)</f>
        <v>2</v>
      </c>
      <c r="I14" s="82" t="n">
        <f aca="false">IFERROR(IF(H14&lt;6,I13+1,I13),0)</f>
        <v>11</v>
      </c>
      <c r="J14" s="82" t="n">
        <f aca="false">IF(G14&gt;0,IF(H14&lt;6,PtsMax6-I14+1,""),"")</f>
        <v>55</v>
      </c>
      <c r="K14" s="97" t="n">
        <f aca="false">MAX(M14:AB14)</f>
        <v>55</v>
      </c>
      <c r="L14" s="98" t="n">
        <f aca="false">IFERROR(G14/G$1,"")</f>
        <v>0.924607329842932</v>
      </c>
      <c r="M14" s="99" t="str">
        <f aca="false">IF(M$2=$E14,$J14,"")</f>
        <v/>
      </c>
      <c r="N14" s="86" t="str">
        <f aca="false">IF(N$2=$E14,$J14,"")</f>
        <v/>
      </c>
      <c r="O14" s="99" t="str">
        <f aca="false">IF(O$2=$E14,$J14,"")</f>
        <v/>
      </c>
      <c r="P14" s="86" t="str">
        <f aca="false">IF(P$2=$E14,$J14,"")</f>
        <v/>
      </c>
      <c r="Q14" s="86" t="str">
        <f aca="false">IF(Q$2=$E14,$J14,"")</f>
        <v/>
      </c>
      <c r="R14" s="99" t="str">
        <f aca="false">IF(R$2=$E14,$J14,"")</f>
        <v/>
      </c>
      <c r="S14" s="86" t="str">
        <f aca="false">IF(S$2=$E14,$J14,"")</f>
        <v/>
      </c>
      <c r="T14" s="99" t="str">
        <f aca="false">IF(T$2=$E14,$J14,"")</f>
        <v/>
      </c>
      <c r="U14" s="86" t="str">
        <f aca="false">IF(U$2=$E14,$J14,"")</f>
        <v/>
      </c>
      <c r="V14" s="99" t="str">
        <f aca="false">IF(V$2=$E14,$J14,"")</f>
        <v/>
      </c>
      <c r="W14" s="86" t="str">
        <f aca="false">IF(W$2=$E14,$J14,"")</f>
        <v/>
      </c>
      <c r="X14" s="99" t="str">
        <f aca="false">IF(X$2=$E14,$J14,"")</f>
        <v/>
      </c>
      <c r="Y14" s="86" t="n">
        <f aca="false">IF(Y$2=$E14,$J14,"")</f>
        <v>55</v>
      </c>
      <c r="Z14" s="99" t="str">
        <f aca="false">IF(Z$2=$E14,$J14,"")</f>
        <v/>
      </c>
      <c r="AA14" s="86" t="str">
        <f aca="false">IF(AA$2=$E14,$J14,"")</f>
        <v/>
      </c>
      <c r="AB14" s="99" t="str">
        <f aca="false">IF(AB$2=$E14,$J14,"")</f>
        <v/>
      </c>
      <c r="AC14" s="101" t="s">
        <v>10</v>
      </c>
      <c r="AD14" s="83"/>
      <c r="AE14" s="83"/>
      <c r="AF14" s="83"/>
    </row>
    <row r="15" customFormat="false" ht="14.25" hidden="false" customHeight="false" outlineLevel="0" collapsed="false">
      <c r="A15" s="82" t="n">
        <f aca="false">IF(G15&lt;&gt;0,IF(COUNTIF(G$4:G$200,G15)&lt;&gt;1,RANK(G15,G$4:G$200)&amp;"°",RANK(G15,G$4:G$200)),"")</f>
        <v>12</v>
      </c>
      <c r="B15" s="100" t="s">
        <v>451</v>
      </c>
      <c r="C15" s="86" t="str">
        <f aca="false">IFERROR(VLOOKUP($B15,TabJoueurs,2,0),"")</f>
        <v>4B</v>
      </c>
      <c r="D15" s="86" t="str">
        <f aca="false">IFERROR(VLOOKUP($B15,TabJoueurs,3,0),"")</f>
        <v>S</v>
      </c>
      <c r="E15" s="86" t="str">
        <f aca="false">IFERROR(VLOOKUP($B15,TabJoueurs,4,0),"")</f>
        <v>WAA</v>
      </c>
      <c r="F15" s="86" t="n">
        <f aca="false">IFERROR(VLOOKUP($B15,TabJoueurs,7,0),"")</f>
        <v>0</v>
      </c>
      <c r="G15" s="82" t="n">
        <v>880</v>
      </c>
      <c r="H15" s="82" t="n">
        <f aca="false">COUNTIF(E$4:E15,E15)</f>
        <v>2</v>
      </c>
      <c r="I15" s="82" t="n">
        <f aca="false">IFERROR(IF(H15&lt;6,I14+1,I14),0)</f>
        <v>12</v>
      </c>
      <c r="J15" s="82" t="n">
        <f aca="false">IF(G15&gt;0,IF(H15&lt;6,PtsMax6-I15+1,""),"")</f>
        <v>54</v>
      </c>
      <c r="K15" s="97" t="n">
        <f aca="false">MAX(M15:AB15)</f>
        <v>54</v>
      </c>
      <c r="L15" s="98" t="n">
        <f aca="false">IFERROR(G15/G$1,"")</f>
        <v>0.921465968586387</v>
      </c>
      <c r="M15" s="99" t="str">
        <f aca="false">IF(M$2=$E15,$J15,"")</f>
        <v/>
      </c>
      <c r="N15" s="86" t="str">
        <f aca="false">IF(N$2=$E15,$J15,"")</f>
        <v/>
      </c>
      <c r="O15" s="99" t="str">
        <f aca="false">IF(O$2=$E15,$J15,"")</f>
        <v/>
      </c>
      <c r="P15" s="86" t="str">
        <f aca="false">IF(P$2=$E15,$J15,"")</f>
        <v/>
      </c>
      <c r="Q15" s="86" t="str">
        <f aca="false">IF(Q$2=$E15,$J15,"")</f>
        <v/>
      </c>
      <c r="R15" s="99" t="str">
        <f aca="false">IF(R$2=$E15,$J15,"")</f>
        <v/>
      </c>
      <c r="S15" s="86" t="str">
        <f aca="false">IF(S$2=$E15,$J15,"")</f>
        <v/>
      </c>
      <c r="T15" s="99" t="str">
        <f aca="false">IF(T$2=$E15,$J15,"")</f>
        <v/>
      </c>
      <c r="U15" s="86" t="str">
        <f aca="false">IF(U$2=$E15,$J15,"")</f>
        <v/>
      </c>
      <c r="V15" s="99" t="str">
        <f aca="false">IF(V$2=$E15,$J15,"")</f>
        <v/>
      </c>
      <c r="W15" s="86" t="str">
        <f aca="false">IF(W$2=$E15,$J15,"")</f>
        <v/>
      </c>
      <c r="X15" s="99" t="str">
        <f aca="false">IF(X$2=$E15,$J15,"")</f>
        <v/>
      </c>
      <c r="Y15" s="86" t="str">
        <f aca="false">IF(Y$2=$E15,$J15,"")</f>
        <v/>
      </c>
      <c r="Z15" s="99" t="str">
        <f aca="false">IF(Z$2=$E15,$J15,"")</f>
        <v/>
      </c>
      <c r="AA15" s="86" t="n">
        <f aca="false">IF(AA$2=$E15,$J15,"")</f>
        <v>54</v>
      </c>
      <c r="AB15" s="99" t="str">
        <f aca="false">IF(AB$2=$E15,$J15,"")</f>
        <v/>
      </c>
      <c r="AC15" s="101" t="s">
        <v>10</v>
      </c>
      <c r="AD15" s="83"/>
      <c r="AE15" s="83"/>
      <c r="AF15" s="83"/>
    </row>
    <row r="16" customFormat="false" ht="14.25" hidden="false" customHeight="false" outlineLevel="0" collapsed="false">
      <c r="A16" s="82" t="n">
        <f aca="false">IF(G16&lt;&gt;0,IF(COUNTIF(G$4:G$200,G16)&lt;&gt;1,RANK(G16,G$4:G$200)&amp;"°",RANK(G16,G$4:G$200)),"")</f>
        <v>13</v>
      </c>
      <c r="B16" s="100" t="s">
        <v>153</v>
      </c>
      <c r="C16" s="86" t="str">
        <f aca="false">IFERROR(VLOOKUP($B16,TabJoueurs,2,0),"")</f>
        <v>5D</v>
      </c>
      <c r="D16" s="86" t="str">
        <f aca="false">IFERROR(VLOOKUP($B16,TabJoueurs,3,0),"")</f>
        <v>V</v>
      </c>
      <c r="E16" s="86" t="str">
        <f aca="false">IFERROR(VLOOKUP($B16,TabJoueurs,4,0),"")</f>
        <v>BAH</v>
      </c>
      <c r="F16" s="86" t="n">
        <f aca="false">IFERROR(VLOOKUP($B16,TabJoueurs,7,0),"")</f>
        <v>0</v>
      </c>
      <c r="G16" s="82" t="n">
        <v>875</v>
      </c>
      <c r="H16" s="82" t="n">
        <f aca="false">COUNTIF(E$4:E16,E16)</f>
        <v>1</v>
      </c>
      <c r="I16" s="82" t="n">
        <f aca="false">IFERROR(IF(H16&lt;6,I15+1,I15),0)</f>
        <v>13</v>
      </c>
      <c r="J16" s="82" t="n">
        <f aca="false">IF(G16&gt;0,IF(H16&lt;6,PtsMax6-I16+1,""),"")</f>
        <v>53</v>
      </c>
      <c r="K16" s="97" t="n">
        <f aca="false">MAX(M16:AB16)</f>
        <v>53</v>
      </c>
      <c r="L16" s="98" t="n">
        <f aca="false">IFERROR(G16/G$1,"")</f>
        <v>0.916230366492147</v>
      </c>
      <c r="M16" s="99" t="str">
        <f aca="false">IF(M$2=$E16,$J16,"")</f>
        <v/>
      </c>
      <c r="N16" s="86" t="str">
        <f aca="false">IF(N$2=$E16,$J16,"")</f>
        <v/>
      </c>
      <c r="O16" s="99" t="n">
        <f aca="false">IF(O$2=$E16,$J16,"")</f>
        <v>53</v>
      </c>
      <c r="P16" s="86" t="str">
        <f aca="false">IF(P$2=$E16,$J16,"")</f>
        <v/>
      </c>
      <c r="Q16" s="86" t="str">
        <f aca="false">IF(Q$2=$E16,$J16,"")</f>
        <v/>
      </c>
      <c r="R16" s="99" t="str">
        <f aca="false">IF(R$2=$E16,$J16,"")</f>
        <v/>
      </c>
      <c r="S16" s="86" t="str">
        <f aca="false">IF(S$2=$E16,$J16,"")</f>
        <v/>
      </c>
      <c r="T16" s="99" t="str">
        <f aca="false">IF(T$2=$E16,$J16,"")</f>
        <v/>
      </c>
      <c r="U16" s="86" t="str">
        <f aca="false">IF(U$2=$E16,$J16,"")</f>
        <v/>
      </c>
      <c r="V16" s="99" t="str">
        <f aca="false">IF(V$2=$E16,$J16,"")</f>
        <v/>
      </c>
      <c r="W16" s="86" t="str">
        <f aca="false">IF(W$2=$E16,$J16,"")</f>
        <v/>
      </c>
      <c r="X16" s="99" t="str">
        <f aca="false">IF(X$2=$E16,$J16,"")</f>
        <v/>
      </c>
      <c r="Y16" s="86" t="str">
        <f aca="false">IF(Y$2=$E16,$J16,"")</f>
        <v/>
      </c>
      <c r="Z16" s="99" t="str">
        <f aca="false">IF(Z$2=$E16,$J16,"")</f>
        <v/>
      </c>
      <c r="AA16" s="86" t="str">
        <f aca="false">IF(AA$2=$E16,$J16,"")</f>
        <v/>
      </c>
      <c r="AB16" s="99" t="str">
        <f aca="false">IF(AB$2=$E16,$J16,"")</f>
        <v/>
      </c>
      <c r="AC16" s="101" t="s">
        <v>10</v>
      </c>
      <c r="AD16" s="83"/>
      <c r="AE16" s="83"/>
      <c r="AF16" s="83"/>
    </row>
    <row r="17" customFormat="false" ht="14.25" hidden="false" customHeight="false" outlineLevel="0" collapsed="false">
      <c r="A17" s="82" t="n">
        <f aca="false">IF(G17&lt;&gt;0,IF(COUNTIF(G$4:G$200,G17)&lt;&gt;1,RANK(G17,G$4:G$200)&amp;"°",RANK(G17,G$4:G$200)),"")</f>
        <v>14</v>
      </c>
      <c r="B17" s="100" t="s">
        <v>63</v>
      </c>
      <c r="C17" s="86" t="str">
        <f aca="false">IFERROR(VLOOKUP($B17,TabJoueurs,2,0),"")</f>
        <v>4C</v>
      </c>
      <c r="D17" s="86" t="str">
        <f aca="false">IFERROR(VLOOKUP($B17,TabJoueurs,3,0),"")</f>
        <v>S</v>
      </c>
      <c r="E17" s="86" t="str">
        <f aca="false">IFERROR(VLOOKUP($B17,TabJoueurs,4,0),"")</f>
        <v>LUX</v>
      </c>
      <c r="F17" s="86" t="n">
        <f aca="false">IFERROR(VLOOKUP($B17,TabJoueurs,7,0),"")</f>
        <v>0</v>
      </c>
      <c r="G17" s="82" t="n">
        <v>873</v>
      </c>
      <c r="H17" s="82" t="n">
        <f aca="false">COUNTIF(E$4:E17,E17)</f>
        <v>3</v>
      </c>
      <c r="I17" s="82" t="n">
        <f aca="false">IFERROR(IF(H17&lt;6,I16+1,I16),0)</f>
        <v>14</v>
      </c>
      <c r="J17" s="82" t="n">
        <f aca="false">IF(G17&gt;0,IF(H17&lt;6,PtsMax6-I17+1,""),"")</f>
        <v>52</v>
      </c>
      <c r="K17" s="97" t="n">
        <f aca="false">MAX(M17:AB17)</f>
        <v>52</v>
      </c>
      <c r="L17" s="98" t="n">
        <f aca="false">IFERROR(G17/G$1,"")</f>
        <v>0.91413612565445</v>
      </c>
      <c r="M17" s="99" t="str">
        <f aca="false">IF(M$2=$E17,$J17,"")</f>
        <v/>
      </c>
      <c r="N17" s="86" t="str">
        <f aca="false">IF(N$2=$E17,$J17,"")</f>
        <v/>
      </c>
      <c r="O17" s="99" t="str">
        <f aca="false">IF(O$2=$E17,$J17,"")</f>
        <v/>
      </c>
      <c r="P17" s="86" t="str">
        <f aca="false">IF(P$2=$E17,$J17,"")</f>
        <v/>
      </c>
      <c r="Q17" s="86" t="str">
        <f aca="false">IF(Q$2=$E17,$J17,"")</f>
        <v/>
      </c>
      <c r="R17" s="99" t="str">
        <f aca="false">IF(R$2=$E17,$J17,"")</f>
        <v/>
      </c>
      <c r="S17" s="86" t="str">
        <f aca="false">IF(S$2=$E17,$J17,"")</f>
        <v/>
      </c>
      <c r="T17" s="99" t="str">
        <f aca="false">IF(T$2=$E17,$J17,"")</f>
        <v/>
      </c>
      <c r="U17" s="86" t="str">
        <f aca="false">IF(U$2=$E17,$J17,"")</f>
        <v/>
      </c>
      <c r="V17" s="99" t="str">
        <f aca="false">IF(V$2=$E17,$J17,"")</f>
        <v/>
      </c>
      <c r="W17" s="86" t="str">
        <f aca="false">IF(W$2=$E17,$J17,"")</f>
        <v/>
      </c>
      <c r="X17" s="99" t="str">
        <f aca="false">IF(X$2=$E17,$J17,"")</f>
        <v/>
      </c>
      <c r="Y17" s="86" t="n">
        <f aca="false">IF(Y$2=$E17,$J17,"")</f>
        <v>52</v>
      </c>
      <c r="Z17" s="99" t="str">
        <f aca="false">IF(Z$2=$E17,$J17,"")</f>
        <v/>
      </c>
      <c r="AA17" s="86" t="str">
        <f aca="false">IF(AA$2=$E17,$J17,"")</f>
        <v/>
      </c>
      <c r="AB17" s="99" t="str">
        <f aca="false">IF(AB$2=$E17,$J17,"")</f>
        <v/>
      </c>
      <c r="AC17" s="101" t="s">
        <v>10</v>
      </c>
      <c r="AD17" s="83"/>
      <c r="AE17" s="83"/>
      <c r="AF17" s="83"/>
    </row>
    <row r="18" customFormat="false" ht="14.25" hidden="false" customHeight="false" outlineLevel="0" collapsed="false">
      <c r="A18" s="82" t="n">
        <f aca="false">IF(G18&lt;&gt;0,IF(COUNTIF(G$4:G$200,G18)&lt;&gt;1,RANK(G18,G$4:G$200)&amp;"°",RANK(G18,G$4:G$200)),"")</f>
        <v>15</v>
      </c>
      <c r="B18" s="100" t="s">
        <v>453</v>
      </c>
      <c r="C18" s="86" t="str">
        <f aca="false">IFERROR(VLOOKUP($B18,TabJoueurs,2,0),"")</f>
        <v>4D</v>
      </c>
      <c r="D18" s="86" t="str">
        <f aca="false">IFERROR(VLOOKUP($B18,TabJoueurs,3,0),"")</f>
        <v>S</v>
      </c>
      <c r="E18" s="86" t="str">
        <f aca="false">IFERROR(VLOOKUP($B18,TabJoueurs,4,0),"")</f>
        <v>FLO</v>
      </c>
      <c r="F18" s="86" t="n">
        <f aca="false">IFERROR(VLOOKUP($B18,TabJoueurs,7,0),"")</f>
        <v>0</v>
      </c>
      <c r="G18" s="82" t="n">
        <v>871</v>
      </c>
      <c r="H18" s="82" t="n">
        <f aca="false">COUNTIF(E$4:E18,E18)</f>
        <v>4</v>
      </c>
      <c r="I18" s="82" t="n">
        <f aca="false">IFERROR(IF(H18&lt;6,I17+1,I17),0)</f>
        <v>15</v>
      </c>
      <c r="J18" s="82" t="n">
        <f aca="false">IF(G18&gt;0,IF(H18&lt;6,PtsMax6-I18+1,""),"")</f>
        <v>51</v>
      </c>
      <c r="K18" s="97" t="n">
        <f aca="false">MAX(M18:AB18)</f>
        <v>51</v>
      </c>
      <c r="L18" s="98" t="n">
        <f aca="false">IFERROR(G18/G$1,"")</f>
        <v>0.912041884816754</v>
      </c>
      <c r="M18" s="99" t="str">
        <f aca="false">IF(M$2=$E18,$J18,"")</f>
        <v/>
      </c>
      <c r="N18" s="86" t="str">
        <f aca="false">IF(N$2=$E18,$J18,"")</f>
        <v/>
      </c>
      <c r="O18" s="99" t="str">
        <f aca="false">IF(O$2=$E18,$J18,"")</f>
        <v/>
      </c>
      <c r="P18" s="86" t="str">
        <f aca="false">IF(P$2=$E18,$J18,"")</f>
        <v/>
      </c>
      <c r="Q18" s="86" t="str">
        <f aca="false">IF(Q$2=$E18,$J18,"")</f>
        <v/>
      </c>
      <c r="R18" s="99" t="str">
        <f aca="false">IF(R$2=$E18,$J18,"")</f>
        <v/>
      </c>
      <c r="S18" s="86" t="str">
        <f aca="false">IF(S$2=$E18,$J18,"")</f>
        <v/>
      </c>
      <c r="T18" s="99" t="str">
        <f aca="false">IF(T$2=$E18,$J18,"")</f>
        <v/>
      </c>
      <c r="U18" s="86" t="n">
        <f aca="false">IF(U$2=$E18,$J18,"")</f>
        <v>51</v>
      </c>
      <c r="V18" s="99" t="str">
        <f aca="false">IF(V$2=$E18,$J18,"")</f>
        <v/>
      </c>
      <c r="W18" s="86" t="str">
        <f aca="false">IF(W$2=$E18,$J18,"")</f>
        <v/>
      </c>
      <c r="X18" s="99" t="str">
        <f aca="false">IF(X$2=$E18,$J18,"")</f>
        <v/>
      </c>
      <c r="Y18" s="86" t="str">
        <f aca="false">IF(Y$2=$E18,$J18,"")</f>
        <v/>
      </c>
      <c r="Z18" s="99" t="str">
        <f aca="false">IF(Z$2=$E18,$J18,"")</f>
        <v/>
      </c>
      <c r="AA18" s="86" t="str">
        <f aca="false">IF(AA$2=$E18,$J18,"")</f>
        <v/>
      </c>
      <c r="AB18" s="99" t="str">
        <f aca="false">IF(AB$2=$E18,$J18,"")</f>
        <v/>
      </c>
      <c r="AC18" s="101" t="s">
        <v>10</v>
      </c>
      <c r="AD18" s="83"/>
      <c r="AE18" s="83"/>
      <c r="AF18" s="83"/>
    </row>
    <row r="19" customFormat="false" ht="14.25" hidden="false" customHeight="false" outlineLevel="0" collapsed="false">
      <c r="A19" s="82" t="str">
        <f aca="false">IF(G19&lt;&gt;0,IF(COUNTIF(G$4:G$200,G19)&lt;&gt;1,RANK(G19,G$4:G$200)&amp;"°",RANK(G19,G$4:G$200)),"")</f>
        <v>16°</v>
      </c>
      <c r="B19" s="100" t="s">
        <v>581</v>
      </c>
      <c r="C19" s="86" t="str">
        <f aca="false">IFERROR(VLOOKUP($B19,TabJoueurs,2,0),"")</f>
        <v>5B</v>
      </c>
      <c r="D19" s="86" t="str">
        <f aca="false">IFERROR(VLOOKUP($B19,TabJoueurs,3,0),"")</f>
        <v>S</v>
      </c>
      <c r="E19" s="86" t="str">
        <f aca="false">IFERROR(VLOOKUP($B19,TabJoueurs,4,0),"")</f>
        <v>BAH</v>
      </c>
      <c r="F19" s="86" t="n">
        <f aca="false">IFERROR(VLOOKUP($B19,TabJoueurs,7,0),"")</f>
        <v>0</v>
      </c>
      <c r="G19" s="82" t="n">
        <v>867</v>
      </c>
      <c r="H19" s="82" t="n">
        <f aca="false">COUNTIF(E$4:E19,E19)</f>
        <v>2</v>
      </c>
      <c r="I19" s="82" t="n">
        <f aca="false">IFERROR(IF(H19&lt;6,I18+1,I18),0)</f>
        <v>16</v>
      </c>
      <c r="J19" s="82" t="n">
        <f aca="false">IF(G19&gt;0,IF(H19&lt;6,PtsMax6-I19+1,""),"")</f>
        <v>50</v>
      </c>
      <c r="K19" s="97" t="n">
        <f aca="false">MAX(M19:AB19)</f>
        <v>49.5</v>
      </c>
      <c r="L19" s="98" t="n">
        <f aca="false">IFERROR(G19/G$1,"")</f>
        <v>0.907853403141361</v>
      </c>
      <c r="M19" s="99" t="str">
        <f aca="false">IF(M$2=$E19,$J19,"")</f>
        <v/>
      </c>
      <c r="N19" s="86" t="str">
        <f aca="false">IF(N$2=$E19,$J19,"")</f>
        <v/>
      </c>
      <c r="O19" s="99" t="n">
        <v>49.5</v>
      </c>
      <c r="P19" s="86" t="str">
        <f aca="false">IF(P$2=$E19,$J19,"")</f>
        <v/>
      </c>
      <c r="Q19" s="86" t="str">
        <f aca="false">IF(Q$2=$E19,$J19,"")</f>
        <v/>
      </c>
      <c r="R19" s="99" t="str">
        <f aca="false">IF(R$2=$E19,$J19,"")</f>
        <v/>
      </c>
      <c r="S19" s="86" t="str">
        <f aca="false">IF(S$2=$E19,$J19,"")</f>
        <v/>
      </c>
      <c r="T19" s="99" t="str">
        <f aca="false">IF(T$2=$E19,$J19,"")</f>
        <v/>
      </c>
      <c r="U19" s="86" t="str">
        <f aca="false">IF(U$2=$E19,$J19,"")</f>
        <v/>
      </c>
      <c r="V19" s="99" t="str">
        <f aca="false">IF(V$2=$E19,$J19,"")</f>
        <v/>
      </c>
      <c r="W19" s="86" t="str">
        <f aca="false">IF(W$2=$E19,$J19,"")</f>
        <v/>
      </c>
      <c r="X19" s="99" t="str">
        <f aca="false">IF(X$2=$E19,$J19,"")</f>
        <v/>
      </c>
      <c r="Y19" s="86" t="str">
        <f aca="false">IF(Y$2=$E19,$J19,"")</f>
        <v/>
      </c>
      <c r="Z19" s="99" t="str">
        <f aca="false">IF(Z$2=$E19,$J19,"")</f>
        <v/>
      </c>
      <c r="AA19" s="86" t="str">
        <f aca="false">IF(AA$2=$E19,$J19,"")</f>
        <v/>
      </c>
      <c r="AB19" s="99" t="str">
        <f aca="false">IF(AB$2=$E19,$J19,"")</f>
        <v/>
      </c>
      <c r="AC19" s="101" t="s">
        <v>10</v>
      </c>
      <c r="AD19" s="83"/>
      <c r="AE19" s="83"/>
      <c r="AF19" s="83"/>
    </row>
    <row r="20" customFormat="false" ht="14.25" hidden="false" customHeight="false" outlineLevel="0" collapsed="false">
      <c r="A20" s="82" t="str">
        <f aca="false">IF(G20&lt;&gt;0,IF(COUNTIF(G$4:G$200,G20)&lt;&gt;1,RANK(G20,G$4:G$200)&amp;"°",RANK(G20,G$4:G$200)),"")</f>
        <v>16°</v>
      </c>
      <c r="B20" s="100" t="s">
        <v>89</v>
      </c>
      <c r="C20" s="86" t="str">
        <f aca="false">IFERROR(VLOOKUP($B20,TabJoueurs,2,0),"")</f>
        <v>5A</v>
      </c>
      <c r="D20" s="86" t="str">
        <f aca="false">IFERROR(VLOOKUP($B20,TabJoueurs,3,0),"")</f>
        <v>V</v>
      </c>
      <c r="E20" s="86" t="str">
        <f aca="false">IFERROR(VLOOKUP($B20,TabJoueurs,4,0),"")</f>
        <v>LUX</v>
      </c>
      <c r="F20" s="86" t="n">
        <f aca="false">IFERROR(VLOOKUP($B20,TabJoueurs,7,0),"")</f>
        <v>0</v>
      </c>
      <c r="G20" s="82" t="n">
        <v>867</v>
      </c>
      <c r="H20" s="82" t="n">
        <f aca="false">COUNTIF(E$4:E20,E20)</f>
        <v>4</v>
      </c>
      <c r="I20" s="82" t="n">
        <f aca="false">IFERROR(IF(H20&lt;6,I19+1,I19),0)</f>
        <v>17</v>
      </c>
      <c r="J20" s="82" t="n">
        <f aca="false">IF(G20&gt;0,IF(H20&lt;6,PtsMax6-I20+1,""),"")</f>
        <v>49</v>
      </c>
      <c r="K20" s="97" t="n">
        <f aca="false">MAX(M20:AB20)</f>
        <v>49.5</v>
      </c>
      <c r="L20" s="98" t="n">
        <f aca="false">IFERROR(G20/G$1,"")</f>
        <v>0.907853403141361</v>
      </c>
      <c r="M20" s="99" t="str">
        <f aca="false">IF(M$2=$E20,$J20,"")</f>
        <v/>
      </c>
      <c r="N20" s="86" t="str">
        <f aca="false">IF(N$2=$E20,$J20,"")</f>
        <v/>
      </c>
      <c r="O20" s="99" t="str">
        <f aca="false">IF(O$2=$E20,$J20,"")</f>
        <v/>
      </c>
      <c r="P20" s="86" t="str">
        <f aca="false">IF(P$2=$E20,$J20,"")</f>
        <v/>
      </c>
      <c r="Q20" s="86" t="str">
        <f aca="false">IF(Q$2=$E20,$J20,"")</f>
        <v/>
      </c>
      <c r="R20" s="99" t="str">
        <f aca="false">IF(R$2=$E20,$J20,"")</f>
        <v/>
      </c>
      <c r="S20" s="86" t="str">
        <f aca="false">IF(S$2=$E20,$J20,"")</f>
        <v/>
      </c>
      <c r="T20" s="99" t="str">
        <f aca="false">IF(T$2=$E20,$J20,"")</f>
        <v/>
      </c>
      <c r="U20" s="86" t="str">
        <f aca="false">IF(U$2=$E20,$J20,"")</f>
        <v/>
      </c>
      <c r="V20" s="99" t="str">
        <f aca="false">IF(V$2=$E20,$J20,"")</f>
        <v/>
      </c>
      <c r="W20" s="86" t="str">
        <f aca="false">IF(W$2=$E20,$J20,"")</f>
        <v/>
      </c>
      <c r="X20" s="99" t="str">
        <f aca="false">IF(X$2=$E20,$J20,"")</f>
        <v/>
      </c>
      <c r="Y20" s="86" t="n">
        <v>49.5</v>
      </c>
      <c r="Z20" s="99" t="str">
        <f aca="false">IF(Z$2=$E20,$J20,"")</f>
        <v/>
      </c>
      <c r="AA20" s="86" t="str">
        <f aca="false">IF(AA$2=$E20,$J20,"")</f>
        <v/>
      </c>
      <c r="AB20" s="99" t="str">
        <f aca="false">IF(AB$2=$E20,$J20,"")</f>
        <v/>
      </c>
      <c r="AC20" s="101" t="s">
        <v>10</v>
      </c>
      <c r="AD20" s="83"/>
      <c r="AE20" s="83"/>
      <c r="AF20" s="83"/>
    </row>
    <row r="21" customFormat="false" ht="14.25" hidden="false" customHeight="false" outlineLevel="0" collapsed="false">
      <c r="A21" s="82" t="n">
        <f aca="false">IF(G21&lt;&gt;0,IF(COUNTIF(G$4:G$200,G21)&lt;&gt;1,RANK(G21,G$4:G$200)&amp;"°",RANK(G21,G$4:G$200)),"")</f>
        <v>18</v>
      </c>
      <c r="B21" s="100" t="s">
        <v>96</v>
      </c>
      <c r="C21" s="86" t="str">
        <f aca="false">IFERROR(VLOOKUP($B21,TabJoueurs,2,0),"")</f>
        <v>5A</v>
      </c>
      <c r="D21" s="86" t="str">
        <f aca="false">IFERROR(VLOOKUP($B21,TabJoueurs,3,0),"")</f>
        <v>V</v>
      </c>
      <c r="E21" s="86" t="str">
        <f aca="false">IFERROR(VLOOKUP($B21,TabJoueurs,4,0),"")</f>
        <v>BAH</v>
      </c>
      <c r="F21" s="86" t="n">
        <f aca="false">IFERROR(VLOOKUP($B21,TabJoueurs,7,0),"")</f>
        <v>0</v>
      </c>
      <c r="G21" s="82" t="n">
        <v>865</v>
      </c>
      <c r="H21" s="82" t="n">
        <f aca="false">COUNTIF(E$4:E21,E21)</f>
        <v>3</v>
      </c>
      <c r="I21" s="82" t="n">
        <f aca="false">IFERROR(IF(H21&lt;6,I20+1,I20),0)</f>
        <v>18</v>
      </c>
      <c r="J21" s="82" t="n">
        <f aca="false">IF(G21&gt;0,IF(H21&lt;6,PtsMax6-I21+1,""),"")</f>
        <v>48</v>
      </c>
      <c r="K21" s="97" t="n">
        <f aca="false">MAX(M21:AB21)</f>
        <v>48</v>
      </c>
      <c r="L21" s="98" t="n">
        <f aca="false">IFERROR(G21/G$1,"")</f>
        <v>0.905759162303665</v>
      </c>
      <c r="M21" s="99" t="str">
        <f aca="false">IF(M$2=$E21,$J21,"")</f>
        <v/>
      </c>
      <c r="N21" s="86" t="str">
        <f aca="false">IF(N$2=$E21,$J21,"")</f>
        <v/>
      </c>
      <c r="O21" s="99" t="n">
        <f aca="false">IF(O$2=$E21,$J21,"")</f>
        <v>48</v>
      </c>
      <c r="P21" s="86" t="str">
        <f aca="false">IF(P$2=$E21,$J21,"")</f>
        <v/>
      </c>
      <c r="Q21" s="86" t="str">
        <f aca="false">IF(Q$2=$E21,$J21,"")</f>
        <v/>
      </c>
      <c r="R21" s="99" t="str">
        <f aca="false">IF(R$2=$E21,$J21,"")</f>
        <v/>
      </c>
      <c r="S21" s="86" t="str">
        <f aca="false">IF(S$2=$E21,$J21,"")</f>
        <v/>
      </c>
      <c r="T21" s="99" t="str">
        <f aca="false">IF(T$2=$E21,$J21,"")</f>
        <v/>
      </c>
      <c r="U21" s="86" t="str">
        <f aca="false">IF(U$2=$E21,$J21,"")</f>
        <v/>
      </c>
      <c r="V21" s="99" t="str">
        <f aca="false">IF(V$2=$E21,$J21,"")</f>
        <v/>
      </c>
      <c r="W21" s="86" t="str">
        <f aca="false">IF(W$2=$E21,$J21,"")</f>
        <v/>
      </c>
      <c r="X21" s="99" t="str">
        <f aca="false">IF(X$2=$E21,$J21,"")</f>
        <v/>
      </c>
      <c r="Y21" s="86" t="str">
        <f aca="false">IF(Y$2=$E21,$J21,"")</f>
        <v/>
      </c>
      <c r="Z21" s="99" t="str">
        <f aca="false">IF(Z$2=$E21,$J21,"")</f>
        <v/>
      </c>
      <c r="AA21" s="86" t="str">
        <f aca="false">IF(AA$2=$E21,$J21,"")</f>
        <v/>
      </c>
      <c r="AB21" s="99" t="str">
        <f aca="false">IF(AB$2=$E21,$J21,"")</f>
        <v/>
      </c>
      <c r="AC21" s="101" t="s">
        <v>10</v>
      </c>
      <c r="AD21" s="83"/>
      <c r="AE21" s="83"/>
      <c r="AF21" s="83"/>
    </row>
    <row r="22" customFormat="false" ht="14.25" hidden="false" customHeight="false" outlineLevel="0" collapsed="false">
      <c r="A22" s="82" t="n">
        <f aca="false">IF(G22&lt;&gt;0,IF(COUNTIF(G$4:G$200,G22)&lt;&gt;1,RANK(G22,G$4:G$200)&amp;"°",RANK(G22,G$4:G$200)),"")</f>
        <v>19</v>
      </c>
      <c r="B22" s="100" t="s">
        <v>111</v>
      </c>
      <c r="C22" s="86" t="str">
        <f aca="false">IFERROR(VLOOKUP($B22,TabJoueurs,2,0),"")</f>
        <v>5A</v>
      </c>
      <c r="D22" s="86" t="str">
        <f aca="false">IFERROR(VLOOKUP($B22,TabJoueurs,3,0),"")</f>
        <v>V</v>
      </c>
      <c r="E22" s="86" t="str">
        <f aca="false">IFERROR(VLOOKUP($B22,TabJoueurs,4,0),"")</f>
        <v>CNA</v>
      </c>
      <c r="F22" s="86" t="n">
        <f aca="false">IFERROR(VLOOKUP($B22,TabJoueurs,7,0),"")</f>
        <v>0</v>
      </c>
      <c r="G22" s="82" t="n">
        <v>858</v>
      </c>
      <c r="H22" s="82" t="n">
        <f aca="false">COUNTIF(E$4:E22,E22)</f>
        <v>2</v>
      </c>
      <c r="I22" s="82" t="n">
        <f aca="false">IFERROR(IF(H22&lt;6,I21+1,I21),0)</f>
        <v>19</v>
      </c>
      <c r="J22" s="82" t="n">
        <f aca="false">IF(G22&gt;0,IF(H22&lt;6,PtsMax6-I22+1,""),"")</f>
        <v>47</v>
      </c>
      <c r="K22" s="97" t="n">
        <f aca="false">MAX(M22:AB22)</f>
        <v>47</v>
      </c>
      <c r="L22" s="98" t="n">
        <f aca="false">IFERROR(G22/G$1,"")</f>
        <v>0.898429319371728</v>
      </c>
      <c r="M22" s="99" t="str">
        <f aca="false">IF(M$2=$E22,$J22,"")</f>
        <v/>
      </c>
      <c r="N22" s="86" t="str">
        <f aca="false">IF(N$2=$E22,$J22,"")</f>
        <v/>
      </c>
      <c r="O22" s="99" t="str">
        <f aca="false">IF(O$2=$E22,$J22,"")</f>
        <v/>
      </c>
      <c r="P22" s="86" t="str">
        <f aca="false">IF(P$2=$E22,$J22,"")</f>
        <v/>
      </c>
      <c r="Q22" s="86" t="str">
        <f aca="false">IF(Q$2=$E22,$J22,"")</f>
        <v/>
      </c>
      <c r="R22" s="99" t="n">
        <f aca="false">IF(R$2=$E22,$J22,"")</f>
        <v>47</v>
      </c>
      <c r="S22" s="86" t="str">
        <f aca="false">IF(S$2=$E22,$J22,"")</f>
        <v/>
      </c>
      <c r="T22" s="99" t="str">
        <f aca="false">IF(T$2=$E22,$J22,"")</f>
        <v/>
      </c>
      <c r="U22" s="86" t="str">
        <f aca="false">IF(U$2=$E22,$J22,"")</f>
        <v/>
      </c>
      <c r="V22" s="99" t="str">
        <f aca="false">IF(V$2=$E22,$J22,"")</f>
        <v/>
      </c>
      <c r="W22" s="86" t="str">
        <f aca="false">IF(W$2=$E22,$J22,"")</f>
        <v/>
      </c>
      <c r="X22" s="99" t="str">
        <f aca="false">IF(X$2=$E22,$J22,"")</f>
        <v/>
      </c>
      <c r="Y22" s="86" t="str">
        <f aca="false">IF(Y$2=$E22,$J22,"")</f>
        <v/>
      </c>
      <c r="Z22" s="99" t="str">
        <f aca="false">IF(Z$2=$E22,$J22,"")</f>
        <v/>
      </c>
      <c r="AA22" s="86" t="str">
        <f aca="false">IF(AA$2=$E22,$J22,"")</f>
        <v/>
      </c>
      <c r="AB22" s="99" t="str">
        <f aca="false">IF(AB$2=$E22,$J22,"")</f>
        <v/>
      </c>
      <c r="AC22" s="101" t="s">
        <v>10</v>
      </c>
      <c r="AD22" s="83"/>
      <c r="AE22" s="83"/>
      <c r="AF22" s="83"/>
    </row>
    <row r="23" customFormat="false" ht="14.25" hidden="false" customHeight="false" outlineLevel="0" collapsed="false">
      <c r="A23" s="82" t="n">
        <f aca="false">IF(G23&lt;&gt;0,IF(COUNTIF(G$4:G$200,G23)&lt;&gt;1,RANK(G23,G$4:G$200)&amp;"°",RANK(G23,G$4:G$200)),"")</f>
        <v>20</v>
      </c>
      <c r="B23" s="100" t="s">
        <v>70</v>
      </c>
      <c r="C23" s="86" t="str">
        <f aca="false">IFERROR(VLOOKUP($B23,TabJoueurs,2,0),"")</f>
        <v>5B</v>
      </c>
      <c r="D23" s="86" t="str">
        <f aca="false">IFERROR(VLOOKUP($B23,TabJoueurs,3,0),"")</f>
        <v>V</v>
      </c>
      <c r="E23" s="86" t="str">
        <f aca="false">IFERROR(VLOOKUP($B23,TabJoueurs,4,0),"")</f>
        <v>SLR</v>
      </c>
      <c r="F23" s="86" t="n">
        <f aca="false">IFERROR(VLOOKUP($B23,TabJoueurs,7,0),"")</f>
        <v>0</v>
      </c>
      <c r="G23" s="82" t="n">
        <v>846</v>
      </c>
      <c r="H23" s="82" t="n">
        <f aca="false">COUNTIF(E$4:E23,E23)</f>
        <v>1</v>
      </c>
      <c r="I23" s="82" t="n">
        <f aca="false">IFERROR(IF(H23&lt;6,I22+1,I22),0)</f>
        <v>20</v>
      </c>
      <c r="J23" s="82" t="n">
        <f aca="false">IF(G23&gt;0,IF(H23&lt;6,PtsMax6-I23+1,""),"")</f>
        <v>46</v>
      </c>
      <c r="K23" s="97" t="n">
        <f aca="false">MAX(M23:AB23)</f>
        <v>46</v>
      </c>
      <c r="L23" s="98" t="n">
        <f aca="false">IFERROR(G23/G$1,"")</f>
        <v>0.88586387434555</v>
      </c>
      <c r="M23" s="99" t="str">
        <f aca="false">IF(M$2=$E23,$J23,"")</f>
        <v/>
      </c>
      <c r="N23" s="86" t="str">
        <f aca="false">IF(N$2=$E23,$J23,"")</f>
        <v/>
      </c>
      <c r="O23" s="99" t="str">
        <f aca="false">IF(O$2=$E23,$J23,"")</f>
        <v/>
      </c>
      <c r="P23" s="86" t="str">
        <f aca="false">IF(P$2=$E23,$J23,"")</f>
        <v/>
      </c>
      <c r="Q23" s="86" t="str">
        <f aca="false">IF(Q$2=$E23,$J23,"")</f>
        <v/>
      </c>
      <c r="R23" s="99" t="str">
        <f aca="false">IF(R$2=$E23,$J23,"")</f>
        <v/>
      </c>
      <c r="S23" s="86" t="str">
        <f aca="false">IF(S$2=$E23,$J23,"")</f>
        <v/>
      </c>
      <c r="T23" s="99" t="str">
        <f aca="false">IF(T$2=$E23,$J23,"")</f>
        <v/>
      </c>
      <c r="U23" s="86" t="str">
        <f aca="false">IF(U$2=$E23,$J23,"")</f>
        <v/>
      </c>
      <c r="V23" s="99" t="str">
        <f aca="false">IF(V$2=$E23,$J23,"")</f>
        <v/>
      </c>
      <c r="W23" s="86" t="str">
        <f aca="false">IF(W$2=$E23,$J23,"")</f>
        <v/>
      </c>
      <c r="X23" s="99" t="str">
        <f aca="false">IF(X$2=$E23,$J23,"")</f>
        <v/>
      </c>
      <c r="Y23" s="86" t="str">
        <f aca="false">IF(Y$2=$E23,$J23,"")</f>
        <v/>
      </c>
      <c r="Z23" s="99" t="n">
        <f aca="false">IF(Z$2=$E23,$J23,"")</f>
        <v>46</v>
      </c>
      <c r="AA23" s="86" t="str">
        <f aca="false">IF(AA$2=$E23,$J23,"")</f>
        <v/>
      </c>
      <c r="AB23" s="99" t="str">
        <f aca="false">IF(AB$2=$E23,$J23,"")</f>
        <v/>
      </c>
      <c r="AC23" s="101" t="s">
        <v>10</v>
      </c>
      <c r="AD23" s="83"/>
      <c r="AE23" s="83"/>
      <c r="AF23" s="83"/>
    </row>
    <row r="24" customFormat="false" ht="14.25" hidden="false" customHeight="false" outlineLevel="0" collapsed="false">
      <c r="A24" s="82" t="n">
        <f aca="false">IF(G24&lt;&gt;0,IF(COUNTIF(G$4:G$200,G24)&lt;&gt;1,RANK(G24,G$4:G$200)&amp;"°",RANK(G24,G$4:G$200)),"")</f>
        <v>21</v>
      </c>
      <c r="B24" s="100" t="s">
        <v>83</v>
      </c>
      <c r="C24" s="86" t="str">
        <f aca="false">IFERROR(VLOOKUP($B24,TabJoueurs,2,0),"")</f>
        <v>6D</v>
      </c>
      <c r="D24" s="86" t="str">
        <f aca="false">IFERROR(VLOOKUP($B24,TabJoueurs,3,0),"")</f>
        <v>S</v>
      </c>
      <c r="E24" s="86" t="str">
        <f aca="false">IFERROR(VLOOKUP($B24,TabJoueurs,4,0),"")</f>
        <v>SLR</v>
      </c>
      <c r="F24" s="86" t="n">
        <f aca="false">IFERROR(VLOOKUP($B24,TabJoueurs,7,0),"")</f>
        <v>0</v>
      </c>
      <c r="G24" s="82" t="n">
        <v>845</v>
      </c>
      <c r="H24" s="82" t="n">
        <f aca="false">COUNTIF(E$4:E24,E24)</f>
        <v>2</v>
      </c>
      <c r="I24" s="82" t="n">
        <f aca="false">IFERROR(IF(H24&lt;6,I23+1,I23),0)</f>
        <v>21</v>
      </c>
      <c r="J24" s="82" t="n">
        <f aca="false">IF(G24&gt;0,IF(H24&lt;6,PtsMax6-I24+1,""),"")</f>
        <v>45</v>
      </c>
      <c r="K24" s="97" t="n">
        <f aca="false">MAX(M24:AB24)</f>
        <v>45</v>
      </c>
      <c r="L24" s="98" t="n">
        <f aca="false">IFERROR(G24/G$1,"")</f>
        <v>0.884816753926702</v>
      </c>
      <c r="M24" s="99" t="str">
        <f aca="false">IF(M$2=$E24,$J24,"")</f>
        <v/>
      </c>
      <c r="N24" s="86" t="str">
        <f aca="false">IF(N$2=$E24,$J24,"")</f>
        <v/>
      </c>
      <c r="O24" s="99" t="str">
        <f aca="false">IF(O$2=$E24,$J24,"")</f>
        <v/>
      </c>
      <c r="P24" s="86" t="str">
        <f aca="false">IF(P$2=$E24,$J24,"")</f>
        <v/>
      </c>
      <c r="Q24" s="86" t="str">
        <f aca="false">IF(Q$2=$E24,$J24,"")</f>
        <v/>
      </c>
      <c r="R24" s="99" t="str">
        <f aca="false">IF(R$2=$E24,$J24,"")</f>
        <v/>
      </c>
      <c r="S24" s="86" t="str">
        <f aca="false">IF(S$2=$E24,$J24,"")</f>
        <v/>
      </c>
      <c r="T24" s="99" t="str">
        <f aca="false">IF(T$2=$E24,$J24,"")</f>
        <v/>
      </c>
      <c r="U24" s="86" t="str">
        <f aca="false">IF(U$2=$E24,$J24,"")</f>
        <v/>
      </c>
      <c r="V24" s="99" t="str">
        <f aca="false">IF(V$2=$E24,$J24,"")</f>
        <v/>
      </c>
      <c r="W24" s="86" t="str">
        <f aca="false">IF(W$2=$E24,$J24,"")</f>
        <v/>
      </c>
      <c r="X24" s="99" t="str">
        <f aca="false">IF(X$2=$E24,$J24,"")</f>
        <v/>
      </c>
      <c r="Y24" s="86" t="str">
        <f aca="false">IF(Y$2=$E24,$J24,"")</f>
        <v/>
      </c>
      <c r="Z24" s="99" t="n">
        <f aca="false">IF(Z$2=$E24,$J24,"")</f>
        <v>45</v>
      </c>
      <c r="AA24" s="86" t="str">
        <f aca="false">IF(AA$2=$E24,$J24,"")</f>
        <v/>
      </c>
      <c r="AB24" s="99" t="str">
        <f aca="false">IF(AB$2=$E24,$J24,"")</f>
        <v/>
      </c>
      <c r="AC24" s="101" t="s">
        <v>10</v>
      </c>
      <c r="AD24" s="83"/>
      <c r="AE24" s="83"/>
      <c r="AF24" s="83"/>
    </row>
    <row r="25" customFormat="false" ht="14.25" hidden="false" customHeight="false" outlineLevel="0" collapsed="false">
      <c r="A25" s="82" t="n">
        <f aca="false">IF(G25&lt;&gt;0,IF(COUNTIF(G$4:G$200,G25)&lt;&gt;1,RANK(G25,G$4:G$200)&amp;"°",RANK(G25,G$4:G$200)),"")</f>
        <v>22</v>
      </c>
      <c r="B25" s="100" t="s">
        <v>582</v>
      </c>
      <c r="C25" s="86" t="str">
        <f aca="false">IFERROR(VLOOKUP($B25,TabJoueurs,2,0),"")</f>
        <v>6B</v>
      </c>
      <c r="D25" s="86" t="str">
        <f aca="false">IFERROR(VLOOKUP($B25,TabJoueurs,3,0),"")</f>
        <v>D</v>
      </c>
      <c r="E25" s="86" t="str">
        <f aca="false">IFERROR(VLOOKUP($B25,TabJoueurs,4,0),"")</f>
        <v>LIB</v>
      </c>
      <c r="F25" s="86" t="n">
        <f aca="false">IFERROR(VLOOKUP($B25,TabJoueurs,7,0),"")</f>
        <v>0</v>
      </c>
      <c r="G25" s="82" t="n">
        <v>842</v>
      </c>
      <c r="H25" s="82" t="n">
        <f aca="false">COUNTIF(E$4:E25,E25)</f>
        <v>2</v>
      </c>
      <c r="I25" s="82" t="n">
        <f aca="false">IFERROR(IF(H25&lt;6,I24+1,I24),0)</f>
        <v>22</v>
      </c>
      <c r="J25" s="82" t="n">
        <f aca="false">IF(G25&gt;0,IF(H25&lt;6,PtsMax6-I25+1,""),"")</f>
        <v>44</v>
      </c>
      <c r="K25" s="97" t="n">
        <f aca="false">MAX(M25:AB25)</f>
        <v>44</v>
      </c>
      <c r="L25" s="98" t="n">
        <f aca="false">IFERROR(G25/G$1,"")</f>
        <v>0.881675392670157</v>
      </c>
      <c r="M25" s="99" t="str">
        <f aca="false">IF(M$2=$E25,$J25,"")</f>
        <v/>
      </c>
      <c r="N25" s="86" t="str">
        <f aca="false">IF(N$2=$E25,$J25,"")</f>
        <v/>
      </c>
      <c r="O25" s="99" t="str">
        <f aca="false">IF(O$2=$E25,$J25,"")</f>
        <v/>
      </c>
      <c r="P25" s="86" t="str">
        <f aca="false">IF(P$2=$E25,$J25,"")</f>
        <v/>
      </c>
      <c r="Q25" s="86" t="str">
        <f aca="false">IF(Q$2=$E25,$J25,"")</f>
        <v/>
      </c>
      <c r="R25" s="99" t="str">
        <f aca="false">IF(R$2=$E25,$J25,"")</f>
        <v/>
      </c>
      <c r="S25" s="86" t="str">
        <f aca="false">IF(S$2=$E25,$J25,"")</f>
        <v/>
      </c>
      <c r="T25" s="99" t="str">
        <f aca="false">IF(T$2=$E25,$J25,"")</f>
        <v/>
      </c>
      <c r="U25" s="86" t="str">
        <f aca="false">IF(U$2=$E25,$J25,"")</f>
        <v/>
      </c>
      <c r="V25" s="99" t="str">
        <f aca="false">IF(V$2=$E25,$J25,"")</f>
        <v/>
      </c>
      <c r="W25" s="86" t="str">
        <f aca="false">IF(W$2=$E25,$J25,"")</f>
        <v/>
      </c>
      <c r="X25" s="99" t="n">
        <f aca="false">IF(X$2=$E25,$J25,"")</f>
        <v>44</v>
      </c>
      <c r="Y25" s="86" t="str">
        <f aca="false">IF(Y$2=$E25,$J25,"")</f>
        <v/>
      </c>
      <c r="Z25" s="99" t="str">
        <f aca="false">IF(Z$2=$E25,$J25,"")</f>
        <v/>
      </c>
      <c r="AA25" s="86" t="str">
        <f aca="false">IF(AA$2=$E25,$J25,"")</f>
        <v/>
      </c>
      <c r="AB25" s="99" t="str">
        <f aca="false">IF(AB$2=$E25,$J25,"")</f>
        <v/>
      </c>
      <c r="AC25" s="101" t="s">
        <v>10</v>
      </c>
      <c r="AD25" s="83"/>
      <c r="AE25" s="83"/>
      <c r="AF25" s="83"/>
    </row>
    <row r="26" customFormat="false" ht="14.25" hidden="false" customHeight="false" outlineLevel="0" collapsed="false">
      <c r="A26" s="82" t="str">
        <f aca="false">IF(G26&lt;&gt;0,IF(COUNTIF(G$4:G$200,G26)&lt;&gt;1,RANK(G26,G$4:G$200)&amp;"°",RANK(G26,G$4:G$200)),"")</f>
        <v>23°</v>
      </c>
      <c r="B26" s="100" t="s">
        <v>110</v>
      </c>
      <c r="C26" s="86" t="str">
        <f aca="false">IFERROR(VLOOKUP($B26,TabJoueurs,2,0),"")</f>
        <v>6D</v>
      </c>
      <c r="D26" s="86" t="str">
        <f aca="false">IFERROR(VLOOKUP($B26,TabJoueurs,3,0),"")</f>
        <v>V</v>
      </c>
      <c r="E26" s="86" t="str">
        <f aca="false">IFERROR(VLOOKUP($B26,TabJoueurs,4,0),"")</f>
        <v>LIB</v>
      </c>
      <c r="F26" s="86" t="n">
        <f aca="false">IFERROR(VLOOKUP($B26,TabJoueurs,7,0),"")</f>
        <v>0</v>
      </c>
      <c r="G26" s="82" t="n">
        <v>830</v>
      </c>
      <c r="H26" s="82" t="n">
        <f aca="false">COUNTIF(E$4:E26,E26)</f>
        <v>3</v>
      </c>
      <c r="I26" s="82" t="n">
        <f aca="false">IFERROR(IF(H26&lt;6,I25+1,I25),0)</f>
        <v>23</v>
      </c>
      <c r="J26" s="82" t="n">
        <f aca="false">IF(G26&gt;0,IF(H26&lt;6,PtsMax6-I26+1,""),"")</f>
        <v>43</v>
      </c>
      <c r="K26" s="97" t="n">
        <f aca="false">MAX(M26:AB26)</f>
        <v>42.5</v>
      </c>
      <c r="L26" s="98" t="n">
        <f aca="false">IFERROR(G26/G$1,"")</f>
        <v>0.869109947643979</v>
      </c>
      <c r="M26" s="99" t="str">
        <f aca="false">IF(M$2=$E26,$J26,"")</f>
        <v/>
      </c>
      <c r="N26" s="86" t="str">
        <f aca="false">IF(N$2=$E26,$J26,"")</f>
        <v/>
      </c>
      <c r="O26" s="99" t="str">
        <f aca="false">IF(O$2=$E26,$J26,"")</f>
        <v/>
      </c>
      <c r="P26" s="86" t="str">
        <f aca="false">IF(P$2=$E26,$J26,"")</f>
        <v/>
      </c>
      <c r="Q26" s="86" t="str">
        <f aca="false">IF(Q$2=$E26,$J26,"")</f>
        <v/>
      </c>
      <c r="R26" s="99" t="str">
        <f aca="false">IF(R$2=$E26,$J26,"")</f>
        <v/>
      </c>
      <c r="S26" s="86" t="str">
        <f aca="false">IF(S$2=$E26,$J26,"")</f>
        <v/>
      </c>
      <c r="T26" s="99" t="str">
        <f aca="false">IF(T$2=$E26,$J26,"")</f>
        <v/>
      </c>
      <c r="U26" s="86" t="str">
        <f aca="false">IF(U$2=$E26,$J26,"")</f>
        <v/>
      </c>
      <c r="V26" s="99" t="str">
        <f aca="false">IF(V$2=$E26,$J26,"")</f>
        <v/>
      </c>
      <c r="W26" s="86" t="str">
        <f aca="false">IF(W$2=$E26,$J26,"")</f>
        <v/>
      </c>
      <c r="X26" s="99" t="n">
        <v>42.5</v>
      </c>
      <c r="Y26" s="86" t="str">
        <f aca="false">IF(Y$2=$E26,$J26,"")</f>
        <v/>
      </c>
      <c r="Z26" s="99" t="str">
        <f aca="false">IF(Z$2=$E26,$J26,"")</f>
        <v/>
      </c>
      <c r="AA26" s="86" t="str">
        <f aca="false">IF(AA$2=$E26,$J26,"")</f>
        <v/>
      </c>
      <c r="AB26" s="99" t="str">
        <f aca="false">IF(AB$2=$E26,$J26,"")</f>
        <v/>
      </c>
      <c r="AC26" s="101" t="s">
        <v>10</v>
      </c>
      <c r="AD26" s="83"/>
      <c r="AE26" s="83"/>
      <c r="AF26" s="83"/>
    </row>
    <row r="27" customFormat="false" ht="14.25" hidden="false" customHeight="false" outlineLevel="0" collapsed="false">
      <c r="A27" s="82" t="str">
        <f aca="false">IF(G27&lt;&gt;0,IF(COUNTIF(G$4:G$200,G27)&lt;&gt;1,RANK(G27,G$4:G$200)&amp;"°",RANK(G27,G$4:G$200)),"")</f>
        <v>23°</v>
      </c>
      <c r="B27" s="100" t="s">
        <v>578</v>
      </c>
      <c r="C27" s="86" t="str">
        <f aca="false">IFERROR(VLOOKUP($B27,TabJoueurs,2,0),"")</f>
        <v>NC</v>
      </c>
      <c r="D27" s="86" t="str">
        <f aca="false">IFERROR(VLOOKUP($B27,TabJoueurs,3,0),"")</f>
        <v>S</v>
      </c>
      <c r="E27" s="86" t="str">
        <f aca="false">IFERROR(VLOOKUP($B27,TabJoueurs,4,0),"")</f>
        <v>SLR</v>
      </c>
      <c r="F27" s="86" t="n">
        <f aca="false">IFERROR(VLOOKUP($B27,TabJoueurs,7,0),"")</f>
        <v>0</v>
      </c>
      <c r="G27" s="82" t="n">
        <v>830</v>
      </c>
      <c r="H27" s="82" t="n">
        <f aca="false">COUNTIF(E$4:E27,E27)</f>
        <v>3</v>
      </c>
      <c r="I27" s="82" t="n">
        <f aca="false">IFERROR(IF(H27&lt;6,I26+1,I26),0)</f>
        <v>24</v>
      </c>
      <c r="J27" s="82" t="n">
        <f aca="false">IF(G27&gt;0,IF(H27&lt;6,PtsMax6-I27+1,""),"")</f>
        <v>42</v>
      </c>
      <c r="K27" s="97" t="n">
        <f aca="false">MAX(M27:AB27)</f>
        <v>42.5</v>
      </c>
      <c r="L27" s="98" t="n">
        <f aca="false">IFERROR(G27/G$1,"")</f>
        <v>0.869109947643979</v>
      </c>
      <c r="M27" s="99" t="str">
        <f aca="false">IF(M$2=$E27,$J27,"")</f>
        <v/>
      </c>
      <c r="N27" s="86" t="str">
        <f aca="false">IF(N$2=$E27,$J27,"")</f>
        <v/>
      </c>
      <c r="O27" s="99" t="str">
        <f aca="false">IF(O$2=$E27,$J27,"")</f>
        <v/>
      </c>
      <c r="P27" s="86" t="str">
        <f aca="false">IF(P$2=$E27,$J27,"")</f>
        <v/>
      </c>
      <c r="Q27" s="86" t="str">
        <f aca="false">IF(Q$2=$E27,$J27,"")</f>
        <v/>
      </c>
      <c r="R27" s="99" t="str">
        <f aca="false">IF(R$2=$E27,$J27,"")</f>
        <v/>
      </c>
      <c r="S27" s="86" t="str">
        <f aca="false">IF(S$2=$E27,$J27,"")</f>
        <v/>
      </c>
      <c r="T27" s="99" t="str">
        <f aca="false">IF(T$2=$E27,$J27,"")</f>
        <v/>
      </c>
      <c r="U27" s="86" t="str">
        <f aca="false">IF(U$2=$E27,$J27,"")</f>
        <v/>
      </c>
      <c r="V27" s="99" t="str">
        <f aca="false">IF(V$2=$E27,$J27,"")</f>
        <v/>
      </c>
      <c r="W27" s="86" t="str">
        <f aca="false">IF(W$2=$E27,$J27,"")</f>
        <v/>
      </c>
      <c r="X27" s="99" t="str">
        <f aca="false">IF(X$2=$E27,$J27,"")</f>
        <v/>
      </c>
      <c r="Y27" s="86" t="str">
        <f aca="false">IF(Y$2=$E27,$J27,"")</f>
        <v/>
      </c>
      <c r="Z27" s="99" t="n">
        <v>42.5</v>
      </c>
      <c r="AA27" s="86" t="str">
        <f aca="false">IF(AA$2=$E27,$J27,"")</f>
        <v/>
      </c>
      <c r="AB27" s="99" t="str">
        <f aca="false">IF(AB$2=$E27,$J27,"")</f>
        <v/>
      </c>
      <c r="AC27" s="101" t="s">
        <v>10</v>
      </c>
      <c r="AD27" s="83"/>
      <c r="AE27" s="83"/>
      <c r="AF27" s="83"/>
    </row>
    <row r="28" customFormat="false" ht="14.25" hidden="false" customHeight="false" outlineLevel="0" collapsed="false">
      <c r="A28" s="82" t="n">
        <f aca="false">IF(G28&lt;&gt;0,IF(COUNTIF(G$4:G$200,G28)&lt;&gt;1,RANK(G28,G$4:G$200)&amp;"°",RANK(G28,G$4:G$200)),"")</f>
        <v>25</v>
      </c>
      <c r="B28" s="100" t="s">
        <v>78</v>
      </c>
      <c r="C28" s="86" t="str">
        <f aca="false">IFERROR(VLOOKUP($B28,TabJoueurs,2,0),"")</f>
        <v>4C</v>
      </c>
      <c r="D28" s="86" t="str">
        <f aca="false">IFERROR(VLOOKUP($B28,TabJoueurs,3,0),"")</f>
        <v>V</v>
      </c>
      <c r="E28" s="86" t="str">
        <f aca="false">IFERROR(VLOOKUP($B28,TabJoueurs,4,0),"")</f>
        <v>WAA</v>
      </c>
      <c r="F28" s="86" t="n">
        <f aca="false">IFERROR(VLOOKUP($B28,TabJoueurs,7,0),"")</f>
        <v>0</v>
      </c>
      <c r="G28" s="82" t="n">
        <v>828</v>
      </c>
      <c r="H28" s="82" t="n">
        <f aca="false">COUNTIF(E$4:E28,E28)</f>
        <v>3</v>
      </c>
      <c r="I28" s="82" t="n">
        <f aca="false">IFERROR(IF(H28&lt;6,I27+1,I27),0)</f>
        <v>25</v>
      </c>
      <c r="J28" s="82" t="n">
        <f aca="false">IF(G28&gt;0,IF(H28&lt;6,PtsMax6-I28+1,""),"")</f>
        <v>41</v>
      </c>
      <c r="K28" s="97" t="n">
        <f aca="false">MAX(M28:AB28)</f>
        <v>41</v>
      </c>
      <c r="L28" s="98" t="n">
        <f aca="false">IFERROR(G28/G$1,"")</f>
        <v>0.867015706806283</v>
      </c>
      <c r="M28" s="99" t="str">
        <f aca="false">IF(M$2=$E28,$J28,"")</f>
        <v/>
      </c>
      <c r="N28" s="86" t="str">
        <f aca="false">IF(N$2=$E28,$J28,"")</f>
        <v/>
      </c>
      <c r="O28" s="99" t="str">
        <f aca="false">IF(O$2=$E28,$J28,"")</f>
        <v/>
      </c>
      <c r="P28" s="86" t="str">
        <f aca="false">IF(P$2=$E28,$J28,"")</f>
        <v/>
      </c>
      <c r="Q28" s="86" t="str">
        <f aca="false">IF(Q$2=$E28,$J28,"")</f>
        <v/>
      </c>
      <c r="R28" s="99" t="str">
        <f aca="false">IF(R$2=$E28,$J28,"")</f>
        <v/>
      </c>
      <c r="S28" s="86" t="str">
        <f aca="false">IF(S$2=$E28,$J28,"")</f>
        <v/>
      </c>
      <c r="T28" s="99" t="str">
        <f aca="false">IF(T$2=$E28,$J28,"")</f>
        <v/>
      </c>
      <c r="U28" s="86" t="str">
        <f aca="false">IF(U$2=$E28,$J28,"")</f>
        <v/>
      </c>
      <c r="V28" s="99" t="str">
        <f aca="false">IF(V$2=$E28,$J28,"")</f>
        <v/>
      </c>
      <c r="W28" s="86" t="str">
        <f aca="false">IF(W$2=$E28,$J28,"")</f>
        <v/>
      </c>
      <c r="X28" s="99" t="str">
        <f aca="false">IF(X$2=$E28,$J28,"")</f>
        <v/>
      </c>
      <c r="Y28" s="86" t="str">
        <f aca="false">IF(Y$2=$E28,$J28,"")</f>
        <v/>
      </c>
      <c r="Z28" s="99" t="str">
        <f aca="false">IF(Z$2=$E28,$J28,"")</f>
        <v/>
      </c>
      <c r="AA28" s="86" t="n">
        <f aca="false">IF(AA$2=$E28,$J28,"")</f>
        <v>41</v>
      </c>
      <c r="AB28" s="99" t="str">
        <f aca="false">IF(AB$2=$E28,$J28,"")</f>
        <v/>
      </c>
      <c r="AC28" s="101" t="s">
        <v>10</v>
      </c>
      <c r="AD28" s="83"/>
      <c r="AE28" s="83"/>
      <c r="AF28" s="83"/>
    </row>
    <row r="29" customFormat="false" ht="14.25" hidden="false" customHeight="false" outlineLevel="0" collapsed="false">
      <c r="A29" s="82" t="n">
        <f aca="false">IF(G29&lt;&gt;0,IF(COUNTIF(G$4:G$200,G29)&lt;&gt;1,RANK(G29,G$4:G$200)&amp;"°",RANK(G29,G$4:G$200)),"")</f>
        <v>26</v>
      </c>
      <c r="B29" s="100" t="s">
        <v>144</v>
      </c>
      <c r="C29" s="86" t="str">
        <f aca="false">IFERROR(VLOOKUP($B29,TabJoueurs,2,0),"")</f>
        <v>NC</v>
      </c>
      <c r="D29" s="86" t="str">
        <f aca="false">IFERROR(VLOOKUP($B29,TabJoueurs,3,0),"")</f>
        <v>S</v>
      </c>
      <c r="E29" s="86" t="str">
        <f aca="false">IFERROR(VLOOKUP($B29,TabJoueurs,4,0),"")</f>
        <v>LIB</v>
      </c>
      <c r="F29" s="86" t="n">
        <f aca="false">IFERROR(VLOOKUP($B29,TabJoueurs,7,0),"")</f>
        <v>0</v>
      </c>
      <c r="G29" s="82" t="n">
        <v>824</v>
      </c>
      <c r="H29" s="82" t="n">
        <f aca="false">COUNTIF(E$4:E29,E29)</f>
        <v>4</v>
      </c>
      <c r="I29" s="82" t="n">
        <f aca="false">IFERROR(IF(H29&lt;6,I28+1,I28),0)</f>
        <v>26</v>
      </c>
      <c r="J29" s="82" t="n">
        <f aca="false">IF(G29&gt;0,IF(H29&lt;6,PtsMax6-I29+1,""),"")</f>
        <v>40</v>
      </c>
      <c r="K29" s="97" t="n">
        <f aca="false">MAX(M29:AB29)</f>
        <v>40</v>
      </c>
      <c r="L29" s="98" t="n">
        <f aca="false">IFERROR(G29/G$1,"")</f>
        <v>0.86282722513089</v>
      </c>
      <c r="M29" s="99" t="str">
        <f aca="false">IF(M$2=$E29,$J29,"")</f>
        <v/>
      </c>
      <c r="N29" s="86" t="str">
        <f aca="false">IF(N$2=$E29,$J29,"")</f>
        <v/>
      </c>
      <c r="O29" s="99" t="str">
        <f aca="false">IF(O$2=$E29,$J29,"")</f>
        <v/>
      </c>
      <c r="P29" s="86" t="str">
        <f aca="false">IF(P$2=$E29,$J29,"")</f>
        <v/>
      </c>
      <c r="Q29" s="86" t="str">
        <f aca="false">IF(Q$2=$E29,$J29,"")</f>
        <v/>
      </c>
      <c r="R29" s="99" t="str">
        <f aca="false">IF(R$2=$E29,$J29,"")</f>
        <v/>
      </c>
      <c r="S29" s="86" t="str">
        <f aca="false">IF(S$2=$E29,$J29,"")</f>
        <v/>
      </c>
      <c r="T29" s="99" t="str">
        <f aca="false">IF(T$2=$E29,$J29,"")</f>
        <v/>
      </c>
      <c r="U29" s="86" t="str">
        <f aca="false">IF(U$2=$E29,$J29,"")</f>
        <v/>
      </c>
      <c r="V29" s="99" t="str">
        <f aca="false">IF(V$2=$E29,$J29,"")</f>
        <v/>
      </c>
      <c r="W29" s="86" t="str">
        <f aca="false">IF(W$2=$E29,$J29,"")</f>
        <v/>
      </c>
      <c r="X29" s="99" t="n">
        <f aca="false">IF(X$2=$E29,$J29,"")</f>
        <v>40</v>
      </c>
      <c r="Y29" s="86" t="str">
        <f aca="false">IF(Y$2=$E29,$J29,"")</f>
        <v/>
      </c>
      <c r="Z29" s="99" t="str">
        <f aca="false">IF(Z$2=$E29,$J29,"")</f>
        <v/>
      </c>
      <c r="AA29" s="86" t="str">
        <f aca="false">IF(AA$2=$E29,$J29,"")</f>
        <v/>
      </c>
      <c r="AB29" s="99" t="str">
        <f aca="false">IF(AB$2=$E29,$J29,"")</f>
        <v/>
      </c>
      <c r="AC29" s="101" t="s">
        <v>10</v>
      </c>
      <c r="AD29" s="83"/>
      <c r="AE29" s="83"/>
      <c r="AF29" s="83"/>
    </row>
    <row r="30" customFormat="false" ht="14.25" hidden="false" customHeight="false" outlineLevel="0" collapsed="false">
      <c r="A30" s="82" t="n">
        <f aca="false">IF(G30&lt;&gt;0,IF(COUNTIF(G$4:G$200,G30)&lt;&gt;1,RANK(G30,G$4:G$200)&amp;"°",RANK(G30,G$4:G$200)),"")</f>
        <v>27</v>
      </c>
      <c r="B30" s="100" t="s">
        <v>101</v>
      </c>
      <c r="C30" s="86" t="str">
        <f aca="false">IFERROR(VLOOKUP($B30,TabJoueurs,2,0),"")</f>
        <v>5D</v>
      </c>
      <c r="D30" s="86" t="str">
        <f aca="false">IFERROR(VLOOKUP($B30,TabJoueurs,3,0),"")</f>
        <v>V</v>
      </c>
      <c r="E30" s="86" t="str">
        <f aca="false">IFERROR(VLOOKUP($B30,TabJoueurs,4,0),"")</f>
        <v>BAH</v>
      </c>
      <c r="F30" s="86" t="n">
        <f aca="false">IFERROR(VLOOKUP($B30,TabJoueurs,7,0),"")</f>
        <v>0</v>
      </c>
      <c r="G30" s="82" t="n">
        <v>823</v>
      </c>
      <c r="H30" s="82" t="n">
        <f aca="false">COUNTIF(E$4:E30,E30)</f>
        <v>4</v>
      </c>
      <c r="I30" s="82" t="n">
        <f aca="false">IFERROR(IF(H30&lt;6,I29+1,I29),0)</f>
        <v>27</v>
      </c>
      <c r="J30" s="82" t="n">
        <f aca="false">IF(G30&gt;0,IF(H30&lt;6,PtsMax6-I30+1,""),"")</f>
        <v>39</v>
      </c>
      <c r="K30" s="97" t="n">
        <f aca="false">MAX(M30:AB30)</f>
        <v>39</v>
      </c>
      <c r="L30" s="98" t="n">
        <f aca="false">IFERROR(G30/G$1,"")</f>
        <v>0.861780104712042</v>
      </c>
      <c r="M30" s="99" t="str">
        <f aca="false">IF(M$2=$E30,$J30,"")</f>
        <v/>
      </c>
      <c r="N30" s="86" t="str">
        <f aca="false">IF(N$2=$E30,$J30,"")</f>
        <v/>
      </c>
      <c r="O30" s="99" t="n">
        <f aca="false">IF(O$2=$E30,$J30,"")</f>
        <v>39</v>
      </c>
      <c r="P30" s="86" t="str">
        <f aca="false">IF(P$2=$E30,$J30,"")</f>
        <v/>
      </c>
      <c r="Q30" s="86" t="str">
        <f aca="false">IF(Q$2=$E30,$J30,"")</f>
        <v/>
      </c>
      <c r="R30" s="99" t="str">
        <f aca="false">IF(R$2=$E30,$J30,"")</f>
        <v/>
      </c>
      <c r="S30" s="86" t="str">
        <f aca="false">IF(S$2=$E30,$J30,"")</f>
        <v/>
      </c>
      <c r="T30" s="99" t="str">
        <f aca="false">IF(T$2=$E30,$J30,"")</f>
        <v/>
      </c>
      <c r="U30" s="86" t="str">
        <f aca="false">IF(U$2=$E30,$J30,"")</f>
        <v/>
      </c>
      <c r="V30" s="99" t="str">
        <f aca="false">IF(V$2=$E30,$J30,"")</f>
        <v/>
      </c>
      <c r="W30" s="86" t="str">
        <f aca="false">IF(W$2=$E30,$J30,"")</f>
        <v/>
      </c>
      <c r="X30" s="99" t="str">
        <f aca="false">IF(X$2=$E30,$J30,"")</f>
        <v/>
      </c>
      <c r="Y30" s="86" t="str">
        <f aca="false">IF(Y$2=$E30,$J30,"")</f>
        <v/>
      </c>
      <c r="Z30" s="99" t="str">
        <f aca="false">IF(Z$2=$E30,$J30,"")</f>
        <v/>
      </c>
      <c r="AA30" s="86" t="str">
        <f aca="false">IF(AA$2=$E30,$J30,"")</f>
        <v/>
      </c>
      <c r="AB30" s="99" t="str">
        <f aca="false">IF(AB$2=$E30,$J30,"")</f>
        <v/>
      </c>
      <c r="AC30" s="101" t="s">
        <v>10</v>
      </c>
      <c r="AD30" s="83"/>
      <c r="AE30" s="83"/>
      <c r="AF30" s="83"/>
    </row>
    <row r="31" customFormat="false" ht="14.25" hidden="false" customHeight="false" outlineLevel="0" collapsed="false">
      <c r="A31" s="82" t="n">
        <f aca="false">IF(G31&lt;&gt;0,IF(COUNTIF(G$4:G$200,G31)&lt;&gt;1,RANK(G31,G$4:G$200)&amp;"°",RANK(G31,G$4:G$200)),"")</f>
        <v>28</v>
      </c>
      <c r="B31" s="100" t="s">
        <v>82</v>
      </c>
      <c r="C31" s="86" t="str">
        <f aca="false">IFERROR(VLOOKUP($B31,TabJoueurs,2,0),"")</f>
        <v>5A</v>
      </c>
      <c r="D31" s="86" t="str">
        <f aca="false">IFERROR(VLOOKUP($B31,TabJoueurs,3,0),"")</f>
        <v>V</v>
      </c>
      <c r="E31" s="86" t="str">
        <f aca="false">IFERROR(VLOOKUP($B31,TabJoueurs,4,0),"")</f>
        <v>LIB</v>
      </c>
      <c r="F31" s="86" t="n">
        <f aca="false">IFERROR(VLOOKUP($B31,TabJoueurs,7,0),"")</f>
        <v>0</v>
      </c>
      <c r="G31" s="82" t="n">
        <v>822</v>
      </c>
      <c r="H31" s="82" t="n">
        <f aca="false">COUNTIF(E$4:E31,E31)</f>
        <v>5</v>
      </c>
      <c r="I31" s="82" t="n">
        <f aca="false">IFERROR(IF(H31&lt;6,I30+1,I30),0)</f>
        <v>28</v>
      </c>
      <c r="J31" s="82" t="n">
        <f aca="false">IF(G31&gt;0,IF(H31&lt;6,PtsMax6-I31+1,""),"")</f>
        <v>38</v>
      </c>
      <c r="K31" s="97" t="n">
        <f aca="false">MAX(M31:AB31)</f>
        <v>38</v>
      </c>
      <c r="L31" s="98" t="n">
        <f aca="false">IFERROR(G31/G$1,"")</f>
        <v>0.860732984293194</v>
      </c>
      <c r="M31" s="99" t="str">
        <f aca="false">IF(M$2=$E31,$J31,"")</f>
        <v/>
      </c>
      <c r="N31" s="86" t="str">
        <f aca="false">IF(N$2=$E31,$J31,"")</f>
        <v/>
      </c>
      <c r="O31" s="99" t="str">
        <f aca="false">IF(O$2=$E31,$J31,"")</f>
        <v/>
      </c>
      <c r="P31" s="86" t="str">
        <f aca="false">IF(P$2=$E31,$J31,"")</f>
        <v/>
      </c>
      <c r="Q31" s="86" t="str">
        <f aca="false">IF(Q$2=$E31,$J31,"")</f>
        <v/>
      </c>
      <c r="R31" s="99" t="str">
        <f aca="false">IF(R$2=$E31,$J31,"")</f>
        <v/>
      </c>
      <c r="S31" s="86" t="str">
        <f aca="false">IF(S$2=$E31,$J31,"")</f>
        <v/>
      </c>
      <c r="T31" s="99" t="str">
        <f aca="false">IF(T$2=$E31,$J31,"")</f>
        <v/>
      </c>
      <c r="U31" s="86" t="str">
        <f aca="false">IF(U$2=$E31,$J31,"")</f>
        <v/>
      </c>
      <c r="V31" s="99" t="str">
        <f aca="false">IF(V$2=$E31,$J31,"")</f>
        <v/>
      </c>
      <c r="W31" s="86" t="str">
        <f aca="false">IF(W$2=$E31,$J31,"")</f>
        <v/>
      </c>
      <c r="X31" s="99" t="n">
        <f aca="false">IF(X$2=$E31,$J31,"")</f>
        <v>38</v>
      </c>
      <c r="Y31" s="86" t="str">
        <f aca="false">IF(Y$2=$E31,$J31,"")</f>
        <v/>
      </c>
      <c r="Z31" s="99" t="str">
        <f aca="false">IF(Z$2=$E31,$J31,"")</f>
        <v/>
      </c>
      <c r="AA31" s="86" t="str">
        <f aca="false">IF(AA$2=$E31,$J31,"")</f>
        <v/>
      </c>
      <c r="AB31" s="99" t="str">
        <f aca="false">IF(AB$2=$E31,$J31,"")</f>
        <v/>
      </c>
      <c r="AC31" s="101" t="s">
        <v>10</v>
      </c>
      <c r="AD31" s="83"/>
      <c r="AE31" s="83"/>
      <c r="AF31" s="83"/>
    </row>
    <row r="32" customFormat="false" ht="14.25" hidden="false" customHeight="false" outlineLevel="0" collapsed="false">
      <c r="A32" s="82" t="n">
        <f aca="false">IF(G32&lt;&gt;0,IF(COUNTIF(G$4:G$200,G32)&lt;&gt;1,RANK(G32,G$4:G$200)&amp;"°",RANK(G32,G$4:G$200)),"")</f>
        <v>29</v>
      </c>
      <c r="B32" s="100" t="s">
        <v>88</v>
      </c>
      <c r="C32" s="86" t="str">
        <f aca="false">IFERROR(VLOOKUP($B32,TabJoueurs,2,0),"")</f>
        <v>5D</v>
      </c>
      <c r="D32" s="86" t="str">
        <f aca="false">IFERROR(VLOOKUP($B32,TabJoueurs,3,0),"")</f>
        <v>V</v>
      </c>
      <c r="E32" s="86" t="str">
        <f aca="false">IFERROR(VLOOKUP($B32,TabJoueurs,4,0),"")</f>
        <v>CNA</v>
      </c>
      <c r="F32" s="86" t="n">
        <f aca="false">IFERROR(VLOOKUP($B32,TabJoueurs,7,0),"")</f>
        <v>0</v>
      </c>
      <c r="G32" s="82" t="n">
        <v>818</v>
      </c>
      <c r="H32" s="82" t="n">
        <f aca="false">COUNTIF(E$4:E32,E32)</f>
        <v>3</v>
      </c>
      <c r="I32" s="82" t="n">
        <f aca="false">IFERROR(IF(H32&lt;6,I31+1,I31),0)</f>
        <v>29</v>
      </c>
      <c r="J32" s="82" t="n">
        <f aca="false">IF(G32&gt;0,IF(H32&lt;6,PtsMax6-I32+1,""),"")</f>
        <v>37</v>
      </c>
      <c r="K32" s="97" t="n">
        <f aca="false">MAX(M32:AB32)</f>
        <v>37</v>
      </c>
      <c r="L32" s="98" t="n">
        <f aca="false">IFERROR(G32/G$1,"")</f>
        <v>0.856544502617801</v>
      </c>
      <c r="M32" s="99" t="str">
        <f aca="false">IF(M$2=$E32,$J32,"")</f>
        <v/>
      </c>
      <c r="N32" s="86" t="str">
        <f aca="false">IF(N$2=$E32,$J32,"")</f>
        <v/>
      </c>
      <c r="O32" s="99" t="str">
        <f aca="false">IF(O$2=$E32,$J32,"")</f>
        <v/>
      </c>
      <c r="P32" s="86" t="str">
        <f aca="false">IF(P$2=$E32,$J32,"")</f>
        <v/>
      </c>
      <c r="Q32" s="86" t="str">
        <f aca="false">IF(Q$2=$E32,$J32,"")</f>
        <v/>
      </c>
      <c r="R32" s="99" t="n">
        <f aca="false">IF(R$2=$E32,$J32,"")</f>
        <v>37</v>
      </c>
      <c r="S32" s="86" t="str">
        <f aca="false">IF(S$2=$E32,$J32,"")</f>
        <v/>
      </c>
      <c r="T32" s="99" t="str">
        <f aca="false">IF(T$2=$E32,$J32,"")</f>
        <v/>
      </c>
      <c r="U32" s="86" t="str">
        <f aca="false">IF(U$2=$E32,$J32,"")</f>
        <v/>
      </c>
      <c r="V32" s="99" t="str">
        <f aca="false">IF(V$2=$E32,$J32,"")</f>
        <v/>
      </c>
      <c r="W32" s="86" t="str">
        <f aca="false">IF(W$2=$E32,$J32,"")</f>
        <v/>
      </c>
      <c r="X32" s="99" t="str">
        <f aca="false">IF(X$2=$E32,$J32,"")</f>
        <v/>
      </c>
      <c r="Y32" s="86" t="str">
        <f aca="false">IF(Y$2=$E32,$J32,"")</f>
        <v/>
      </c>
      <c r="Z32" s="99" t="str">
        <f aca="false">IF(Z$2=$E32,$J32,"")</f>
        <v/>
      </c>
      <c r="AA32" s="86" t="str">
        <f aca="false">IF(AA$2=$E32,$J32,"")</f>
        <v/>
      </c>
      <c r="AB32" s="99" t="str">
        <f aca="false">IF(AB$2=$E32,$J32,"")</f>
        <v/>
      </c>
      <c r="AC32" s="101" t="s">
        <v>10</v>
      </c>
      <c r="AD32" s="83"/>
      <c r="AE32" s="83"/>
      <c r="AF32" s="83"/>
    </row>
    <row r="33" customFormat="false" ht="14.25" hidden="false" customHeight="false" outlineLevel="0" collapsed="false">
      <c r="A33" s="82" t="n">
        <f aca="false">IF(G33&lt;&gt;0,IF(COUNTIF(G$4:G$200,G33)&lt;&gt;1,RANK(G33,G$4:G$200)&amp;"°",RANK(G33,G$4:G$200)),"")</f>
        <v>30</v>
      </c>
      <c r="B33" s="100" t="s">
        <v>85</v>
      </c>
      <c r="C33" s="86" t="str">
        <f aca="false">IFERROR(VLOOKUP($B33,TabJoueurs,2,0),"")</f>
        <v>5C</v>
      </c>
      <c r="D33" s="86" t="str">
        <f aca="false">IFERROR(VLOOKUP($B33,TabJoueurs,3,0),"")</f>
        <v>V</v>
      </c>
      <c r="E33" s="86" t="str">
        <f aca="false">IFERROR(VLOOKUP($B33,TabJoueurs,4,0),"")</f>
        <v>BAH</v>
      </c>
      <c r="F33" s="86" t="n">
        <f aca="false">IFERROR(VLOOKUP($B33,TabJoueurs,7,0),"")</f>
        <v>0</v>
      </c>
      <c r="G33" s="82" t="n">
        <v>813</v>
      </c>
      <c r="H33" s="82" t="n">
        <f aca="false">COUNTIF(E$4:E33,E33)</f>
        <v>5</v>
      </c>
      <c r="I33" s="82" t="n">
        <f aca="false">IFERROR(IF(H33&lt;6,I32+1,I32),0)</f>
        <v>30</v>
      </c>
      <c r="J33" s="82" t="n">
        <f aca="false">IF(G33&gt;0,IF(H33&lt;6,PtsMax6-I33+1,""),"")</f>
        <v>36</v>
      </c>
      <c r="K33" s="97" t="n">
        <f aca="false">MAX(M33:AB33)</f>
        <v>36</v>
      </c>
      <c r="L33" s="98" t="n">
        <f aca="false">IFERROR(G33/G$1,"")</f>
        <v>0.85130890052356</v>
      </c>
      <c r="M33" s="99" t="str">
        <f aca="false">IF(M$2=$E33,$J33,"")</f>
        <v/>
      </c>
      <c r="N33" s="86" t="str">
        <f aca="false">IF(N$2=$E33,$J33,"")</f>
        <v/>
      </c>
      <c r="O33" s="99" t="n">
        <f aca="false">IF(O$2=$E33,$J33,"")</f>
        <v>36</v>
      </c>
      <c r="P33" s="86" t="str">
        <f aca="false">IF(P$2=$E33,$J33,"")</f>
        <v/>
      </c>
      <c r="Q33" s="86" t="str">
        <f aca="false">IF(Q$2=$E33,$J33,"")</f>
        <v/>
      </c>
      <c r="R33" s="99" t="str">
        <f aca="false">IF(R$2=$E33,$J33,"")</f>
        <v/>
      </c>
      <c r="S33" s="86" t="str">
        <f aca="false">IF(S$2=$E33,$J33,"")</f>
        <v/>
      </c>
      <c r="T33" s="99" t="str">
        <f aca="false">IF(T$2=$E33,$J33,"")</f>
        <v/>
      </c>
      <c r="U33" s="86" t="str">
        <f aca="false">IF(U$2=$E33,$J33,"")</f>
        <v/>
      </c>
      <c r="V33" s="99" t="str">
        <f aca="false">IF(V$2=$E33,$J33,"")</f>
        <v/>
      </c>
      <c r="W33" s="86" t="str">
        <f aca="false">IF(W$2=$E33,$J33,"")</f>
        <v/>
      </c>
      <c r="X33" s="99" t="str">
        <f aca="false">IF(X$2=$E33,$J33,"")</f>
        <v/>
      </c>
      <c r="Y33" s="86" t="str">
        <f aca="false">IF(Y$2=$E33,$J33,"")</f>
        <v/>
      </c>
      <c r="Z33" s="99" t="str">
        <f aca="false">IF(Z$2=$E33,$J33,"")</f>
        <v/>
      </c>
      <c r="AA33" s="86" t="str">
        <f aca="false">IF(AA$2=$E33,$J33,"")</f>
        <v/>
      </c>
      <c r="AB33" s="99" t="str">
        <f aca="false">IF(AB$2=$E33,$J33,"")</f>
        <v/>
      </c>
      <c r="AC33" s="101" t="s">
        <v>10</v>
      </c>
      <c r="AD33" s="83"/>
      <c r="AE33" s="83"/>
      <c r="AF33" s="83"/>
    </row>
    <row r="34" customFormat="false" ht="14.25" hidden="false" customHeight="false" outlineLevel="0" collapsed="false">
      <c r="A34" s="82" t="str">
        <f aca="false">IF(G34&lt;&gt;0,IF(COUNTIF(G$4:G$200,G34)&lt;&gt;1,RANK(G34,G$4:G$200)&amp;"°",RANK(G34,G$4:G$200)),"")</f>
        <v>31°</v>
      </c>
      <c r="B34" s="100" t="s">
        <v>140</v>
      </c>
      <c r="C34" s="86" t="str">
        <f aca="false">IFERROR(VLOOKUP($B34,TabJoueurs,2,0),"")</f>
        <v>6D</v>
      </c>
      <c r="D34" s="86" t="str">
        <f aca="false">IFERROR(VLOOKUP($B34,TabJoueurs,3,0),"")</f>
        <v>S</v>
      </c>
      <c r="E34" s="86" t="str">
        <f aca="false">IFERROR(VLOOKUP($B34,TabJoueurs,4,0),"")</f>
        <v>CHY</v>
      </c>
      <c r="F34" s="86" t="n">
        <f aca="false">IFERROR(VLOOKUP($B34,TabJoueurs,7,0),"")</f>
        <v>0</v>
      </c>
      <c r="G34" s="82" t="n">
        <v>808</v>
      </c>
      <c r="H34" s="82" t="n">
        <f aca="false">COUNTIF(E$4:E34,E34)</f>
        <v>2</v>
      </c>
      <c r="I34" s="82" t="n">
        <f aca="false">IFERROR(IF(H34&lt;6,I33+1,I33),0)</f>
        <v>31</v>
      </c>
      <c r="J34" s="82" t="n">
        <f aca="false">IF(G34&gt;0,IF(H34&lt;6,PtsMax6-I34+1,""),"")</f>
        <v>35</v>
      </c>
      <c r="K34" s="97" t="n">
        <f aca="false">MAX(M34:AB34)</f>
        <v>34.5</v>
      </c>
      <c r="L34" s="98" t="n">
        <f aca="false">IFERROR(G34/G$1,"")</f>
        <v>0.846073298429319</v>
      </c>
      <c r="M34" s="99" t="str">
        <f aca="false">IF(M$2=$E34,$J34,"")</f>
        <v/>
      </c>
      <c r="N34" s="86" t="str">
        <f aca="false">IF(N$2=$E34,$J34,"")</f>
        <v/>
      </c>
      <c r="O34" s="99" t="str">
        <f aca="false">IF(O$2=$E34,$J34,"")</f>
        <v/>
      </c>
      <c r="P34" s="86" t="str">
        <f aca="false">IF(P$2=$E34,$J34,"")</f>
        <v/>
      </c>
      <c r="Q34" s="86" t="n">
        <v>34.5</v>
      </c>
      <c r="R34" s="99" t="str">
        <f aca="false">IF(R$2=$E34,$J34,"")</f>
        <v/>
      </c>
      <c r="S34" s="86" t="str">
        <f aca="false">IF(S$2=$E34,$J34,"")</f>
        <v/>
      </c>
      <c r="T34" s="99" t="str">
        <f aca="false">IF(T$2=$E34,$J34,"")</f>
        <v/>
      </c>
      <c r="U34" s="86" t="str">
        <f aca="false">IF(U$2=$E34,$J34,"")</f>
        <v/>
      </c>
      <c r="V34" s="99" t="str">
        <f aca="false">IF(V$2=$E34,$J34,"")</f>
        <v/>
      </c>
      <c r="W34" s="86" t="str">
        <f aca="false">IF(W$2=$E34,$J34,"")</f>
        <v/>
      </c>
      <c r="X34" s="99" t="str">
        <f aca="false">IF(X$2=$E34,$J34,"")</f>
        <v/>
      </c>
      <c r="Y34" s="86" t="str">
        <f aca="false">IF(Y$2=$E34,$J34,"")</f>
        <v/>
      </c>
      <c r="Z34" s="99" t="str">
        <f aca="false">IF(Z$2=$E34,$J34,"")</f>
        <v/>
      </c>
      <c r="AA34" s="86" t="str">
        <f aca="false">IF(AA$2=$E34,$J34,"")</f>
        <v/>
      </c>
      <c r="AB34" s="99" t="str">
        <f aca="false">IF(AB$2=$E34,$J34,"")</f>
        <v/>
      </c>
      <c r="AC34" s="101" t="s">
        <v>10</v>
      </c>
      <c r="AD34" s="83"/>
      <c r="AE34" s="83"/>
      <c r="AF34" s="83"/>
    </row>
    <row r="35" customFormat="false" ht="14.25" hidden="false" customHeight="false" outlineLevel="0" collapsed="false">
      <c r="A35" s="82" t="str">
        <f aca="false">IF(G35&lt;&gt;0,IF(COUNTIF(G$4:G$200,G35)&lt;&gt;1,RANK(G35,G$4:G$200)&amp;"°",RANK(G35,G$4:G$200)),"")</f>
        <v>31°</v>
      </c>
      <c r="B35" s="100" t="s">
        <v>108</v>
      </c>
      <c r="C35" s="86" t="str">
        <f aca="false">IFERROR(VLOOKUP($B35,TabJoueurs,2,0),"")</f>
        <v>6D</v>
      </c>
      <c r="D35" s="86" t="str">
        <f aca="false">IFERROR(VLOOKUP($B35,TabJoueurs,3,0),"")</f>
        <v>V</v>
      </c>
      <c r="E35" s="86" t="str">
        <f aca="false">IFERROR(VLOOKUP($B35,TabJoueurs,4,0),"")</f>
        <v>GER</v>
      </c>
      <c r="F35" s="86" t="n">
        <f aca="false">IFERROR(VLOOKUP($B35,TabJoueurs,7,0),"")</f>
        <v>0</v>
      </c>
      <c r="G35" s="82" t="n">
        <v>808</v>
      </c>
      <c r="H35" s="82" t="n">
        <f aca="false">COUNTIF(E$4:E35,E35)</f>
        <v>1</v>
      </c>
      <c r="I35" s="82" t="n">
        <f aca="false">IFERROR(IF(H35&lt;6,I34+1,I34),0)</f>
        <v>32</v>
      </c>
      <c r="J35" s="82" t="n">
        <f aca="false">IF(G35&gt;0,IF(H35&lt;6,PtsMax6-I35+1,""),"")</f>
        <v>34</v>
      </c>
      <c r="K35" s="97" t="n">
        <f aca="false">MAX(M35:AB35)</f>
        <v>34.5</v>
      </c>
      <c r="L35" s="98" t="n">
        <f aca="false">IFERROR(G35/G$1,"")</f>
        <v>0.846073298429319</v>
      </c>
      <c r="M35" s="99" t="str">
        <f aca="false">IF(M$2=$E35,$J35,"")</f>
        <v/>
      </c>
      <c r="N35" s="86" t="str">
        <f aca="false">IF(N$2=$E35,$J35,"")</f>
        <v/>
      </c>
      <c r="O35" s="99" t="str">
        <f aca="false">IF(O$2=$E35,$J35,"")</f>
        <v/>
      </c>
      <c r="P35" s="86" t="str">
        <f aca="false">IF(P$2=$E35,$J35,"")</f>
        <v/>
      </c>
      <c r="Q35" s="86" t="str">
        <f aca="false">IF(Q$2=$E35,$J35,"")</f>
        <v/>
      </c>
      <c r="R35" s="99" t="str">
        <f aca="false">IF(R$2=$E35,$J35,"")</f>
        <v/>
      </c>
      <c r="S35" s="86" t="str">
        <f aca="false">IF(S$2=$E35,$J35,"")</f>
        <v/>
      </c>
      <c r="T35" s="99" t="str">
        <f aca="false">IF(T$2=$E35,$J35,"")</f>
        <v/>
      </c>
      <c r="U35" s="86" t="str">
        <f aca="false">IF(U$2=$E35,$J35,"")</f>
        <v/>
      </c>
      <c r="V35" s="99" t="str">
        <f aca="false">IF(V$2=$E35,$J35,"")</f>
        <v/>
      </c>
      <c r="W35" s="86" t="n">
        <v>34.5</v>
      </c>
      <c r="X35" s="99" t="str">
        <f aca="false">IF(X$2=$E35,$J35,"")</f>
        <v/>
      </c>
      <c r="Y35" s="86" t="str">
        <f aca="false">IF(Y$2=$E35,$J35,"")</f>
        <v/>
      </c>
      <c r="Z35" s="99" t="str">
        <f aca="false">IF(Z$2=$E35,$J35,"")</f>
        <v/>
      </c>
      <c r="AA35" s="86" t="str">
        <f aca="false">IF(AA$2=$E35,$J35,"")</f>
        <v/>
      </c>
      <c r="AB35" s="99" t="str">
        <f aca="false">IF(AB$2=$E35,$J35,"")</f>
        <v/>
      </c>
      <c r="AC35" s="101" t="s">
        <v>10</v>
      </c>
      <c r="AD35" s="83"/>
      <c r="AE35" s="83"/>
      <c r="AF35" s="83"/>
    </row>
    <row r="36" customFormat="false" ht="14.25" hidden="false" customHeight="false" outlineLevel="0" collapsed="false">
      <c r="A36" s="82" t="n">
        <f aca="false">IF(G36&lt;&gt;0,IF(COUNTIF(G$4:G$200,G36)&lt;&gt;1,RANK(G36,G$4:G$200)&amp;"°",RANK(G36,G$4:G$200)),"")</f>
        <v>33</v>
      </c>
      <c r="B36" s="100" t="s">
        <v>86</v>
      </c>
      <c r="C36" s="86" t="str">
        <f aca="false">IFERROR(VLOOKUP($B36,TabJoueurs,2,0),"")</f>
        <v>5A</v>
      </c>
      <c r="D36" s="86" t="str">
        <f aca="false">IFERROR(VLOOKUP($B36,TabJoueurs,3,0),"")</f>
        <v>D</v>
      </c>
      <c r="E36" s="86" t="str">
        <f aca="false">IFERROR(VLOOKUP($B36,TabJoueurs,4,0),"")</f>
        <v>DZY</v>
      </c>
      <c r="F36" s="86" t="n">
        <f aca="false">IFERROR(VLOOKUP($B36,TabJoueurs,7,0),"")</f>
        <v>0</v>
      </c>
      <c r="G36" s="82" t="n">
        <v>803</v>
      </c>
      <c r="H36" s="82" t="n">
        <f aca="false">COUNTIF(E$4:E36,E36)</f>
        <v>1</v>
      </c>
      <c r="I36" s="82" t="n">
        <f aca="false">IFERROR(IF(H36&lt;6,I35+1,I35),0)</f>
        <v>33</v>
      </c>
      <c r="J36" s="82" t="n">
        <f aca="false">IF(G36&gt;0,IF(H36&lt;6,PtsMax6-I36+1,""),"")</f>
        <v>33</v>
      </c>
      <c r="K36" s="97" t="n">
        <f aca="false">MAX(M36:AB36)</f>
        <v>33</v>
      </c>
      <c r="L36" s="98" t="n">
        <f aca="false">IFERROR(G36/G$1,"")</f>
        <v>0.840837696335078</v>
      </c>
      <c r="M36" s="99" t="str">
        <f aca="false">IF(M$2=$E36,$J36,"")</f>
        <v/>
      </c>
      <c r="N36" s="86" t="str">
        <f aca="false">IF(N$2=$E36,$J36,"")</f>
        <v/>
      </c>
      <c r="O36" s="99" t="str">
        <f aca="false">IF(O$2=$E36,$J36,"")</f>
        <v/>
      </c>
      <c r="P36" s="86" t="str">
        <f aca="false">IF(P$2=$E36,$J36,"")</f>
        <v/>
      </c>
      <c r="Q36" s="86" t="str">
        <f aca="false">IF(Q$2=$E36,$J36,"")</f>
        <v/>
      </c>
      <c r="R36" s="99" t="str">
        <f aca="false">IF(R$2=$E36,$J36,"")</f>
        <v/>
      </c>
      <c r="S36" s="86" t="str">
        <f aca="false">IF(S$2=$E36,$J36,"")</f>
        <v/>
      </c>
      <c r="T36" s="99" t="n">
        <f aca="false">IF(T$2=$E36,$J36,"")</f>
        <v>33</v>
      </c>
      <c r="U36" s="86" t="str">
        <f aca="false">IF(U$2=$E36,$J36,"")</f>
        <v/>
      </c>
      <c r="V36" s="99" t="str">
        <f aca="false">IF(V$2=$E36,$J36,"")</f>
        <v/>
      </c>
      <c r="W36" s="86" t="str">
        <f aca="false">IF(W$2=$E36,$J36,"")</f>
        <v/>
      </c>
      <c r="X36" s="99" t="str">
        <f aca="false">IF(X$2=$E36,$J36,"")</f>
        <v/>
      </c>
      <c r="Y36" s="86" t="str">
        <f aca="false">IF(Y$2=$E36,$J36,"")</f>
        <v/>
      </c>
      <c r="Z36" s="99" t="str">
        <f aca="false">IF(Z$2=$E36,$J36,"")</f>
        <v/>
      </c>
      <c r="AA36" s="86" t="str">
        <f aca="false">IF(AA$2=$E36,$J36,"")</f>
        <v/>
      </c>
      <c r="AB36" s="99" t="str">
        <f aca="false">IF(AB$2=$E36,$J36,"")</f>
        <v/>
      </c>
      <c r="AC36" s="101" t="s">
        <v>10</v>
      </c>
      <c r="AD36" s="83"/>
      <c r="AE36" s="83"/>
      <c r="AF36" s="83"/>
    </row>
    <row r="37" customFormat="false" ht="14.25" hidden="false" customHeight="false" outlineLevel="0" collapsed="false">
      <c r="A37" s="82" t="n">
        <f aca="false">IF(G37&lt;&gt;0,IF(COUNTIF(G$4:G$200,G37)&lt;&gt;1,RANK(G37,G$4:G$200)&amp;"°",RANK(G37,G$4:G$200)),"")</f>
        <v>34</v>
      </c>
      <c r="B37" s="100" t="s">
        <v>97</v>
      </c>
      <c r="C37" s="86" t="str">
        <f aca="false">IFERROR(VLOOKUP($B37,TabJoueurs,2,0),"")</f>
        <v>6D</v>
      </c>
      <c r="D37" s="86" t="str">
        <f aca="false">IFERROR(VLOOKUP($B37,TabJoueurs,3,0),"")</f>
        <v>V</v>
      </c>
      <c r="E37" s="86" t="str">
        <f aca="false">IFERROR(VLOOKUP($B37,TabJoueurs,4,0),"")</f>
        <v>FLO</v>
      </c>
      <c r="F37" s="86" t="n">
        <f aca="false">IFERROR(VLOOKUP($B37,TabJoueurs,7,0),"")</f>
        <v>0</v>
      </c>
      <c r="G37" s="82" t="n">
        <v>799</v>
      </c>
      <c r="H37" s="82" t="n">
        <f aca="false">COUNTIF(E$4:E37,E37)</f>
        <v>5</v>
      </c>
      <c r="I37" s="82" t="n">
        <f aca="false">IFERROR(IF(H37&lt;6,I36+1,I36),0)</f>
        <v>34</v>
      </c>
      <c r="J37" s="82" t="n">
        <f aca="false">IF(G37&gt;0,IF(H37&lt;6,PtsMax6-I37+1,""),"")</f>
        <v>32</v>
      </c>
      <c r="K37" s="97" t="n">
        <f aca="false">MAX(M37:AB37)</f>
        <v>32</v>
      </c>
      <c r="L37" s="98" t="n">
        <f aca="false">IFERROR(G37/G$1,"")</f>
        <v>0.836649214659686</v>
      </c>
      <c r="M37" s="99" t="str">
        <f aca="false">IF(M$2=$E37,$J37,"")</f>
        <v/>
      </c>
      <c r="N37" s="86" t="str">
        <f aca="false">IF(N$2=$E37,$J37,"")</f>
        <v/>
      </c>
      <c r="O37" s="99" t="str">
        <f aca="false">IF(O$2=$E37,$J37,"")</f>
        <v/>
      </c>
      <c r="P37" s="86" t="str">
        <f aca="false">IF(P$2=$E37,$J37,"")</f>
        <v/>
      </c>
      <c r="Q37" s="86" t="str">
        <f aca="false">IF(Q$2=$E37,$J37,"")</f>
        <v/>
      </c>
      <c r="R37" s="99" t="str">
        <f aca="false">IF(R$2=$E37,$J37,"")</f>
        <v/>
      </c>
      <c r="S37" s="86" t="str">
        <f aca="false">IF(S$2=$E37,$J37,"")</f>
        <v/>
      </c>
      <c r="T37" s="99" t="str">
        <f aca="false">IF(T$2=$E37,$J37,"")</f>
        <v/>
      </c>
      <c r="U37" s="86" t="n">
        <f aca="false">IF(U$2=$E37,$J37,"")</f>
        <v>32</v>
      </c>
      <c r="V37" s="99" t="str">
        <f aca="false">IF(V$2=$E37,$J37,"")</f>
        <v/>
      </c>
      <c r="W37" s="86" t="str">
        <f aca="false">IF(W$2=$E37,$J37,"")</f>
        <v/>
      </c>
      <c r="X37" s="99" t="str">
        <f aca="false">IF(X$2=$E37,$J37,"")</f>
        <v/>
      </c>
      <c r="Y37" s="86" t="str">
        <f aca="false">IF(Y$2=$E37,$J37,"")</f>
        <v/>
      </c>
      <c r="Z37" s="99" t="str">
        <f aca="false">IF(Z$2=$E37,$J37,"")</f>
        <v/>
      </c>
      <c r="AA37" s="86" t="str">
        <f aca="false">IF(AA$2=$E37,$J37,"")</f>
        <v/>
      </c>
      <c r="AB37" s="99" t="str">
        <f aca="false">IF(AB$2=$E37,$J37,"")</f>
        <v/>
      </c>
      <c r="AC37" s="101" t="s">
        <v>10</v>
      </c>
      <c r="AD37" s="83"/>
      <c r="AE37" s="83"/>
      <c r="AF37" s="83"/>
    </row>
    <row r="38" customFormat="false" ht="14.25" hidden="false" customHeight="false" outlineLevel="0" collapsed="false">
      <c r="A38" s="82" t="n">
        <f aca="false">IF(G38&lt;&gt;0,IF(COUNTIF(G$4:G$200,G38)&lt;&gt;1,RANK(G38,G$4:G$200)&amp;"°",RANK(G38,G$4:G$200)),"")</f>
        <v>35</v>
      </c>
      <c r="B38" s="100" t="s">
        <v>119</v>
      </c>
      <c r="C38" s="86" t="str">
        <f aca="false">IFERROR(VLOOKUP($B38,TabJoueurs,2,0),"")</f>
        <v>5A</v>
      </c>
      <c r="D38" s="86" t="str">
        <f aca="false">IFERROR(VLOOKUP($B38,TabJoueurs,3,0),"")</f>
        <v>R</v>
      </c>
      <c r="E38" s="86" t="str">
        <f aca="false">IFERROR(VLOOKUP($B38,TabJoueurs,4,0),"")</f>
        <v>AYW</v>
      </c>
      <c r="F38" s="86" t="n">
        <f aca="false">IFERROR(VLOOKUP($B38,TabJoueurs,7,0),"")</f>
        <v>0</v>
      </c>
      <c r="G38" s="82" t="n">
        <v>798</v>
      </c>
      <c r="H38" s="82" t="n">
        <f aca="false">COUNTIF(E$4:E38,E38)</f>
        <v>3</v>
      </c>
      <c r="I38" s="82" t="n">
        <f aca="false">IFERROR(IF(H38&lt;6,I37+1,I37),0)</f>
        <v>35</v>
      </c>
      <c r="J38" s="82" t="n">
        <f aca="false">IF(G38&gt;0,IF(H38&lt;6,PtsMax6-I38+1,""),"")</f>
        <v>31</v>
      </c>
      <c r="K38" s="97" t="n">
        <f aca="false">MAX(M38:AB38)</f>
        <v>31</v>
      </c>
      <c r="L38" s="98" t="n">
        <f aca="false">IFERROR(G38/G$1,"")</f>
        <v>0.835602094240838</v>
      </c>
      <c r="M38" s="99" t="str">
        <f aca="false">IF(M$2=$E38,$J38,"")</f>
        <v/>
      </c>
      <c r="N38" s="86" t="n">
        <f aca="false">IF(N$2=$E38,$J38,"")</f>
        <v>31</v>
      </c>
      <c r="O38" s="99" t="str">
        <f aca="false">IF(O$2=$E38,$J38,"")</f>
        <v/>
      </c>
      <c r="P38" s="86" t="str">
        <f aca="false">IF(P$2=$E38,$J38,"")</f>
        <v/>
      </c>
      <c r="Q38" s="86" t="str">
        <f aca="false">IF(Q$2=$E38,$J38,"")</f>
        <v/>
      </c>
      <c r="R38" s="99" t="str">
        <f aca="false">IF(R$2=$E38,$J38,"")</f>
        <v/>
      </c>
      <c r="S38" s="86" t="str">
        <f aca="false">IF(S$2=$E38,$J38,"")</f>
        <v/>
      </c>
      <c r="T38" s="99" t="str">
        <f aca="false">IF(T$2=$E38,$J38,"")</f>
        <v/>
      </c>
      <c r="U38" s="86" t="str">
        <f aca="false">IF(U$2=$E38,$J38,"")</f>
        <v/>
      </c>
      <c r="V38" s="99" t="str">
        <f aca="false">IF(V$2=$E38,$J38,"")</f>
        <v/>
      </c>
      <c r="W38" s="86" t="str">
        <f aca="false">IF(W$2=$E38,$J38,"")</f>
        <v/>
      </c>
      <c r="X38" s="99" t="str">
        <f aca="false">IF(X$2=$E38,$J38,"")</f>
        <v/>
      </c>
      <c r="Y38" s="86" t="str">
        <f aca="false">IF(Y$2=$E38,$J38,"")</f>
        <v/>
      </c>
      <c r="Z38" s="99" t="str">
        <f aca="false">IF(Z$2=$E38,$J38,"")</f>
        <v/>
      </c>
      <c r="AA38" s="86" t="str">
        <f aca="false">IF(AA$2=$E38,$J38,"")</f>
        <v/>
      </c>
      <c r="AB38" s="99" t="str">
        <f aca="false">IF(AB$2=$E38,$J38,"")</f>
        <v/>
      </c>
      <c r="AC38" s="101" t="s">
        <v>10</v>
      </c>
      <c r="AD38" s="83"/>
      <c r="AE38" s="83"/>
      <c r="AF38" s="83"/>
    </row>
    <row r="39" customFormat="false" ht="14.25" hidden="false" customHeight="false" outlineLevel="0" collapsed="false">
      <c r="A39" s="82" t="n">
        <f aca="false">IF(G39&lt;&gt;0,IF(COUNTIF(G$4:G$200,G39)&lt;&gt;1,RANK(G39,G$4:G$200)&amp;"°",RANK(G39,G$4:G$200)),"")</f>
        <v>36</v>
      </c>
      <c r="B39" s="100" t="s">
        <v>99</v>
      </c>
      <c r="C39" s="86" t="str">
        <f aca="false">IFERROR(VLOOKUP($B39,TabJoueurs,2,0),"")</f>
        <v>5A</v>
      </c>
      <c r="D39" s="86" t="str">
        <f aca="false">IFERROR(VLOOKUP($B39,TabJoueurs,3,0),"")</f>
        <v>R</v>
      </c>
      <c r="E39" s="86" t="str">
        <f aca="false">IFERROR(VLOOKUP($B39,TabJoueurs,4,0),"")</f>
        <v>CHY</v>
      </c>
      <c r="F39" s="86" t="n">
        <f aca="false">IFERROR(VLOOKUP($B39,TabJoueurs,7,0),"")</f>
        <v>0</v>
      </c>
      <c r="G39" s="82" t="n">
        <v>796</v>
      </c>
      <c r="H39" s="82" t="n">
        <f aca="false">COUNTIF(E$4:E39,E39)</f>
        <v>3</v>
      </c>
      <c r="I39" s="82" t="n">
        <f aca="false">IFERROR(IF(H39&lt;6,I38+1,I38),0)</f>
        <v>36</v>
      </c>
      <c r="J39" s="82" t="n">
        <f aca="false">IF(G39&gt;0,IF(H39&lt;6,PtsMax6-I39+1,""),"")</f>
        <v>30</v>
      </c>
      <c r="K39" s="97" t="n">
        <f aca="false">MAX(M39:AB39)</f>
        <v>30</v>
      </c>
      <c r="L39" s="98" t="n">
        <f aca="false">IFERROR(G39/G$1,"")</f>
        <v>0.833507853403141</v>
      </c>
      <c r="M39" s="99" t="str">
        <f aca="false">IF(M$2=$E39,$J39,"")</f>
        <v/>
      </c>
      <c r="N39" s="86" t="str">
        <f aca="false">IF(N$2=$E39,$J39,"")</f>
        <v/>
      </c>
      <c r="O39" s="99" t="str">
        <f aca="false">IF(O$2=$E39,$J39,"")</f>
        <v/>
      </c>
      <c r="P39" s="86" t="str">
        <f aca="false">IF(P$2=$E39,$J39,"")</f>
        <v/>
      </c>
      <c r="Q39" s="86" t="n">
        <f aca="false">IF(Q$2=$E39,$J39,"")</f>
        <v>30</v>
      </c>
      <c r="R39" s="99" t="str">
        <f aca="false">IF(R$2=$E39,$J39,"")</f>
        <v/>
      </c>
      <c r="S39" s="86" t="str">
        <f aca="false">IF(S$2=$E39,$J39,"")</f>
        <v/>
      </c>
      <c r="T39" s="99" t="str">
        <f aca="false">IF(T$2=$E39,$J39,"")</f>
        <v/>
      </c>
      <c r="U39" s="86" t="str">
        <f aca="false">IF(U$2=$E39,$J39,"")</f>
        <v/>
      </c>
      <c r="V39" s="99" t="str">
        <f aca="false">IF(V$2=$E39,$J39,"")</f>
        <v/>
      </c>
      <c r="W39" s="86" t="str">
        <f aca="false">IF(W$2=$E39,$J39,"")</f>
        <v/>
      </c>
      <c r="X39" s="99" t="str">
        <f aca="false">IF(X$2=$E39,$J39,"")</f>
        <v/>
      </c>
      <c r="Y39" s="86" t="str">
        <f aca="false">IF(Y$2=$E39,$J39,"")</f>
        <v/>
      </c>
      <c r="Z39" s="99" t="str">
        <f aca="false">IF(Z$2=$E39,$J39,"")</f>
        <v/>
      </c>
      <c r="AA39" s="86" t="str">
        <f aca="false">IF(AA$2=$E39,$J39,"")</f>
        <v/>
      </c>
      <c r="AB39" s="99" t="str">
        <f aca="false">IF(AB$2=$E39,$J39,"")</f>
        <v/>
      </c>
      <c r="AC39" s="101" t="s">
        <v>10</v>
      </c>
      <c r="AD39" s="83"/>
      <c r="AE39" s="83"/>
      <c r="AF39" s="83"/>
    </row>
    <row r="40" customFormat="false" ht="14.25" hidden="false" customHeight="false" outlineLevel="0" collapsed="false">
      <c r="A40" s="82" t="n">
        <f aca="false">IF(G40&lt;&gt;0,IF(COUNTIF(G$4:G$200,G40)&lt;&gt;1,RANK(G40,G$4:G$200)&amp;"°",RANK(G40,G$4:G$200)),"")</f>
        <v>37</v>
      </c>
      <c r="B40" s="100" t="s">
        <v>77</v>
      </c>
      <c r="C40" s="86" t="str">
        <f aca="false">IFERROR(VLOOKUP($B40,TabJoueurs,2,0),"")</f>
        <v>4A</v>
      </c>
      <c r="D40" s="86" t="str">
        <f aca="false">IFERROR(VLOOKUP($B40,TabJoueurs,3,0),"")</f>
        <v>D</v>
      </c>
      <c r="E40" s="86" t="str">
        <f aca="false">IFERROR(VLOOKUP($B40,TabJoueurs,4,0),"")</f>
        <v>GED</v>
      </c>
      <c r="F40" s="86" t="n">
        <f aca="false">IFERROR(VLOOKUP($B40,TabJoueurs,7,0),"")</f>
        <v>0</v>
      </c>
      <c r="G40" s="82" t="n">
        <v>795</v>
      </c>
      <c r="H40" s="82" t="n">
        <f aca="false">COUNTIF(E$4:E40,E40)</f>
        <v>1</v>
      </c>
      <c r="I40" s="82" t="n">
        <f aca="false">IFERROR(IF(H40&lt;6,I39+1,I39),0)</f>
        <v>37</v>
      </c>
      <c r="J40" s="82" t="n">
        <f aca="false">IF(G40&gt;0,IF(H40&lt;6,PtsMax6-I40+1,""),"")</f>
        <v>29</v>
      </c>
      <c r="K40" s="97" t="n">
        <f aca="false">MAX(M40:AB40)</f>
        <v>29</v>
      </c>
      <c r="L40" s="98" t="n">
        <f aca="false">IFERROR(G40/G$1,"")</f>
        <v>0.832460732984293</v>
      </c>
      <c r="M40" s="99" t="str">
        <f aca="false">IF(M$2=$E40,$J40,"")</f>
        <v/>
      </c>
      <c r="N40" s="86" t="str">
        <f aca="false">IF(N$2=$E40,$J40,"")</f>
        <v/>
      </c>
      <c r="O40" s="99" t="str">
        <f aca="false">IF(O$2=$E40,$J40,"")</f>
        <v/>
      </c>
      <c r="P40" s="86" t="str">
        <f aca="false">IF(P$2=$E40,$J40,"")</f>
        <v/>
      </c>
      <c r="Q40" s="86" t="str">
        <f aca="false">IF(Q$2=$E40,$J40,"")</f>
        <v/>
      </c>
      <c r="R40" s="99" t="str">
        <f aca="false">IF(R$2=$E40,$J40,"")</f>
        <v/>
      </c>
      <c r="S40" s="86" t="str">
        <f aca="false">IF(S$2=$E40,$J40,"")</f>
        <v/>
      </c>
      <c r="T40" s="99" t="str">
        <f aca="false">IF(T$2=$E40,$J40,"")</f>
        <v/>
      </c>
      <c r="U40" s="86" t="str">
        <f aca="false">IF(U$2=$E40,$J40,"")</f>
        <v/>
      </c>
      <c r="V40" s="99" t="n">
        <f aca="false">IF(V$2=$E40,$J40,"")</f>
        <v>29</v>
      </c>
      <c r="W40" s="86" t="str">
        <f aca="false">IF(W$2=$E40,$J40,"")</f>
        <v/>
      </c>
      <c r="X40" s="99" t="str">
        <f aca="false">IF(X$2=$E40,$J40,"")</f>
        <v/>
      </c>
      <c r="Y40" s="86" t="str">
        <f aca="false">IF(Y$2=$E40,$J40,"")</f>
        <v/>
      </c>
      <c r="Z40" s="99" t="str">
        <f aca="false">IF(Z$2=$E40,$J40,"")</f>
        <v/>
      </c>
      <c r="AA40" s="86" t="str">
        <f aca="false">IF(AA$2=$E40,$J40,"")</f>
        <v/>
      </c>
      <c r="AB40" s="99" t="str">
        <f aca="false">IF(AB$2=$E40,$J40,"")</f>
        <v/>
      </c>
      <c r="AC40" s="101" t="s">
        <v>10</v>
      </c>
      <c r="AD40" s="83"/>
      <c r="AE40" s="83"/>
      <c r="AF40" s="83"/>
    </row>
    <row r="41" customFormat="false" ht="14.25" hidden="false" customHeight="false" outlineLevel="0" collapsed="false">
      <c r="A41" s="82" t="n">
        <f aca="false">IF(G41&lt;&gt;0,IF(COUNTIF(G$4:G$200,G41)&lt;&gt;1,RANK(G41,G$4:G$200)&amp;"°",RANK(G41,G$4:G$200)),"")</f>
        <v>38</v>
      </c>
      <c r="B41" s="100" t="s">
        <v>94</v>
      </c>
      <c r="C41" s="86" t="str">
        <f aca="false">IFERROR(VLOOKUP($B41,TabJoueurs,2,0),"")</f>
        <v>5B</v>
      </c>
      <c r="D41" s="86" t="str">
        <f aca="false">IFERROR(VLOOKUP($B41,TabJoueurs,3,0),"")</f>
        <v>D</v>
      </c>
      <c r="E41" s="86" t="str">
        <f aca="false">IFERROR(VLOOKUP($B41,TabJoueurs,4,0),"")</f>
        <v>WAA</v>
      </c>
      <c r="F41" s="86" t="n">
        <f aca="false">IFERROR(VLOOKUP($B41,TabJoueurs,7,0),"")</f>
        <v>0</v>
      </c>
      <c r="G41" s="82" t="n">
        <v>793</v>
      </c>
      <c r="H41" s="82" t="n">
        <f aca="false">COUNTIF(E$4:E41,E41)</f>
        <v>4</v>
      </c>
      <c r="I41" s="82" t="n">
        <f aca="false">IFERROR(IF(H41&lt;6,I40+1,I40),0)</f>
        <v>38</v>
      </c>
      <c r="J41" s="82" t="n">
        <f aca="false">IF(G41&gt;0,IF(H41&lt;6,PtsMax6-I41+1,""),"")</f>
        <v>28</v>
      </c>
      <c r="K41" s="97" t="n">
        <f aca="false">MAX(M41:AB41)</f>
        <v>28</v>
      </c>
      <c r="L41" s="98" t="n">
        <f aca="false">IFERROR(G41/G$1,"")</f>
        <v>0.830366492146597</v>
      </c>
      <c r="M41" s="99" t="str">
        <f aca="false">IF(M$2=$E41,$J41,"")</f>
        <v/>
      </c>
      <c r="N41" s="86" t="str">
        <f aca="false">IF(N$2=$E41,$J41,"")</f>
        <v/>
      </c>
      <c r="O41" s="99" t="str">
        <f aca="false">IF(O$2=$E41,$J41,"")</f>
        <v/>
      </c>
      <c r="P41" s="86" t="str">
        <f aca="false">IF(P$2=$E41,$J41,"")</f>
        <v/>
      </c>
      <c r="Q41" s="86" t="str">
        <f aca="false">IF(Q$2=$E41,$J41,"")</f>
        <v/>
      </c>
      <c r="R41" s="99" t="str">
        <f aca="false">IF(R$2=$E41,$J41,"")</f>
        <v/>
      </c>
      <c r="S41" s="86" t="str">
        <f aca="false">IF(S$2=$E41,$J41,"")</f>
        <v/>
      </c>
      <c r="T41" s="99" t="str">
        <f aca="false">IF(T$2=$E41,$J41,"")</f>
        <v/>
      </c>
      <c r="U41" s="86" t="str">
        <f aca="false">IF(U$2=$E41,$J41,"")</f>
        <v/>
      </c>
      <c r="V41" s="99" t="str">
        <f aca="false">IF(V$2=$E41,$J41,"")</f>
        <v/>
      </c>
      <c r="W41" s="86" t="str">
        <f aca="false">IF(W$2=$E41,$J41,"")</f>
        <v/>
      </c>
      <c r="X41" s="99" t="str">
        <f aca="false">IF(X$2=$E41,$J41,"")</f>
        <v/>
      </c>
      <c r="Y41" s="86" t="str">
        <f aca="false">IF(Y$2=$E41,$J41,"")</f>
        <v/>
      </c>
      <c r="Z41" s="99" t="str">
        <f aca="false">IF(Z$2=$E41,$J41,"")</f>
        <v/>
      </c>
      <c r="AA41" s="86" t="n">
        <f aca="false">IF(AA$2=$E41,$J41,"")</f>
        <v>28</v>
      </c>
      <c r="AB41" s="99" t="str">
        <f aca="false">IF(AB$2=$E41,$J41,"")</f>
        <v/>
      </c>
      <c r="AC41" s="101" t="s">
        <v>10</v>
      </c>
      <c r="AD41" s="83"/>
      <c r="AE41" s="83"/>
      <c r="AF41" s="83"/>
    </row>
    <row r="42" customFormat="false" ht="14.25" hidden="false" customHeight="false" outlineLevel="0" collapsed="false">
      <c r="A42" s="82" t="n">
        <f aca="false">IF(G42&lt;&gt;0,IF(COUNTIF(G$4:G$200,G42)&lt;&gt;1,RANK(G42,G$4:G$200)&amp;"°",RANK(G42,G$4:G$200)),"")</f>
        <v>39</v>
      </c>
      <c r="B42" s="100" t="s">
        <v>458</v>
      </c>
      <c r="C42" s="86" t="str">
        <f aca="false">IFERROR(VLOOKUP($B42,TabJoueurs,2,0),"")</f>
        <v>6C</v>
      </c>
      <c r="D42" s="86" t="str">
        <f aca="false">IFERROR(VLOOKUP($B42,TabJoueurs,3,0),"")</f>
        <v>V</v>
      </c>
      <c r="E42" s="86" t="str">
        <f aca="false">IFERROR(VLOOKUP($B42,TabJoueurs,4,0),"")</f>
        <v>LUX</v>
      </c>
      <c r="F42" s="86" t="n">
        <f aca="false">IFERROR(VLOOKUP($B42,TabJoueurs,7,0),"")</f>
        <v>0</v>
      </c>
      <c r="G42" s="82" t="n">
        <v>788</v>
      </c>
      <c r="H42" s="82" t="n">
        <f aca="false">COUNTIF(E$4:E42,E42)</f>
        <v>5</v>
      </c>
      <c r="I42" s="82" t="n">
        <f aca="false">IFERROR(IF(H42&lt;6,I41+1,I41),0)</f>
        <v>39</v>
      </c>
      <c r="J42" s="82" t="n">
        <f aca="false">IF(G42&gt;0,IF(H42&lt;6,PtsMax6-I42+1,""),"")</f>
        <v>27</v>
      </c>
      <c r="K42" s="97" t="n">
        <f aca="false">MAX(M42:AB42)</f>
        <v>27</v>
      </c>
      <c r="L42" s="98" t="n">
        <f aca="false">IFERROR(G42/G$1,"")</f>
        <v>0.825130890052356</v>
      </c>
      <c r="M42" s="99" t="str">
        <f aca="false">IF(M$2=$E42,$J42,"")</f>
        <v/>
      </c>
      <c r="N42" s="86" t="str">
        <f aca="false">IF(N$2=$E42,$J42,"")</f>
        <v/>
      </c>
      <c r="O42" s="99" t="str">
        <f aca="false">IF(O$2=$E42,$J42,"")</f>
        <v/>
      </c>
      <c r="P42" s="86" t="str">
        <f aca="false">IF(P$2=$E42,$J42,"")</f>
        <v/>
      </c>
      <c r="Q42" s="86" t="str">
        <f aca="false">IF(Q$2=$E42,$J42,"")</f>
        <v/>
      </c>
      <c r="R42" s="99" t="str">
        <f aca="false">IF(R$2=$E42,$J42,"")</f>
        <v/>
      </c>
      <c r="S42" s="86" t="str">
        <f aca="false">IF(S$2=$E42,$J42,"")</f>
        <v/>
      </c>
      <c r="T42" s="99" t="str">
        <f aca="false">IF(T$2=$E42,$J42,"")</f>
        <v/>
      </c>
      <c r="U42" s="86" t="str">
        <f aca="false">IF(U$2=$E42,$J42,"")</f>
        <v/>
      </c>
      <c r="V42" s="99" t="str">
        <f aca="false">IF(V$2=$E42,$J42,"")</f>
        <v/>
      </c>
      <c r="W42" s="86" t="str">
        <f aca="false">IF(W$2=$E42,$J42,"")</f>
        <v/>
      </c>
      <c r="X42" s="99" t="str">
        <f aca="false">IF(X$2=$E42,$J42,"")</f>
        <v/>
      </c>
      <c r="Y42" s="86" t="n">
        <f aca="false">IF(Y$2=$E42,$J42,"")</f>
        <v>27</v>
      </c>
      <c r="Z42" s="99" t="str">
        <f aca="false">IF(Z$2=$E42,$J42,"")</f>
        <v/>
      </c>
      <c r="AA42" s="86" t="str">
        <f aca="false">IF(AA$2=$E42,$J42,"")</f>
        <v/>
      </c>
      <c r="AB42" s="99" t="str">
        <f aca="false">IF(AB$2=$E42,$J42,"")</f>
        <v/>
      </c>
      <c r="AC42" s="101" t="s">
        <v>10</v>
      </c>
      <c r="AD42" s="83"/>
      <c r="AE42" s="83"/>
      <c r="AF42" s="83"/>
    </row>
    <row r="43" customFormat="false" ht="14.25" hidden="false" customHeight="false" outlineLevel="0" collapsed="false">
      <c r="A43" s="82" t="n">
        <f aca="false">IF(G43&lt;&gt;0,IF(COUNTIF(G$4:G$200,G43)&lt;&gt;1,RANK(G43,G$4:G$200)&amp;"°",RANK(G43,G$4:G$200)),"")</f>
        <v>40</v>
      </c>
      <c r="B43" s="100" t="s">
        <v>69</v>
      </c>
      <c r="C43" s="86" t="str">
        <f aca="false">IFERROR(VLOOKUP($B43,TabJoueurs,2,0),"")</f>
        <v>6C</v>
      </c>
      <c r="D43" s="86" t="str">
        <f aca="false">IFERROR(VLOOKUP($B43,TabJoueurs,3,0),"")</f>
        <v>R</v>
      </c>
      <c r="E43" s="86" t="str">
        <f aca="false">IFERROR(VLOOKUP($B43,TabJoueurs,4,0),"")</f>
        <v>CNA</v>
      </c>
      <c r="F43" s="86" t="n">
        <f aca="false">IFERROR(VLOOKUP($B43,TabJoueurs,7,0),"")</f>
        <v>0</v>
      </c>
      <c r="G43" s="82" t="n">
        <v>784</v>
      </c>
      <c r="H43" s="82" t="n">
        <f aca="false">COUNTIF(E$4:E43,E43)</f>
        <v>4</v>
      </c>
      <c r="I43" s="82" t="n">
        <f aca="false">IFERROR(IF(H43&lt;6,I42+1,I42),0)</f>
        <v>40</v>
      </c>
      <c r="J43" s="82" t="n">
        <f aca="false">IF(G43&gt;0,IF(H43&lt;6,PtsMax6-I43+1,""),"")</f>
        <v>26</v>
      </c>
      <c r="K43" s="97" t="n">
        <f aca="false">MAX(M43:AB43)</f>
        <v>26</v>
      </c>
      <c r="L43" s="98" t="n">
        <f aca="false">IFERROR(G43/G$1,"")</f>
        <v>0.820942408376963</v>
      </c>
      <c r="M43" s="99" t="str">
        <f aca="false">IF(M$2=$E43,$J43,"")</f>
        <v/>
      </c>
      <c r="N43" s="86" t="str">
        <f aca="false">IF(N$2=$E43,$J43,"")</f>
        <v/>
      </c>
      <c r="O43" s="99" t="str">
        <f aca="false">IF(O$2=$E43,$J43,"")</f>
        <v/>
      </c>
      <c r="P43" s="86" t="str">
        <f aca="false">IF(P$2=$E43,$J43,"")</f>
        <v/>
      </c>
      <c r="Q43" s="86" t="str">
        <f aca="false">IF(Q$2=$E43,$J43,"")</f>
        <v/>
      </c>
      <c r="R43" s="99" t="n">
        <f aca="false">IF(R$2=$E43,$J43,"")</f>
        <v>26</v>
      </c>
      <c r="S43" s="86" t="str">
        <f aca="false">IF(S$2=$E43,$J43,"")</f>
        <v/>
      </c>
      <c r="T43" s="99" t="str">
        <f aca="false">IF(T$2=$E43,$J43,"")</f>
        <v/>
      </c>
      <c r="U43" s="86" t="str">
        <f aca="false">IF(U$2=$E43,$J43,"")</f>
        <v/>
      </c>
      <c r="V43" s="99" t="str">
        <f aca="false">IF(V$2=$E43,$J43,"")</f>
        <v/>
      </c>
      <c r="W43" s="86" t="str">
        <f aca="false">IF(W$2=$E43,$J43,"")</f>
        <v/>
      </c>
      <c r="X43" s="99" t="str">
        <f aca="false">IF(X$2=$E43,$J43,"")</f>
        <v/>
      </c>
      <c r="Y43" s="86" t="str">
        <f aca="false">IF(Y$2=$E43,$J43,"")</f>
        <v/>
      </c>
      <c r="Z43" s="99" t="str">
        <f aca="false">IF(Z$2=$E43,$J43,"")</f>
        <v/>
      </c>
      <c r="AA43" s="86" t="str">
        <f aca="false">IF(AA$2=$E43,$J43,"")</f>
        <v/>
      </c>
      <c r="AB43" s="99" t="str">
        <f aca="false">IF(AB$2=$E43,$J43,"")</f>
        <v/>
      </c>
      <c r="AC43" s="101" t="s">
        <v>10</v>
      </c>
      <c r="AD43" s="83"/>
      <c r="AE43" s="83"/>
      <c r="AF43" s="83"/>
    </row>
    <row r="44" customFormat="false" ht="14.25" hidden="false" customHeight="false" outlineLevel="0" collapsed="false">
      <c r="A44" s="82" t="n">
        <f aca="false">IF(G44&lt;&gt;0,IF(COUNTIF(G$4:G$200,G44)&lt;&gt;1,RANK(G44,G$4:G$200)&amp;"°",RANK(G44,G$4:G$200)),"")</f>
        <v>41</v>
      </c>
      <c r="B44" s="100" t="s">
        <v>80</v>
      </c>
      <c r="C44" s="86" t="str">
        <f aca="false">IFERROR(VLOOKUP($B44,TabJoueurs,2,0),"")</f>
        <v>5A</v>
      </c>
      <c r="D44" s="86" t="str">
        <f aca="false">IFERROR(VLOOKUP($B44,TabJoueurs,3,0),"")</f>
        <v>V</v>
      </c>
      <c r="E44" s="86" t="str">
        <f aca="false">IFERROR(VLOOKUP($B44,TabJoueurs,4,0),"")</f>
        <v>CNA</v>
      </c>
      <c r="F44" s="86" t="n">
        <f aca="false">IFERROR(VLOOKUP($B44,TabJoueurs,7,0),"")</f>
        <v>0</v>
      </c>
      <c r="G44" s="82" t="n">
        <v>782</v>
      </c>
      <c r="H44" s="82" t="n">
        <f aca="false">COUNTIF(E$4:E44,E44)</f>
        <v>5</v>
      </c>
      <c r="I44" s="82" t="n">
        <f aca="false">IFERROR(IF(H44&lt;6,I43+1,I43),0)</f>
        <v>41</v>
      </c>
      <c r="J44" s="82" t="n">
        <f aca="false">IF(G44&gt;0,IF(H44&lt;6,PtsMax6-I44+1,""),"")</f>
        <v>25</v>
      </c>
      <c r="K44" s="97" t="n">
        <f aca="false">MAX(M44:AB44)</f>
        <v>25</v>
      </c>
      <c r="L44" s="98" t="n">
        <f aca="false">IFERROR(G44/G$1,"")</f>
        <v>0.818848167539267</v>
      </c>
      <c r="M44" s="99" t="str">
        <f aca="false">IF(M$2=$E44,$J44,"")</f>
        <v/>
      </c>
      <c r="N44" s="86" t="str">
        <f aca="false">IF(N$2=$E44,$J44,"")</f>
        <v/>
      </c>
      <c r="O44" s="99" t="str">
        <f aca="false">IF(O$2=$E44,$J44,"")</f>
        <v/>
      </c>
      <c r="P44" s="86" t="str">
        <f aca="false">IF(P$2=$E44,$J44,"")</f>
        <v/>
      </c>
      <c r="Q44" s="86" t="str">
        <f aca="false">IF(Q$2=$E44,$J44,"")</f>
        <v/>
      </c>
      <c r="R44" s="99" t="n">
        <f aca="false">IF(R$2=$E44,$J44,"")</f>
        <v>25</v>
      </c>
      <c r="S44" s="86" t="str">
        <f aca="false">IF(S$2=$E44,$J44,"")</f>
        <v/>
      </c>
      <c r="T44" s="99" t="str">
        <f aca="false">IF(T$2=$E44,$J44,"")</f>
        <v/>
      </c>
      <c r="U44" s="86" t="str">
        <f aca="false">IF(U$2=$E44,$J44,"")</f>
        <v/>
      </c>
      <c r="V44" s="99" t="str">
        <f aca="false">IF(V$2=$E44,$J44,"")</f>
        <v/>
      </c>
      <c r="W44" s="86" t="str">
        <f aca="false">IF(W$2=$E44,$J44,"")</f>
        <v/>
      </c>
      <c r="X44" s="99" t="str">
        <f aca="false">IF(X$2=$E44,$J44,"")</f>
        <v/>
      </c>
      <c r="Y44" s="86" t="str">
        <f aca="false">IF(Y$2=$E44,$J44,"")</f>
        <v/>
      </c>
      <c r="Z44" s="99" t="str">
        <f aca="false">IF(Z$2=$E44,$J44,"")</f>
        <v/>
      </c>
      <c r="AA44" s="86" t="str">
        <f aca="false">IF(AA$2=$E44,$J44,"")</f>
        <v/>
      </c>
      <c r="AB44" s="99" t="str">
        <f aca="false">IF(AB$2=$E44,$J44,"")</f>
        <v/>
      </c>
      <c r="AC44" s="101" t="s">
        <v>10</v>
      </c>
      <c r="AD44" s="83"/>
      <c r="AE44" s="83"/>
      <c r="AF44" s="83"/>
    </row>
    <row r="45" customFormat="false" ht="14.25" hidden="false" customHeight="false" outlineLevel="0" collapsed="false">
      <c r="A45" s="82" t="str">
        <f aca="false">IF(G45&lt;&gt;0,IF(COUNTIF(G$4:G$200,G45)&lt;&gt;1,RANK(G45,G$4:G$200)&amp;"°",RANK(G45,G$4:G$200)),"")</f>
        <v>42°</v>
      </c>
      <c r="B45" s="100" t="s">
        <v>462</v>
      </c>
      <c r="C45" s="86" t="str">
        <f aca="false">IFERROR(VLOOKUP($B45,TabJoueurs,2,0),"")</f>
        <v>NC</v>
      </c>
      <c r="D45" s="86" t="str">
        <f aca="false">IFERROR(VLOOKUP($B45,TabJoueurs,3,0),"")</f>
        <v>S</v>
      </c>
      <c r="E45" s="86" t="str">
        <f aca="false">IFERROR(VLOOKUP($B45,TabJoueurs,4,0),"")</f>
        <v>BAH</v>
      </c>
      <c r="F45" s="86" t="n">
        <f aca="false">IFERROR(VLOOKUP($B45,TabJoueurs,7,0),"")</f>
        <v>0</v>
      </c>
      <c r="G45" s="82" t="n">
        <v>781</v>
      </c>
      <c r="H45" s="82" t="n">
        <f aca="false">COUNTIF(E$4:E45,E45)</f>
        <v>6</v>
      </c>
      <c r="I45" s="82" t="n">
        <f aca="false">IFERROR(IF(H45&lt;6,I44+1,I44),0)</f>
        <v>41</v>
      </c>
      <c r="J45" s="82" t="str">
        <f aca="false">IF(G45&gt;0,IF(H45&lt;6,PtsMax6-I45+1,""),"")</f>
        <v/>
      </c>
      <c r="K45" s="97" t="n">
        <f aca="false">MAX(M45:AB45)</f>
        <v>0</v>
      </c>
      <c r="L45" s="98" t="n">
        <f aca="false">IFERROR(G45/G$1,"")</f>
        <v>0.817801047120419</v>
      </c>
      <c r="M45" s="99" t="str">
        <f aca="false">IF(M$2=$E45,$J45,"")</f>
        <v/>
      </c>
      <c r="N45" s="86" t="str">
        <f aca="false">IF(N$2=$E45,$J45,"")</f>
        <v/>
      </c>
      <c r="O45" s="99" t="str">
        <f aca="false">IF(O$2=$E45,$J45,"")</f>
        <v/>
      </c>
      <c r="P45" s="86" t="str">
        <f aca="false">IF(P$2=$E45,$J45,"")</f>
        <v/>
      </c>
      <c r="Q45" s="86" t="str">
        <f aca="false">IF(Q$2=$E45,$J45,"")</f>
        <v/>
      </c>
      <c r="R45" s="99" t="str">
        <f aca="false">IF(R$2=$E45,$J45,"")</f>
        <v/>
      </c>
      <c r="S45" s="86" t="str">
        <f aca="false">IF(S$2=$E45,$J45,"")</f>
        <v/>
      </c>
      <c r="T45" s="99" t="str">
        <f aca="false">IF(T$2=$E45,$J45,"")</f>
        <v/>
      </c>
      <c r="U45" s="86" t="str">
        <f aca="false">IF(U$2=$E45,$J45,"")</f>
        <v/>
      </c>
      <c r="V45" s="99" t="str">
        <f aca="false">IF(V$2=$E45,$J45,"")</f>
        <v/>
      </c>
      <c r="W45" s="86" t="str">
        <f aca="false">IF(W$2=$E45,$J45,"")</f>
        <v/>
      </c>
      <c r="X45" s="99" t="str">
        <f aca="false">IF(X$2=$E45,$J45,"")</f>
        <v/>
      </c>
      <c r="Y45" s="86" t="str">
        <f aca="false">IF(Y$2=$E45,$J45,"")</f>
        <v/>
      </c>
      <c r="Z45" s="99" t="str">
        <f aca="false">IF(Z$2=$E45,$J45,"")</f>
        <v/>
      </c>
      <c r="AA45" s="86" t="str">
        <f aca="false">IF(AA$2=$E45,$J45,"")</f>
        <v/>
      </c>
      <c r="AB45" s="99" t="str">
        <f aca="false">IF(AB$2=$E45,$J45,"")</f>
        <v/>
      </c>
      <c r="AC45" s="101" t="s">
        <v>10</v>
      </c>
      <c r="AD45" s="83"/>
      <c r="AE45" s="83"/>
      <c r="AF45" s="83"/>
    </row>
    <row r="46" customFormat="false" ht="14.25" hidden="false" customHeight="false" outlineLevel="0" collapsed="false">
      <c r="A46" s="82" t="str">
        <f aca="false">IF(G46&lt;&gt;0,IF(COUNTIF(G$4:G$200,G46)&lt;&gt;1,RANK(G46,G$4:G$200)&amp;"°",RANK(G46,G$4:G$200)),"")</f>
        <v>42°</v>
      </c>
      <c r="B46" s="100" t="s">
        <v>454</v>
      </c>
      <c r="C46" s="86" t="str">
        <f aca="false">IFERROR(VLOOKUP($B46,TabJoueurs,2,0),"")</f>
        <v>5C</v>
      </c>
      <c r="D46" s="86" t="str">
        <f aca="false">IFERROR(VLOOKUP($B46,TabJoueurs,3,0),"")</f>
        <v>R</v>
      </c>
      <c r="E46" s="86" t="str">
        <f aca="false">IFERROR(VLOOKUP($B46,TabJoueurs,4,0),"")</f>
        <v>CHY</v>
      </c>
      <c r="F46" s="86" t="n">
        <f aca="false">IFERROR(VLOOKUP($B46,TabJoueurs,7,0),"")</f>
        <v>0</v>
      </c>
      <c r="G46" s="82" t="n">
        <v>781</v>
      </c>
      <c r="H46" s="82" t="n">
        <f aca="false">COUNTIF(E$4:E46,E46)</f>
        <v>4</v>
      </c>
      <c r="I46" s="82" t="n">
        <f aca="false">IFERROR(IF(H46&lt;6,I45+1,I45),0)</f>
        <v>42</v>
      </c>
      <c r="J46" s="82" t="n">
        <f aca="false">IF(G46&gt;0,IF(H46&lt;6,PtsMax6-I46+1,""),"")</f>
        <v>24</v>
      </c>
      <c r="K46" s="97" t="n">
        <f aca="false">MAX(M46:AB46)</f>
        <v>24</v>
      </c>
      <c r="L46" s="98" t="n">
        <f aca="false">IFERROR(G46/G$1,"")</f>
        <v>0.817801047120419</v>
      </c>
      <c r="M46" s="99" t="str">
        <f aca="false">IF(M$2=$E46,$J46,"")</f>
        <v/>
      </c>
      <c r="N46" s="86" t="str">
        <f aca="false">IF(N$2=$E46,$J46,"")</f>
        <v/>
      </c>
      <c r="O46" s="99" t="str">
        <f aca="false">IF(O$2=$E46,$J46,"")</f>
        <v/>
      </c>
      <c r="P46" s="86" t="str">
        <f aca="false">IF(P$2=$E46,$J46,"")</f>
        <v/>
      </c>
      <c r="Q46" s="86" t="n">
        <f aca="false">IF(Q$2=$E46,$J46,"")</f>
        <v>24</v>
      </c>
      <c r="R46" s="99" t="str">
        <f aca="false">IF(R$2=$E46,$J46,"")</f>
        <v/>
      </c>
      <c r="S46" s="86" t="str">
        <f aca="false">IF(S$2=$E46,$J46,"")</f>
        <v/>
      </c>
      <c r="T46" s="99" t="str">
        <f aca="false">IF(T$2=$E46,$J46,"")</f>
        <v/>
      </c>
      <c r="U46" s="86" t="str">
        <f aca="false">IF(U$2=$E46,$J46,"")</f>
        <v/>
      </c>
      <c r="V46" s="99" t="str">
        <f aca="false">IF(V$2=$E46,$J46,"")</f>
        <v/>
      </c>
      <c r="W46" s="86" t="str">
        <f aca="false">IF(W$2=$E46,$J46,"")</f>
        <v/>
      </c>
      <c r="X46" s="99" t="str">
        <f aca="false">IF(X$2=$E46,$J46,"")</f>
        <v/>
      </c>
      <c r="Y46" s="86" t="str">
        <f aca="false">IF(Y$2=$E46,$J46,"")</f>
        <v/>
      </c>
      <c r="Z46" s="99" t="str">
        <f aca="false">IF(Z$2=$E46,$J46,"")</f>
        <v/>
      </c>
      <c r="AA46" s="86" t="str">
        <f aca="false">IF(AA$2=$E46,$J46,"")</f>
        <v/>
      </c>
      <c r="AB46" s="99" t="str">
        <f aca="false">IF(AB$2=$E46,$J46,"")</f>
        <v/>
      </c>
      <c r="AC46" s="101" t="s">
        <v>10</v>
      </c>
      <c r="AD46" s="83"/>
      <c r="AE46" s="83"/>
      <c r="AF46" s="83"/>
    </row>
    <row r="47" customFormat="false" ht="14.25" hidden="false" customHeight="false" outlineLevel="0" collapsed="false">
      <c r="A47" s="82" t="n">
        <f aca="false">IF(G47&lt;&gt;0,IF(COUNTIF(G$4:G$200,G47)&lt;&gt;1,RANK(G47,G$4:G$200)&amp;"°",RANK(G47,G$4:G$200)),"")</f>
        <v>44</v>
      </c>
      <c r="B47" s="100" t="s">
        <v>91</v>
      </c>
      <c r="C47" s="86" t="str">
        <f aca="false">IFERROR(VLOOKUP($B47,TabJoueurs,2,0),"")</f>
        <v>5A</v>
      </c>
      <c r="D47" s="86" t="str">
        <f aca="false">IFERROR(VLOOKUP($B47,TabJoueurs,3,0),"")</f>
        <v>S</v>
      </c>
      <c r="E47" s="86" t="str">
        <f aca="false">IFERROR(VLOOKUP($B47,TabJoueurs,4,0),"")</f>
        <v>BAH</v>
      </c>
      <c r="F47" s="86" t="n">
        <f aca="false">IFERROR(VLOOKUP($B47,TabJoueurs,7,0),"")</f>
        <v>0</v>
      </c>
      <c r="G47" s="82" t="n">
        <v>780</v>
      </c>
      <c r="H47" s="82" t="n">
        <f aca="false">COUNTIF(E$4:E47,E47)</f>
        <v>7</v>
      </c>
      <c r="I47" s="82" t="n">
        <f aca="false">IFERROR(IF(H47&lt;6,I46+1,I46),0)</f>
        <v>42</v>
      </c>
      <c r="J47" s="82" t="str">
        <f aca="false">IF(G47&gt;0,IF(H47&lt;6,PtsMax6-I47+1,""),"")</f>
        <v/>
      </c>
      <c r="K47" s="97" t="n">
        <f aca="false">MAX(M47:AB47)</f>
        <v>0</v>
      </c>
      <c r="L47" s="98" t="n">
        <f aca="false">IFERROR(G47/G$1,"")</f>
        <v>0.816753926701571</v>
      </c>
      <c r="M47" s="99" t="str">
        <f aca="false">IF(M$2=$E47,$J47,"")</f>
        <v/>
      </c>
      <c r="N47" s="86" t="str">
        <f aca="false">IF(N$2=$E47,$J47,"")</f>
        <v/>
      </c>
      <c r="O47" s="99" t="str">
        <f aca="false">IF(O$2=$E47,$J47,"")</f>
        <v/>
      </c>
      <c r="P47" s="86" t="str">
        <f aca="false">IF(P$2=$E47,$J47,"")</f>
        <v/>
      </c>
      <c r="Q47" s="86" t="str">
        <f aca="false">IF(Q$2=$E47,$J47,"")</f>
        <v/>
      </c>
      <c r="R47" s="99" t="str">
        <f aca="false">IF(R$2=$E47,$J47,"")</f>
        <v/>
      </c>
      <c r="S47" s="86" t="str">
        <f aca="false">IF(S$2=$E47,$J47,"")</f>
        <v/>
      </c>
      <c r="T47" s="99" t="str">
        <f aca="false">IF(T$2=$E47,$J47,"")</f>
        <v/>
      </c>
      <c r="U47" s="86" t="str">
        <f aca="false">IF(U$2=$E47,$J47,"")</f>
        <v/>
      </c>
      <c r="V47" s="99" t="str">
        <f aca="false">IF(V$2=$E47,$J47,"")</f>
        <v/>
      </c>
      <c r="W47" s="86" t="str">
        <f aca="false">IF(W$2=$E47,$J47,"")</f>
        <v/>
      </c>
      <c r="X47" s="99" t="str">
        <f aca="false">IF(X$2=$E47,$J47,"")</f>
        <v/>
      </c>
      <c r="Y47" s="86" t="str">
        <f aca="false">IF(Y$2=$E47,$J47,"")</f>
        <v/>
      </c>
      <c r="Z47" s="99" t="str">
        <f aca="false">IF(Z$2=$E47,$J47,"")</f>
        <v/>
      </c>
      <c r="AA47" s="86" t="str">
        <f aca="false">IF(AA$2=$E47,$J47,"")</f>
        <v/>
      </c>
      <c r="AB47" s="99" t="str">
        <f aca="false">IF(AB$2=$E47,$J47,"")</f>
        <v/>
      </c>
      <c r="AC47" s="101" t="s">
        <v>10</v>
      </c>
      <c r="AD47" s="83"/>
      <c r="AE47" s="83"/>
      <c r="AF47" s="83"/>
    </row>
    <row r="48" customFormat="false" ht="14.25" hidden="false" customHeight="false" outlineLevel="0" collapsed="false">
      <c r="A48" s="82" t="n">
        <f aca="false">IF(G48&lt;&gt;0,IF(COUNTIF(G$4:G$200,G48)&lt;&gt;1,RANK(G48,G$4:G$200)&amp;"°",RANK(G48,G$4:G$200)),"")</f>
        <v>45</v>
      </c>
      <c r="B48" s="100" t="s">
        <v>137</v>
      </c>
      <c r="C48" s="86" t="str">
        <f aca="false">IFERROR(VLOOKUP($B48,TabJoueurs,2,0),"")</f>
        <v>NC</v>
      </c>
      <c r="D48" s="86" t="str">
        <f aca="false">IFERROR(VLOOKUP($B48,TabJoueurs,3,0),"")</f>
        <v>S</v>
      </c>
      <c r="E48" s="86" t="str">
        <f aca="false">IFERROR(VLOOKUP($B48,TabJoueurs,4,0),"")</f>
        <v>AYW</v>
      </c>
      <c r="F48" s="86" t="n">
        <f aca="false">IFERROR(VLOOKUP($B48,TabJoueurs,7,0),"")</f>
        <v>0</v>
      </c>
      <c r="G48" s="82" t="n">
        <v>777</v>
      </c>
      <c r="H48" s="82" t="n">
        <f aca="false">COUNTIF(E$4:E48,E48)</f>
        <v>4</v>
      </c>
      <c r="I48" s="82" t="n">
        <f aca="false">IFERROR(IF(H48&lt;6,I47+1,I47),0)</f>
        <v>43</v>
      </c>
      <c r="J48" s="82" t="n">
        <f aca="false">IF(G48&gt;0,IF(H48&lt;6,PtsMax6-I48+1,""),"")</f>
        <v>23</v>
      </c>
      <c r="K48" s="97" t="n">
        <f aca="false">MAX(M48:AB48)</f>
        <v>23</v>
      </c>
      <c r="L48" s="98" t="n">
        <f aca="false">IFERROR(G48/G$1,"")</f>
        <v>0.813612565445026</v>
      </c>
      <c r="M48" s="99" t="str">
        <f aca="false">IF(M$2=$E48,$J48,"")</f>
        <v/>
      </c>
      <c r="N48" s="86" t="n">
        <f aca="false">IF(N$2=$E48,$J48,"")</f>
        <v>23</v>
      </c>
      <c r="O48" s="99" t="str">
        <f aca="false">IF(O$2=$E48,$J48,"")</f>
        <v/>
      </c>
      <c r="P48" s="86" t="str">
        <f aca="false">IF(P$2=$E48,$J48,"")</f>
        <v/>
      </c>
      <c r="Q48" s="86" t="str">
        <f aca="false">IF(Q$2=$E48,$J48,"")</f>
        <v/>
      </c>
      <c r="R48" s="99" t="str">
        <f aca="false">IF(R$2=$E48,$J48,"")</f>
        <v/>
      </c>
      <c r="S48" s="86" t="str">
        <f aca="false">IF(S$2=$E48,$J48,"")</f>
        <v/>
      </c>
      <c r="T48" s="99" t="str">
        <f aca="false">IF(T$2=$E48,$J48,"")</f>
        <v/>
      </c>
      <c r="U48" s="86" t="str">
        <f aca="false">IF(U$2=$E48,$J48,"")</f>
        <v/>
      </c>
      <c r="V48" s="99" t="str">
        <f aca="false">IF(V$2=$E48,$J48,"")</f>
        <v/>
      </c>
      <c r="W48" s="86" t="str">
        <f aca="false">IF(W$2=$E48,$J48,"")</f>
        <v/>
      </c>
      <c r="X48" s="99" t="str">
        <f aca="false">IF(X$2=$E48,$J48,"")</f>
        <v/>
      </c>
      <c r="Y48" s="86" t="str">
        <f aca="false">IF(Y$2=$E48,$J48,"")</f>
        <v/>
      </c>
      <c r="Z48" s="99" t="str">
        <f aca="false">IF(Z$2=$E48,$J48,"")</f>
        <v/>
      </c>
      <c r="AA48" s="86" t="str">
        <f aca="false">IF(AA$2=$E48,$J48,"")</f>
        <v/>
      </c>
      <c r="AB48" s="99" t="str">
        <f aca="false">IF(AB$2=$E48,$J48,"")</f>
        <v/>
      </c>
      <c r="AC48" s="101" t="s">
        <v>10</v>
      </c>
      <c r="AD48" s="83"/>
      <c r="AE48" s="83"/>
      <c r="AF48" s="83"/>
    </row>
    <row r="49" customFormat="false" ht="14.25" hidden="false" customHeight="false" outlineLevel="0" collapsed="false">
      <c r="A49" s="82" t="str">
        <f aca="false">IF(G49&lt;&gt;0,IF(COUNTIF(G$4:G$200,G49)&lt;&gt;1,RANK(G49,G$4:G$200)&amp;"°",RANK(G49,G$4:G$200)),"")</f>
        <v>46°</v>
      </c>
      <c r="B49" s="100" t="s">
        <v>466</v>
      </c>
      <c r="C49" s="86" t="str">
        <f aca="false">IFERROR(VLOOKUP($B49,TabJoueurs,2,0),"")</f>
        <v>6D</v>
      </c>
      <c r="D49" s="86" t="str">
        <f aca="false">IFERROR(VLOOKUP($B49,TabJoueurs,3,0),"")</f>
        <v>S</v>
      </c>
      <c r="E49" s="86" t="str">
        <f aca="false">IFERROR(VLOOKUP($B49,TabJoueurs,4,0),"")</f>
        <v>WAA</v>
      </c>
      <c r="F49" s="86" t="n">
        <f aca="false">IFERROR(VLOOKUP($B49,TabJoueurs,7,0),"")</f>
        <v>0</v>
      </c>
      <c r="G49" s="82" t="n">
        <v>773</v>
      </c>
      <c r="H49" s="82" t="n">
        <f aca="false">COUNTIF(E$4:E49,E49)</f>
        <v>5</v>
      </c>
      <c r="I49" s="82" t="n">
        <f aca="false">IFERROR(IF(H49&lt;6,I48+1,I48),0)</f>
        <v>44</v>
      </c>
      <c r="J49" s="82" t="n">
        <f aca="false">IF(G49&gt;0,IF(H49&lt;6,PtsMax6-I49+1,""),"")</f>
        <v>22</v>
      </c>
      <c r="K49" s="97" t="n">
        <f aca="false">MAX(M49:AB49)</f>
        <v>22</v>
      </c>
      <c r="L49" s="98" t="n">
        <f aca="false">IFERROR(G49/G$1,"")</f>
        <v>0.809424083769633</v>
      </c>
      <c r="M49" s="99" t="str">
        <f aca="false">IF(M$2=$E49,$J49,"")</f>
        <v/>
      </c>
      <c r="N49" s="86" t="str">
        <f aca="false">IF(N$2=$E49,$J49,"")</f>
        <v/>
      </c>
      <c r="O49" s="99" t="str">
        <f aca="false">IF(O$2=$E49,$J49,"")</f>
        <v/>
      </c>
      <c r="P49" s="86" t="str">
        <f aca="false">IF(P$2=$E49,$J49,"")</f>
        <v/>
      </c>
      <c r="Q49" s="86" t="str">
        <f aca="false">IF(Q$2=$E49,$J49,"")</f>
        <v/>
      </c>
      <c r="R49" s="99" t="str">
        <f aca="false">IF(R$2=$E49,$J49,"")</f>
        <v/>
      </c>
      <c r="S49" s="86" t="str">
        <f aca="false">IF(S$2=$E49,$J49,"")</f>
        <v/>
      </c>
      <c r="T49" s="99" t="str">
        <f aca="false">IF(T$2=$E49,$J49,"")</f>
        <v/>
      </c>
      <c r="U49" s="86" t="str">
        <f aca="false">IF(U$2=$E49,$J49,"")</f>
        <v/>
      </c>
      <c r="V49" s="99" t="str">
        <f aca="false">IF(V$2=$E49,$J49,"")</f>
        <v/>
      </c>
      <c r="W49" s="86" t="str">
        <f aca="false">IF(W$2=$E49,$J49,"")</f>
        <v/>
      </c>
      <c r="X49" s="99" t="str">
        <f aca="false">IF(X$2=$E49,$J49,"")</f>
        <v/>
      </c>
      <c r="Y49" s="86" t="str">
        <f aca="false">IF(Y$2=$E49,$J49,"")</f>
        <v/>
      </c>
      <c r="Z49" s="99" t="str">
        <f aca="false">IF(Z$2=$E49,$J49,"")</f>
        <v/>
      </c>
      <c r="AA49" s="86" t="n">
        <f aca="false">IF(AA$2=$E49,$J49,"")</f>
        <v>22</v>
      </c>
      <c r="AB49" s="99" t="str">
        <f aca="false">IF(AB$2=$E49,$J49,"")</f>
        <v/>
      </c>
      <c r="AC49" s="101" t="s">
        <v>10</v>
      </c>
      <c r="AD49" s="83"/>
      <c r="AE49" s="83"/>
      <c r="AF49" s="83"/>
    </row>
    <row r="50" customFormat="false" ht="14.25" hidden="false" customHeight="false" outlineLevel="0" collapsed="false">
      <c r="A50" s="82" t="str">
        <f aca="false">IF(G50&lt;&gt;0,IF(COUNTIF(G$4:G$200,G50)&lt;&gt;1,RANK(G50,G$4:G$200)&amp;"°",RANK(G50,G$4:G$200)),"")</f>
        <v>46°</v>
      </c>
      <c r="B50" s="100" t="s">
        <v>87</v>
      </c>
      <c r="C50" s="86" t="str">
        <f aca="false">IFERROR(VLOOKUP($B50,TabJoueurs,2,0),"")</f>
        <v>5A</v>
      </c>
      <c r="D50" s="86" t="str">
        <f aca="false">IFERROR(VLOOKUP($B50,TabJoueurs,3,0),"")</f>
        <v>S</v>
      </c>
      <c r="E50" s="86" t="str">
        <f aca="false">IFERROR(VLOOKUP($B50,TabJoueurs,4,0),"")</f>
        <v>FLO</v>
      </c>
      <c r="F50" s="86" t="n">
        <f aca="false">IFERROR(VLOOKUP($B50,TabJoueurs,7,0),"")</f>
        <v>0</v>
      </c>
      <c r="G50" s="82" t="n">
        <v>773</v>
      </c>
      <c r="H50" s="82" t="n">
        <f aca="false">COUNTIF(E$4:E50,E50)</f>
        <v>6</v>
      </c>
      <c r="I50" s="82" t="n">
        <f aca="false">IFERROR(IF(H50&lt;6,I49+1,I49),0)</f>
        <v>44</v>
      </c>
      <c r="J50" s="82" t="str">
        <f aca="false">IF(G50&gt;0,IF(H50&lt;6,PtsMax6-I50+1,""),"")</f>
        <v/>
      </c>
      <c r="K50" s="97" t="n">
        <f aca="false">MAX(M50:AB50)</f>
        <v>0</v>
      </c>
      <c r="L50" s="98" t="n">
        <f aca="false">IFERROR(G50/G$1,"")</f>
        <v>0.809424083769633</v>
      </c>
      <c r="M50" s="99" t="str">
        <f aca="false">IF(M$2=$E50,$J50,"")</f>
        <v/>
      </c>
      <c r="N50" s="86" t="str">
        <f aca="false">IF(N$2=$E50,$J50,"")</f>
        <v/>
      </c>
      <c r="O50" s="99" t="str">
        <f aca="false">IF(O$2=$E50,$J50,"")</f>
        <v/>
      </c>
      <c r="P50" s="86" t="str">
        <f aca="false">IF(P$2=$E50,$J50,"")</f>
        <v/>
      </c>
      <c r="Q50" s="86" t="str">
        <f aca="false">IF(Q$2=$E50,$J50,"")</f>
        <v/>
      </c>
      <c r="R50" s="99" t="str">
        <f aca="false">IF(R$2=$E50,$J50,"")</f>
        <v/>
      </c>
      <c r="S50" s="86" t="str">
        <f aca="false">IF(S$2=$E50,$J50,"")</f>
        <v/>
      </c>
      <c r="T50" s="99" t="str">
        <f aca="false">IF(T$2=$E50,$J50,"")</f>
        <v/>
      </c>
      <c r="U50" s="86" t="str">
        <f aca="false">IF(U$2=$E50,$J50,"")</f>
        <v/>
      </c>
      <c r="V50" s="99" t="str">
        <f aca="false">IF(V$2=$E50,$J50,"")</f>
        <v/>
      </c>
      <c r="W50" s="86" t="str">
        <f aca="false">IF(W$2=$E50,$J50,"")</f>
        <v/>
      </c>
      <c r="X50" s="99" t="str">
        <f aca="false">IF(X$2=$E50,$J50,"")</f>
        <v/>
      </c>
      <c r="Y50" s="86" t="str">
        <f aca="false">IF(Y$2=$E50,$J50,"")</f>
        <v/>
      </c>
      <c r="Z50" s="99" t="str">
        <f aca="false">IF(Z$2=$E50,$J50,"")</f>
        <v/>
      </c>
      <c r="AA50" s="86" t="str">
        <f aca="false">IF(AA$2=$E50,$J50,"")</f>
        <v/>
      </c>
      <c r="AB50" s="99" t="str">
        <f aca="false">IF(AB$2=$E50,$J50,"")</f>
        <v/>
      </c>
      <c r="AC50" s="101" t="s">
        <v>10</v>
      </c>
      <c r="AD50" s="83"/>
      <c r="AE50" s="83"/>
      <c r="AF50" s="83"/>
    </row>
    <row r="51" customFormat="false" ht="14.25" hidden="false" customHeight="false" outlineLevel="0" collapsed="false">
      <c r="A51" s="82" t="n">
        <f aca="false">IF(G51&lt;&gt;0,IF(COUNTIF(G$4:G$200,G51)&lt;&gt;1,RANK(G51,G$4:G$200)&amp;"°",RANK(G51,G$4:G$200)),"")</f>
        <v>48</v>
      </c>
      <c r="B51" s="100" t="s">
        <v>112</v>
      </c>
      <c r="C51" s="86" t="str">
        <f aca="false">IFERROR(VLOOKUP($B51,TabJoueurs,2,0),"")</f>
        <v>5C</v>
      </c>
      <c r="D51" s="86" t="str">
        <f aca="false">IFERROR(VLOOKUP($B51,TabJoueurs,3,0),"")</f>
        <v>V</v>
      </c>
      <c r="E51" s="86" t="str">
        <f aca="false">IFERROR(VLOOKUP($B51,TabJoueurs,4,0),"")</f>
        <v>DZY</v>
      </c>
      <c r="F51" s="86" t="n">
        <f aca="false">IFERROR(VLOOKUP($B51,TabJoueurs,7,0),"")</f>
        <v>0</v>
      </c>
      <c r="G51" s="82" t="n">
        <v>772</v>
      </c>
      <c r="H51" s="82" t="n">
        <f aca="false">COUNTIF(E$4:E51,E51)</f>
        <v>2</v>
      </c>
      <c r="I51" s="82" t="n">
        <f aca="false">IFERROR(IF(H51&lt;6,I50+1,I50),0)</f>
        <v>45</v>
      </c>
      <c r="J51" s="82" t="n">
        <f aca="false">IF(G51&gt;0,IF(H51&lt;6,PtsMax6-I51+1,""),"")</f>
        <v>21</v>
      </c>
      <c r="K51" s="97" t="n">
        <f aca="false">MAX(M51:AB51)</f>
        <v>21</v>
      </c>
      <c r="L51" s="98" t="n">
        <f aca="false">IFERROR(G51/G$1,"")</f>
        <v>0.808376963350785</v>
      </c>
      <c r="M51" s="99" t="str">
        <f aca="false">IF(M$2=$E51,$J51,"")</f>
        <v/>
      </c>
      <c r="N51" s="86" t="str">
        <f aca="false">IF(N$2=$E51,$J51,"")</f>
        <v/>
      </c>
      <c r="O51" s="99" t="str">
        <f aca="false">IF(O$2=$E51,$J51,"")</f>
        <v/>
      </c>
      <c r="P51" s="86" t="str">
        <f aca="false">IF(P$2=$E51,$J51,"")</f>
        <v/>
      </c>
      <c r="Q51" s="86" t="str">
        <f aca="false">IF(Q$2=$E51,$J51,"")</f>
        <v/>
      </c>
      <c r="R51" s="99" t="str">
        <f aca="false">IF(R$2=$E51,$J51,"")</f>
        <v/>
      </c>
      <c r="S51" s="86" t="str">
        <f aca="false">IF(S$2=$E51,$J51,"")</f>
        <v/>
      </c>
      <c r="T51" s="99" t="n">
        <f aca="false">IF(T$2=$E51,$J51,"")</f>
        <v>21</v>
      </c>
      <c r="U51" s="86" t="str">
        <f aca="false">IF(U$2=$E51,$J51,"")</f>
        <v/>
      </c>
      <c r="V51" s="99" t="str">
        <f aca="false">IF(V$2=$E51,$J51,"")</f>
        <v/>
      </c>
      <c r="W51" s="86" t="str">
        <f aca="false">IF(W$2=$E51,$J51,"")</f>
        <v/>
      </c>
      <c r="X51" s="99" t="str">
        <f aca="false">IF(X$2=$E51,$J51,"")</f>
        <v/>
      </c>
      <c r="Y51" s="86" t="str">
        <f aca="false">IF(Y$2=$E51,$J51,"")</f>
        <v/>
      </c>
      <c r="Z51" s="99" t="str">
        <f aca="false">IF(Z$2=$E51,$J51,"")</f>
        <v/>
      </c>
      <c r="AA51" s="86" t="str">
        <f aca="false">IF(AA$2=$E51,$J51,"")</f>
        <v/>
      </c>
      <c r="AB51" s="99" t="str">
        <f aca="false">IF(AB$2=$E51,$J51,"")</f>
        <v/>
      </c>
      <c r="AC51" s="101" t="s">
        <v>10</v>
      </c>
      <c r="AD51" s="83"/>
      <c r="AE51" s="83"/>
      <c r="AF51" s="83"/>
    </row>
    <row r="52" customFormat="false" ht="14.25" hidden="false" customHeight="false" outlineLevel="0" collapsed="false">
      <c r="A52" s="82" t="n">
        <f aca="false">IF(G52&lt;&gt;0,IF(COUNTIF(G$4:G$200,G52)&lt;&gt;1,RANK(G52,G$4:G$200)&amp;"°",RANK(G52,G$4:G$200)),"")</f>
        <v>49</v>
      </c>
      <c r="B52" s="100" t="s">
        <v>580</v>
      </c>
      <c r="C52" s="86" t="str">
        <f aca="false">IFERROR(VLOOKUP($B52,TabJoueurs,2,0),"")</f>
        <v>5C</v>
      </c>
      <c r="D52" s="86" t="str">
        <f aca="false">IFERROR(VLOOKUP($B52,TabJoueurs,3,0),"")</f>
        <v>S</v>
      </c>
      <c r="E52" s="86" t="str">
        <f aca="false">IFERROR(VLOOKUP($B52,TabJoueurs,4,0),"")</f>
        <v>GED</v>
      </c>
      <c r="F52" s="86" t="n">
        <f aca="false">IFERROR(VLOOKUP($B52,TabJoueurs,7,0),"")</f>
        <v>0</v>
      </c>
      <c r="G52" s="82" t="n">
        <v>768</v>
      </c>
      <c r="H52" s="82" t="n">
        <f aca="false">COUNTIF(E$4:E52,E52)</f>
        <v>2</v>
      </c>
      <c r="I52" s="82" t="n">
        <f aca="false">IFERROR(IF(H52&lt;6,I51+1,I51),0)</f>
        <v>46</v>
      </c>
      <c r="J52" s="82" t="n">
        <f aca="false">IF(G52&gt;0,IF(H52&lt;6,PtsMax6-I52+1,""),"")</f>
        <v>20</v>
      </c>
      <c r="K52" s="97" t="n">
        <f aca="false">MAX(M52:AB52)</f>
        <v>20</v>
      </c>
      <c r="L52" s="98" t="n">
        <f aca="false">IFERROR(G52/G$1,"")</f>
        <v>0.804188481675393</v>
      </c>
      <c r="M52" s="99" t="str">
        <f aca="false">IF(M$2=$E52,$J52,"")</f>
        <v/>
      </c>
      <c r="N52" s="86" t="str">
        <f aca="false">IF(N$2=$E52,$J52,"")</f>
        <v/>
      </c>
      <c r="O52" s="99" t="str">
        <f aca="false">IF(O$2=$E52,$J52,"")</f>
        <v/>
      </c>
      <c r="P52" s="86" t="str">
        <f aca="false">IF(P$2=$E52,$J52,"")</f>
        <v/>
      </c>
      <c r="Q52" s="86" t="str">
        <f aca="false">IF(Q$2=$E52,$J52,"")</f>
        <v/>
      </c>
      <c r="R52" s="99" t="str">
        <f aca="false">IF(R$2=$E52,$J52,"")</f>
        <v/>
      </c>
      <c r="S52" s="86" t="str">
        <f aca="false">IF(S$2=$E52,$J52,"")</f>
        <v/>
      </c>
      <c r="T52" s="99" t="str">
        <f aca="false">IF(T$2=$E52,$J52,"")</f>
        <v/>
      </c>
      <c r="U52" s="86" t="str">
        <f aca="false">IF(U$2=$E52,$J52,"")</f>
        <v/>
      </c>
      <c r="V52" s="99" t="n">
        <f aca="false">IF(V$2=$E52,$J52,"")</f>
        <v>20</v>
      </c>
      <c r="W52" s="86" t="str">
        <f aca="false">IF(W$2=$E52,$J52,"")</f>
        <v/>
      </c>
      <c r="X52" s="99" t="str">
        <f aca="false">IF(X$2=$E52,$J52,"")</f>
        <v/>
      </c>
      <c r="Y52" s="86" t="str">
        <f aca="false">IF(Y$2=$E52,$J52,"")</f>
        <v/>
      </c>
      <c r="Z52" s="99" t="str">
        <f aca="false">IF(Z$2=$E52,$J52,"")</f>
        <v/>
      </c>
      <c r="AA52" s="86" t="str">
        <f aca="false">IF(AA$2=$E52,$J52,"")</f>
        <v/>
      </c>
      <c r="AB52" s="99" t="str">
        <f aca="false">IF(AB$2=$E52,$J52,"")</f>
        <v/>
      </c>
      <c r="AC52" s="101" t="s">
        <v>10</v>
      </c>
      <c r="AD52" s="83"/>
      <c r="AE52" s="83"/>
      <c r="AF52" s="83"/>
    </row>
    <row r="53" customFormat="false" ht="14.25" hidden="false" customHeight="false" outlineLevel="0" collapsed="false">
      <c r="A53" s="82" t="n">
        <f aca="false">IF(G53&lt;&gt;0,IF(COUNTIF(G$4:G$200,G53)&lt;&gt;1,RANK(G53,G$4:G$200)&amp;"°",RANK(G53,G$4:G$200)),"")</f>
        <v>50</v>
      </c>
      <c r="B53" s="100" t="s">
        <v>716</v>
      </c>
      <c r="C53" s="86" t="str">
        <f aca="false">IFERROR(VLOOKUP($B53,TabJoueurs,2,0),"")</f>
        <v>6C</v>
      </c>
      <c r="D53" s="86" t="str">
        <f aca="false">IFERROR(VLOOKUP($B53,TabJoueurs,3,0),"")</f>
        <v>V</v>
      </c>
      <c r="E53" s="86" t="str">
        <f aca="false">IFERROR(VLOOKUP($B53,TabJoueurs,4,0),"")</f>
        <v>SLR</v>
      </c>
      <c r="F53" s="86" t="n">
        <f aca="false">IFERROR(VLOOKUP($B53,TabJoueurs,7,0),"")</f>
        <v>0</v>
      </c>
      <c r="G53" s="82" t="n">
        <v>764</v>
      </c>
      <c r="H53" s="82" t="n">
        <f aca="false">COUNTIF(E$4:E53,E53)</f>
        <v>4</v>
      </c>
      <c r="I53" s="82" t="n">
        <f aca="false">IFERROR(IF(H53&lt;6,I52+1,I52),0)</f>
        <v>47</v>
      </c>
      <c r="J53" s="82" t="n">
        <f aca="false">IF(G53&gt;0,IF(H53&lt;6,PtsMax6-I53+1,""),"")</f>
        <v>19</v>
      </c>
      <c r="K53" s="97" t="n">
        <f aca="false">MAX(M53:AB53)</f>
        <v>19</v>
      </c>
      <c r="L53" s="98" t="n">
        <f aca="false">IFERROR(G53/G$1,"")</f>
        <v>0.8</v>
      </c>
      <c r="M53" s="99" t="str">
        <f aca="false">IF(M$2=$E53,$J53,"")</f>
        <v/>
      </c>
      <c r="N53" s="86" t="str">
        <f aca="false">IF(N$2=$E53,$J53,"")</f>
        <v/>
      </c>
      <c r="O53" s="99" t="str">
        <f aca="false">IF(O$2=$E53,$J53,"")</f>
        <v/>
      </c>
      <c r="P53" s="86" t="str">
        <f aca="false">IF(P$2=$E53,$J53,"")</f>
        <v/>
      </c>
      <c r="Q53" s="86" t="str">
        <f aca="false">IF(Q$2=$E53,$J53,"")</f>
        <v/>
      </c>
      <c r="R53" s="99" t="str">
        <f aca="false">IF(R$2=$E53,$J53,"")</f>
        <v/>
      </c>
      <c r="S53" s="86" t="str">
        <f aca="false">IF(S$2=$E53,$J53,"")</f>
        <v/>
      </c>
      <c r="T53" s="99" t="str">
        <f aca="false">IF(T$2=$E53,$J53,"")</f>
        <v/>
      </c>
      <c r="U53" s="86" t="str">
        <f aca="false">IF(U$2=$E53,$J53,"")</f>
        <v/>
      </c>
      <c r="V53" s="99" t="str">
        <f aca="false">IF(V$2=$E53,$J53,"")</f>
        <v/>
      </c>
      <c r="W53" s="86" t="str">
        <f aca="false">IF(W$2=$E53,$J53,"")</f>
        <v/>
      </c>
      <c r="X53" s="99" t="str">
        <f aca="false">IF(X$2=$E53,$J53,"")</f>
        <v/>
      </c>
      <c r="Y53" s="86" t="str">
        <f aca="false">IF(Y$2=$E53,$J53,"")</f>
        <v/>
      </c>
      <c r="Z53" s="99" t="n">
        <f aca="false">IF(Z$2=$E53,$J53,"")</f>
        <v>19</v>
      </c>
      <c r="AA53" s="86" t="str">
        <f aca="false">IF(AA$2=$E53,$J53,"")</f>
        <v/>
      </c>
      <c r="AB53" s="99" t="str">
        <f aca="false">IF(AB$2=$E53,$J53,"")</f>
        <v/>
      </c>
      <c r="AC53" s="101" t="s">
        <v>10</v>
      </c>
      <c r="AD53" s="83"/>
      <c r="AE53" s="83"/>
      <c r="AF53" s="83"/>
    </row>
    <row r="54" customFormat="false" ht="14.25" hidden="false" customHeight="false" outlineLevel="0" collapsed="false">
      <c r="A54" s="82" t="n">
        <f aca="false">IF(G54&lt;&gt;0,IF(COUNTIF(G$4:G$200,G54)&lt;&gt;1,RANK(G54,G$4:G$200)&amp;"°",RANK(G54,G$4:G$200)),"")</f>
        <v>51</v>
      </c>
      <c r="B54" s="100" t="s">
        <v>121</v>
      </c>
      <c r="C54" s="86" t="str">
        <f aca="false">IFERROR(VLOOKUP($B54,TabJoueurs,2,0),"")</f>
        <v>5D</v>
      </c>
      <c r="D54" s="86" t="str">
        <f aca="false">IFERROR(VLOOKUP($B54,TabJoueurs,3,0),"")</f>
        <v>S</v>
      </c>
      <c r="E54" s="86" t="str">
        <f aca="false">IFERROR(VLOOKUP($B54,TabJoueurs,4,0),"")</f>
        <v>LIB</v>
      </c>
      <c r="F54" s="86" t="n">
        <f aca="false">IFERROR(VLOOKUP($B54,TabJoueurs,7,0),"")</f>
        <v>0</v>
      </c>
      <c r="G54" s="82" t="n">
        <v>763</v>
      </c>
      <c r="H54" s="82" t="n">
        <f aca="false">COUNTIF(E$4:E54,E54)</f>
        <v>6</v>
      </c>
      <c r="I54" s="82" t="n">
        <f aca="false">IFERROR(IF(H54&lt;6,I53+1,I53),0)</f>
        <v>47</v>
      </c>
      <c r="J54" s="82" t="str">
        <f aca="false">IF(G54&gt;0,IF(H54&lt;6,PtsMax6-I54+1,""),"")</f>
        <v/>
      </c>
      <c r="K54" s="97" t="n">
        <f aca="false">MAX(M54:AB54)</f>
        <v>0</v>
      </c>
      <c r="L54" s="98" t="n">
        <f aca="false">IFERROR(G54/G$1,"")</f>
        <v>0.798952879581152</v>
      </c>
      <c r="M54" s="99" t="str">
        <f aca="false">IF(M$2=$E54,$J54,"")</f>
        <v/>
      </c>
      <c r="N54" s="86" t="str">
        <f aca="false">IF(N$2=$E54,$J54,"")</f>
        <v/>
      </c>
      <c r="O54" s="99" t="str">
        <f aca="false">IF(O$2=$E54,$J54,"")</f>
        <v/>
      </c>
      <c r="P54" s="86" t="str">
        <f aca="false">IF(P$2=$E54,$J54,"")</f>
        <v/>
      </c>
      <c r="Q54" s="86" t="str">
        <f aca="false">IF(Q$2=$E54,$J54,"")</f>
        <v/>
      </c>
      <c r="R54" s="99" t="str">
        <f aca="false">IF(R$2=$E54,$J54,"")</f>
        <v/>
      </c>
      <c r="S54" s="86" t="str">
        <f aca="false">IF(S$2=$E54,$J54,"")</f>
        <v/>
      </c>
      <c r="T54" s="99" t="str">
        <f aca="false">IF(T$2=$E54,$J54,"")</f>
        <v/>
      </c>
      <c r="U54" s="86" t="str">
        <f aca="false">IF(U$2=$E54,$J54,"")</f>
        <v/>
      </c>
      <c r="V54" s="99" t="str">
        <f aca="false">IF(V$2=$E54,$J54,"")</f>
        <v/>
      </c>
      <c r="W54" s="86" t="str">
        <f aca="false">IF(W$2=$E54,$J54,"")</f>
        <v/>
      </c>
      <c r="X54" s="99" t="str">
        <f aca="false">IF(X$2=$E54,$J54,"")</f>
        <v/>
      </c>
      <c r="Y54" s="86" t="str">
        <f aca="false">IF(Y$2=$E54,$J54,"")</f>
        <v/>
      </c>
      <c r="Z54" s="99" t="str">
        <f aca="false">IF(Z$2=$E54,$J54,"")</f>
        <v/>
      </c>
      <c r="AA54" s="86" t="str">
        <f aca="false">IF(AA$2=$E54,$J54,"")</f>
        <v/>
      </c>
      <c r="AB54" s="99" t="str">
        <f aca="false">IF(AB$2=$E54,$J54,"")</f>
        <v/>
      </c>
      <c r="AC54" s="101" t="s">
        <v>10</v>
      </c>
      <c r="AD54" s="83"/>
      <c r="AE54" s="83"/>
      <c r="AF54" s="83"/>
    </row>
    <row r="55" customFormat="false" ht="14.25" hidden="false" customHeight="false" outlineLevel="0" collapsed="false">
      <c r="A55" s="82" t="n">
        <f aca="false">IF(G55&lt;&gt;0,IF(COUNTIF(G$4:G$200,G55)&lt;&gt;1,RANK(G55,G$4:G$200)&amp;"°",RANK(G55,G$4:G$200)),"")</f>
        <v>52</v>
      </c>
      <c r="B55" s="100" t="s">
        <v>148</v>
      </c>
      <c r="C55" s="86" t="str">
        <f aca="false">IFERROR(VLOOKUP($B55,TabJoueurs,2,0),"")</f>
        <v>6A</v>
      </c>
      <c r="D55" s="86" t="str">
        <f aca="false">IFERROR(VLOOKUP($B55,TabJoueurs,3,0),"")</f>
        <v>V</v>
      </c>
      <c r="E55" s="86" t="str">
        <f aca="false">IFERROR(VLOOKUP($B55,TabJoueurs,4,0),"")</f>
        <v>DZY</v>
      </c>
      <c r="F55" s="86" t="n">
        <f aca="false">IFERROR(VLOOKUP($B55,TabJoueurs,7,0),"")</f>
        <v>0</v>
      </c>
      <c r="G55" s="82" t="n">
        <v>760</v>
      </c>
      <c r="H55" s="82" t="n">
        <f aca="false">COUNTIF(E$4:E55,E55)</f>
        <v>3</v>
      </c>
      <c r="I55" s="82" t="n">
        <f aca="false">IFERROR(IF(H55&lt;6,I54+1,I54),0)</f>
        <v>48</v>
      </c>
      <c r="J55" s="82" t="n">
        <f aca="false">IF(G55&gt;0,IF(H55&lt;6,PtsMax6-I55+1,""),"")</f>
        <v>18</v>
      </c>
      <c r="K55" s="97" t="n">
        <f aca="false">MAX(M55:AB55)</f>
        <v>18</v>
      </c>
      <c r="L55" s="98" t="n">
        <f aca="false">IFERROR(G55/G$1,"")</f>
        <v>0.795811518324607</v>
      </c>
      <c r="M55" s="99" t="str">
        <f aca="false">IF(M$2=$E55,$J55,"")</f>
        <v/>
      </c>
      <c r="N55" s="86" t="str">
        <f aca="false">IF(N$2=$E55,$J55,"")</f>
        <v/>
      </c>
      <c r="O55" s="99" t="str">
        <f aca="false">IF(O$2=$E55,$J55,"")</f>
        <v/>
      </c>
      <c r="P55" s="86" t="str">
        <f aca="false">IF(P$2=$E55,$J55,"")</f>
        <v/>
      </c>
      <c r="Q55" s="86" t="str">
        <f aca="false">IF(Q$2=$E55,$J55,"")</f>
        <v/>
      </c>
      <c r="R55" s="99" t="str">
        <f aca="false">IF(R$2=$E55,$J55,"")</f>
        <v/>
      </c>
      <c r="S55" s="86" t="str">
        <f aca="false">IF(S$2=$E55,$J55,"")</f>
        <v/>
      </c>
      <c r="T55" s="99" t="n">
        <f aca="false">IF(T$2=$E55,$J55,"")</f>
        <v>18</v>
      </c>
      <c r="U55" s="86" t="str">
        <f aca="false">IF(U$2=$E55,$J55,"")</f>
        <v/>
      </c>
      <c r="V55" s="99" t="str">
        <f aca="false">IF(V$2=$E55,$J55,"")</f>
        <v/>
      </c>
      <c r="W55" s="86" t="str">
        <f aca="false">IF(W$2=$E55,$J55,"")</f>
        <v/>
      </c>
      <c r="X55" s="99" t="str">
        <f aca="false">IF(X$2=$E55,$J55,"")</f>
        <v/>
      </c>
      <c r="Y55" s="86" t="str">
        <f aca="false">IF(Y$2=$E55,$J55,"")</f>
        <v/>
      </c>
      <c r="Z55" s="99" t="str">
        <f aca="false">IF(Z$2=$E55,$J55,"")</f>
        <v/>
      </c>
      <c r="AA55" s="86" t="str">
        <f aca="false">IF(AA$2=$E55,$J55,"")</f>
        <v/>
      </c>
      <c r="AB55" s="99" t="str">
        <f aca="false">IF(AB$2=$E55,$J55,"")</f>
        <v/>
      </c>
      <c r="AC55" s="101" t="s">
        <v>10</v>
      </c>
      <c r="AD55" s="83"/>
      <c r="AE55" s="83"/>
      <c r="AF55" s="83"/>
    </row>
    <row r="56" customFormat="false" ht="14.25" hidden="false" customHeight="false" outlineLevel="0" collapsed="false">
      <c r="A56" s="82" t="n">
        <f aca="false">IF(G56&lt;&gt;0,IF(COUNTIF(G$4:G$200,G56)&lt;&gt;1,RANK(G56,G$4:G$200)&amp;"°",RANK(G56,G$4:G$200)),"")</f>
        <v>53</v>
      </c>
      <c r="B56" s="100" t="s">
        <v>74</v>
      </c>
      <c r="C56" s="86" t="str">
        <f aca="false">IFERROR(VLOOKUP($B56,TabJoueurs,2,0),"")</f>
        <v>4C</v>
      </c>
      <c r="D56" s="86" t="str">
        <f aca="false">IFERROR(VLOOKUP($B56,TabJoueurs,3,0),"")</f>
        <v>V</v>
      </c>
      <c r="E56" s="86" t="str">
        <f aca="false">IFERROR(VLOOKUP($B56,TabJoueurs,4,0),"")</f>
        <v>LIB</v>
      </c>
      <c r="F56" s="86" t="n">
        <f aca="false">IFERROR(VLOOKUP($B56,TabJoueurs,7,0),"")</f>
        <v>0</v>
      </c>
      <c r="G56" s="82" t="n">
        <v>759</v>
      </c>
      <c r="H56" s="82" t="n">
        <f aca="false">COUNTIF(E$4:E56,E56)</f>
        <v>7</v>
      </c>
      <c r="I56" s="82" t="n">
        <f aca="false">IFERROR(IF(H56&lt;6,I55+1,I55),0)</f>
        <v>48</v>
      </c>
      <c r="J56" s="82" t="str">
        <f aca="false">IF(G56&gt;0,IF(H56&lt;6,PtsMax6-I56+1,""),"")</f>
        <v/>
      </c>
      <c r="K56" s="97" t="n">
        <f aca="false">MAX(M56:AB56)</f>
        <v>0</v>
      </c>
      <c r="L56" s="98" t="n">
        <f aca="false">IFERROR(G56/G$1,"")</f>
        <v>0.794764397905759</v>
      </c>
      <c r="M56" s="99" t="str">
        <f aca="false">IF(M$2=$E56,$J56,"")</f>
        <v/>
      </c>
      <c r="N56" s="86" t="str">
        <f aca="false">IF(N$2=$E56,$J56,"")</f>
        <v/>
      </c>
      <c r="O56" s="99" t="str">
        <f aca="false">IF(O$2=$E56,$J56,"")</f>
        <v/>
      </c>
      <c r="P56" s="86" t="str">
        <f aca="false">IF(P$2=$E56,$J56,"")</f>
        <v/>
      </c>
      <c r="Q56" s="86" t="str">
        <f aca="false">IF(Q$2=$E56,$J56,"")</f>
        <v/>
      </c>
      <c r="R56" s="99" t="str">
        <f aca="false">IF(R$2=$E56,$J56,"")</f>
        <v/>
      </c>
      <c r="S56" s="86" t="str">
        <f aca="false">IF(S$2=$E56,$J56,"")</f>
        <v/>
      </c>
      <c r="T56" s="99" t="str">
        <f aca="false">IF(T$2=$E56,$J56,"")</f>
        <v/>
      </c>
      <c r="U56" s="86" t="str">
        <f aca="false">IF(U$2=$E56,$J56,"")</f>
        <v/>
      </c>
      <c r="V56" s="99" t="str">
        <f aca="false">IF(V$2=$E56,$J56,"")</f>
        <v/>
      </c>
      <c r="W56" s="86" t="str">
        <f aca="false">IF(W$2=$E56,$J56,"")</f>
        <v/>
      </c>
      <c r="X56" s="99" t="str">
        <f aca="false">IF(X$2=$E56,$J56,"")</f>
        <v/>
      </c>
      <c r="Y56" s="86" t="str">
        <f aca="false">IF(Y$2=$E56,$J56,"")</f>
        <v/>
      </c>
      <c r="Z56" s="99" t="str">
        <f aca="false">IF(Z$2=$E56,$J56,"")</f>
        <v/>
      </c>
      <c r="AA56" s="86" t="str">
        <f aca="false">IF(AA$2=$E56,$J56,"")</f>
        <v/>
      </c>
      <c r="AB56" s="99" t="str">
        <f aca="false">IF(AB$2=$E56,$J56,"")</f>
        <v/>
      </c>
      <c r="AC56" s="101" t="s">
        <v>10</v>
      </c>
      <c r="AD56" s="83"/>
      <c r="AE56" s="83"/>
      <c r="AF56" s="83"/>
    </row>
    <row r="57" customFormat="false" ht="14.25" hidden="false" customHeight="false" outlineLevel="0" collapsed="false">
      <c r="A57" s="82" t="n">
        <f aca="false">IF(G57&lt;&gt;0,IF(COUNTIF(G$4:G$200,G57)&lt;&gt;1,RANK(G57,G$4:G$200)&amp;"°",RANK(G57,G$4:G$200)),"")</f>
        <v>54</v>
      </c>
      <c r="B57" s="100" t="s">
        <v>139</v>
      </c>
      <c r="C57" s="86" t="str">
        <f aca="false">IFERROR(VLOOKUP($B57,TabJoueurs,2,0),"")</f>
        <v>NC</v>
      </c>
      <c r="D57" s="86" t="str">
        <f aca="false">IFERROR(VLOOKUP($B57,TabJoueurs,3,0),"")</f>
        <v>S</v>
      </c>
      <c r="E57" s="86" t="str">
        <f aca="false">IFERROR(VLOOKUP($B57,TabJoueurs,4,0),"")</f>
        <v>WAA</v>
      </c>
      <c r="F57" s="86" t="n">
        <f aca="false">IFERROR(VLOOKUP($B57,TabJoueurs,7,0),"")</f>
        <v>0</v>
      </c>
      <c r="G57" s="82" t="n">
        <v>758</v>
      </c>
      <c r="H57" s="82" t="n">
        <f aca="false">COUNTIF(E$4:E57,E57)</f>
        <v>6</v>
      </c>
      <c r="I57" s="82" t="n">
        <f aca="false">IFERROR(IF(H57&lt;6,I56+1,I56),0)</f>
        <v>48</v>
      </c>
      <c r="J57" s="82" t="str">
        <f aca="false">IF(G57&gt;0,IF(H57&lt;6,PtsMax6-I57+1,""),"")</f>
        <v/>
      </c>
      <c r="K57" s="97" t="n">
        <f aca="false">MAX(M57:AB57)</f>
        <v>0</v>
      </c>
      <c r="L57" s="98" t="n">
        <f aca="false">IFERROR(G57/G$1,"")</f>
        <v>0.793717277486911</v>
      </c>
      <c r="M57" s="99" t="str">
        <f aca="false">IF(M$2=$E57,$J57,"")</f>
        <v/>
      </c>
      <c r="N57" s="86" t="str">
        <f aca="false">IF(N$2=$E57,$J57,"")</f>
        <v/>
      </c>
      <c r="O57" s="99" t="str">
        <f aca="false">IF(O$2=$E57,$J57,"")</f>
        <v/>
      </c>
      <c r="P57" s="86" t="str">
        <f aca="false">IF(P$2=$E57,$J57,"")</f>
        <v/>
      </c>
      <c r="Q57" s="86" t="str">
        <f aca="false">IF(Q$2=$E57,$J57,"")</f>
        <v/>
      </c>
      <c r="R57" s="99" t="str">
        <f aca="false">IF(R$2=$E57,$J57,"")</f>
        <v/>
      </c>
      <c r="S57" s="86" t="str">
        <f aca="false">IF(S$2=$E57,$J57,"")</f>
        <v/>
      </c>
      <c r="T57" s="99" t="str">
        <f aca="false">IF(T$2=$E57,$J57,"")</f>
        <v/>
      </c>
      <c r="U57" s="86" t="str">
        <f aca="false">IF(U$2=$E57,$J57,"")</f>
        <v/>
      </c>
      <c r="V57" s="99" t="str">
        <f aca="false">IF(V$2=$E57,$J57,"")</f>
        <v/>
      </c>
      <c r="W57" s="86" t="str">
        <f aca="false">IF(W$2=$E57,$J57,"")</f>
        <v/>
      </c>
      <c r="X57" s="99" t="str">
        <f aca="false">IF(X$2=$E57,$J57,"")</f>
        <v/>
      </c>
      <c r="Y57" s="86" t="str">
        <f aca="false">IF(Y$2=$E57,$J57,"")</f>
        <v/>
      </c>
      <c r="Z57" s="99" t="str">
        <f aca="false">IF(Z$2=$E57,$J57,"")</f>
        <v/>
      </c>
      <c r="AA57" s="86" t="str">
        <f aca="false">IF(AA$2=$E57,$J57,"")</f>
        <v/>
      </c>
      <c r="AB57" s="99" t="str">
        <f aca="false">IF(AB$2=$E57,$J57,"")</f>
        <v/>
      </c>
      <c r="AC57" s="101" t="s">
        <v>10</v>
      </c>
      <c r="AD57" s="83"/>
      <c r="AE57" s="83"/>
      <c r="AF57" s="83"/>
    </row>
    <row r="58" customFormat="false" ht="14.25" hidden="false" customHeight="false" outlineLevel="0" collapsed="false">
      <c r="A58" s="82" t="n">
        <f aca="false">IF(G58&lt;&gt;0,IF(COUNTIF(G$4:G$200,G58)&lt;&gt;1,RANK(G58,G$4:G$200)&amp;"°",RANK(G58,G$4:G$200)),"")</f>
        <v>55</v>
      </c>
      <c r="B58" s="100" t="s">
        <v>460</v>
      </c>
      <c r="C58" s="86" t="str">
        <f aca="false">IFERROR(VLOOKUP($B58,TabJoueurs,2,0),"")</f>
        <v>NC</v>
      </c>
      <c r="D58" s="86" t="str">
        <f aca="false">IFERROR(VLOOKUP($B58,TabJoueurs,3,0),"")</f>
        <v>S</v>
      </c>
      <c r="E58" s="86" t="str">
        <f aca="false">IFERROR(VLOOKUP($B58,TabJoueurs,4,0),"")</f>
        <v>BAH</v>
      </c>
      <c r="F58" s="86" t="n">
        <f aca="false">IFERROR(VLOOKUP($B58,TabJoueurs,7,0),"")</f>
        <v>0</v>
      </c>
      <c r="G58" s="82" t="n">
        <v>749</v>
      </c>
      <c r="H58" s="82" t="n">
        <f aca="false">COUNTIF(E$4:E58,E58)</f>
        <v>8</v>
      </c>
      <c r="I58" s="82" t="n">
        <f aca="false">IFERROR(IF(H58&lt;6,I57+1,I57),0)</f>
        <v>48</v>
      </c>
      <c r="J58" s="82" t="str">
        <f aca="false">IF(G58&gt;0,IF(H58&lt;6,PtsMax6-I58+1,""),"")</f>
        <v/>
      </c>
      <c r="K58" s="97" t="n">
        <f aca="false">MAX(M58:AB58)</f>
        <v>0</v>
      </c>
      <c r="L58" s="98" t="n">
        <f aca="false">IFERROR(G58/G$1,"")</f>
        <v>0.784293193717277</v>
      </c>
      <c r="M58" s="99" t="str">
        <f aca="false">IF(M$2=$E58,$J58,"")</f>
        <v/>
      </c>
      <c r="N58" s="86" t="str">
        <f aca="false">IF(N$2=$E58,$J58,"")</f>
        <v/>
      </c>
      <c r="O58" s="99" t="str">
        <f aca="false">IF(O$2=$E58,$J58,"")</f>
        <v/>
      </c>
      <c r="P58" s="86" t="str">
        <f aca="false">IF(P$2=$E58,$J58,"")</f>
        <v/>
      </c>
      <c r="Q58" s="86" t="str">
        <f aca="false">IF(Q$2=$E58,$J58,"")</f>
        <v/>
      </c>
      <c r="R58" s="99" t="str">
        <f aca="false">IF(R$2=$E58,$J58,"")</f>
        <v/>
      </c>
      <c r="S58" s="86" t="str">
        <f aca="false">IF(S$2=$E58,$J58,"")</f>
        <v/>
      </c>
      <c r="T58" s="99" t="str">
        <f aca="false">IF(T$2=$E58,$J58,"")</f>
        <v/>
      </c>
      <c r="U58" s="86" t="str">
        <f aca="false">IF(U$2=$E58,$J58,"")</f>
        <v/>
      </c>
      <c r="V58" s="99" t="str">
        <f aca="false">IF(V$2=$E58,$J58,"")</f>
        <v/>
      </c>
      <c r="W58" s="86" t="str">
        <f aca="false">IF(W$2=$E58,$J58,"")</f>
        <v/>
      </c>
      <c r="X58" s="99" t="str">
        <f aca="false">IF(X$2=$E58,$J58,"")</f>
        <v/>
      </c>
      <c r="Y58" s="86" t="str">
        <f aca="false">IF(Y$2=$E58,$J58,"")</f>
        <v/>
      </c>
      <c r="Z58" s="99" t="str">
        <f aca="false">IF(Z$2=$E58,$J58,"")</f>
        <v/>
      </c>
      <c r="AA58" s="86" t="str">
        <f aca="false">IF(AA$2=$E58,$J58,"")</f>
        <v/>
      </c>
      <c r="AB58" s="99" t="str">
        <f aca="false">IF(AB$2=$E58,$J58,"")</f>
        <v/>
      </c>
      <c r="AC58" s="101" t="s">
        <v>10</v>
      </c>
      <c r="AD58" s="83"/>
      <c r="AE58" s="83"/>
      <c r="AF58" s="83"/>
    </row>
    <row r="59" customFormat="false" ht="14.25" hidden="false" customHeight="false" outlineLevel="0" collapsed="false">
      <c r="A59" s="82" t="n">
        <f aca="false">IF(G59&lt;&gt;0,IF(COUNTIF(G$4:G$200,G59)&lt;&gt;1,RANK(G59,G$4:G$200)&amp;"°",RANK(G59,G$4:G$200)),"")</f>
        <v>56</v>
      </c>
      <c r="B59" s="100" t="s">
        <v>123</v>
      </c>
      <c r="C59" s="86" t="str">
        <f aca="false">IFERROR(VLOOKUP($B59,TabJoueurs,2,0),"")</f>
        <v>5D</v>
      </c>
      <c r="D59" s="86" t="str">
        <f aca="false">IFERROR(VLOOKUP($B59,TabJoueurs,3,0),"")</f>
        <v>S</v>
      </c>
      <c r="E59" s="86" t="str">
        <f aca="false">IFERROR(VLOOKUP($B59,TabJoueurs,4,0),"")</f>
        <v>GER</v>
      </c>
      <c r="F59" s="86" t="n">
        <f aca="false">IFERROR(VLOOKUP($B59,TabJoueurs,7,0),"")</f>
        <v>0</v>
      </c>
      <c r="G59" s="82" t="n">
        <v>748</v>
      </c>
      <c r="H59" s="82" t="n">
        <f aca="false">COUNTIF(E$4:E59,E59)</f>
        <v>2</v>
      </c>
      <c r="I59" s="82" t="n">
        <f aca="false">IFERROR(IF(H59&lt;6,I58+1,I58),0)</f>
        <v>49</v>
      </c>
      <c r="J59" s="82" t="n">
        <f aca="false">IF(G59&gt;0,IF(H59&lt;6,PtsMax6-I59+1,""),"")</f>
        <v>17</v>
      </c>
      <c r="K59" s="97" t="n">
        <f aca="false">MAX(M59:AB59)</f>
        <v>17</v>
      </c>
      <c r="L59" s="98" t="n">
        <f aca="false">IFERROR(G59/G$1,"")</f>
        <v>0.783246073298429</v>
      </c>
      <c r="M59" s="99" t="str">
        <f aca="false">IF(M$2=$E59,$J59,"")</f>
        <v/>
      </c>
      <c r="N59" s="86" t="str">
        <f aca="false">IF(N$2=$E59,$J59,"")</f>
        <v/>
      </c>
      <c r="O59" s="99" t="str">
        <f aca="false">IF(O$2=$E59,$J59,"")</f>
        <v/>
      </c>
      <c r="P59" s="86" t="str">
        <f aca="false">IF(P$2=$E59,$J59,"")</f>
        <v/>
      </c>
      <c r="Q59" s="86" t="str">
        <f aca="false">IF(Q$2=$E59,$J59,"")</f>
        <v/>
      </c>
      <c r="R59" s="99" t="str">
        <f aca="false">IF(R$2=$E59,$J59,"")</f>
        <v/>
      </c>
      <c r="S59" s="86" t="str">
        <f aca="false">IF(S$2=$E59,$J59,"")</f>
        <v/>
      </c>
      <c r="T59" s="99" t="str">
        <f aca="false">IF(T$2=$E59,$J59,"")</f>
        <v/>
      </c>
      <c r="U59" s="86" t="str">
        <f aca="false">IF(U$2=$E59,$J59,"")</f>
        <v/>
      </c>
      <c r="V59" s="99" t="str">
        <f aca="false">IF(V$2=$E59,$J59,"")</f>
        <v/>
      </c>
      <c r="W59" s="86" t="n">
        <f aca="false">IF(W$2=$E59,$J59,"")</f>
        <v>17</v>
      </c>
      <c r="X59" s="99" t="str">
        <f aca="false">IF(X$2=$E59,$J59,"")</f>
        <v/>
      </c>
      <c r="Y59" s="86" t="str">
        <f aca="false">IF(Y$2=$E59,$J59,"")</f>
        <v/>
      </c>
      <c r="Z59" s="99" t="str">
        <f aca="false">IF(Z$2=$E59,$J59,"")</f>
        <v/>
      </c>
      <c r="AA59" s="86" t="str">
        <f aca="false">IF(AA$2=$E59,$J59,"")</f>
        <v/>
      </c>
      <c r="AB59" s="99" t="str">
        <f aca="false">IF(AB$2=$E59,$J59,"")</f>
        <v/>
      </c>
      <c r="AC59" s="101" t="s">
        <v>10</v>
      </c>
      <c r="AD59" s="83"/>
      <c r="AE59" s="83"/>
      <c r="AF59" s="83"/>
    </row>
    <row r="60" customFormat="false" ht="14.25" hidden="false" customHeight="false" outlineLevel="0" collapsed="false">
      <c r="A60" s="82" t="n">
        <f aca="false">IF(G60&lt;&gt;0,IF(COUNTIF(G$4:G$200,G60)&lt;&gt;1,RANK(G60,G$4:G$200)&amp;"°",RANK(G60,G$4:G$200)),"")</f>
        <v>57</v>
      </c>
      <c r="B60" s="100" t="s">
        <v>105</v>
      </c>
      <c r="C60" s="86" t="str">
        <f aca="false">IFERROR(VLOOKUP($B60,TabJoueurs,2,0),"")</f>
        <v>6A</v>
      </c>
      <c r="D60" s="86" t="str">
        <f aca="false">IFERROR(VLOOKUP($B60,TabJoueurs,3,0),"")</f>
        <v>V</v>
      </c>
      <c r="E60" s="86" t="str">
        <f aca="false">IFERROR(VLOOKUP($B60,TabJoueurs,4,0),"")</f>
        <v>SLR</v>
      </c>
      <c r="F60" s="86" t="n">
        <f aca="false">IFERROR(VLOOKUP($B60,TabJoueurs,7,0),"")</f>
        <v>0</v>
      </c>
      <c r="G60" s="82" t="n">
        <v>743</v>
      </c>
      <c r="H60" s="82" t="n">
        <f aca="false">COUNTIF(E$4:E60,E60)</f>
        <v>5</v>
      </c>
      <c r="I60" s="82" t="n">
        <f aca="false">IFERROR(IF(H60&lt;6,I59+1,I59),0)</f>
        <v>50</v>
      </c>
      <c r="J60" s="82" t="n">
        <f aca="false">IF(G60&gt;0,IF(H60&lt;6,PtsMax6-I60+1,""),"")</f>
        <v>16</v>
      </c>
      <c r="K60" s="97" t="n">
        <f aca="false">MAX(M60:AB60)</f>
        <v>16</v>
      </c>
      <c r="L60" s="98" t="n">
        <f aca="false">IFERROR(G60/G$1,"")</f>
        <v>0.778010471204189</v>
      </c>
      <c r="M60" s="99" t="str">
        <f aca="false">IF(M$2=$E60,$J60,"")</f>
        <v/>
      </c>
      <c r="N60" s="86" t="str">
        <f aca="false">IF(N$2=$E60,$J60,"")</f>
        <v/>
      </c>
      <c r="O60" s="99" t="str">
        <f aca="false">IF(O$2=$E60,$J60,"")</f>
        <v/>
      </c>
      <c r="P60" s="86" t="str">
        <f aca="false">IF(P$2=$E60,$J60,"")</f>
        <v/>
      </c>
      <c r="Q60" s="86" t="str">
        <f aca="false">IF(Q$2=$E60,$J60,"")</f>
        <v/>
      </c>
      <c r="R60" s="99" t="str">
        <f aca="false">IF(R$2=$E60,$J60,"")</f>
        <v/>
      </c>
      <c r="S60" s="86" t="str">
        <f aca="false">IF(S$2=$E60,$J60,"")</f>
        <v/>
      </c>
      <c r="T60" s="99" t="str">
        <f aca="false">IF(T$2=$E60,$J60,"")</f>
        <v/>
      </c>
      <c r="U60" s="86" t="str">
        <f aca="false">IF(U$2=$E60,$J60,"")</f>
        <v/>
      </c>
      <c r="V60" s="99" t="str">
        <f aca="false">IF(V$2=$E60,$J60,"")</f>
        <v/>
      </c>
      <c r="W60" s="86" t="str">
        <f aca="false">IF(W$2=$E60,$J60,"")</f>
        <v/>
      </c>
      <c r="X60" s="99" t="str">
        <f aca="false">IF(X$2=$E60,$J60,"")</f>
        <v/>
      </c>
      <c r="Y60" s="86" t="str">
        <f aca="false">IF(Y$2=$E60,$J60,"")</f>
        <v/>
      </c>
      <c r="Z60" s="99" t="n">
        <f aca="false">IF(Z$2=$E60,$J60,"")</f>
        <v>16</v>
      </c>
      <c r="AA60" s="86" t="str">
        <f aca="false">IF(AA$2=$E60,$J60,"")</f>
        <v/>
      </c>
      <c r="AB60" s="99" t="str">
        <f aca="false">IF(AB$2=$E60,$J60,"")</f>
        <v/>
      </c>
      <c r="AC60" s="101" t="s">
        <v>10</v>
      </c>
      <c r="AD60" s="83"/>
      <c r="AE60" s="83"/>
      <c r="AF60" s="83"/>
    </row>
    <row r="61" customFormat="false" ht="14.25" hidden="false" customHeight="false" outlineLevel="0" collapsed="false">
      <c r="A61" s="82" t="n">
        <f aca="false">IF(G61&lt;&gt;0,IF(COUNTIF(G$4:G$200,G61)&lt;&gt;1,RANK(G61,G$4:G$200)&amp;"°",RANK(G61,G$4:G$200)),"")</f>
        <v>58</v>
      </c>
      <c r="B61" s="100" t="s">
        <v>66</v>
      </c>
      <c r="C61" s="86" t="str">
        <f aca="false">IFERROR(VLOOKUP($B61,TabJoueurs,2,0),"")</f>
        <v>5D</v>
      </c>
      <c r="D61" s="86" t="str">
        <f aca="false">IFERROR(VLOOKUP($B61,TabJoueurs,3,0),"")</f>
        <v>V</v>
      </c>
      <c r="E61" s="86" t="str">
        <f aca="false">IFERROR(VLOOKUP($B61,TabJoueurs,4,0),"")</f>
        <v>AYW</v>
      </c>
      <c r="F61" s="86" t="n">
        <f aca="false">IFERROR(VLOOKUP($B61,TabJoueurs,7,0),"")</f>
        <v>0</v>
      </c>
      <c r="G61" s="82" t="n">
        <v>741</v>
      </c>
      <c r="H61" s="82" t="n">
        <f aca="false">COUNTIF(E$4:E61,E61)</f>
        <v>5</v>
      </c>
      <c r="I61" s="82" t="n">
        <f aca="false">IFERROR(IF(H61&lt;6,I60+1,I60),0)</f>
        <v>51</v>
      </c>
      <c r="J61" s="82" t="n">
        <f aca="false">IF(G61&gt;0,IF(H61&lt;6,PtsMax6-I61+1,""),"")</f>
        <v>15</v>
      </c>
      <c r="K61" s="97" t="n">
        <f aca="false">MAX(M61:AB61)</f>
        <v>15</v>
      </c>
      <c r="L61" s="98" t="n">
        <f aca="false">IFERROR(G61/G$1,"")</f>
        <v>0.775916230366492</v>
      </c>
      <c r="M61" s="99" t="str">
        <f aca="false">IF(M$2=$E61,$J61,"")</f>
        <v/>
      </c>
      <c r="N61" s="86" t="n">
        <f aca="false">IF(N$2=$E61,$J61,"")</f>
        <v>15</v>
      </c>
      <c r="O61" s="99" t="str">
        <f aca="false">IF(O$2=$E61,$J61,"")</f>
        <v/>
      </c>
      <c r="P61" s="86" t="str">
        <f aca="false">IF(P$2=$E61,$J61,"")</f>
        <v/>
      </c>
      <c r="Q61" s="86" t="str">
        <f aca="false">IF(Q$2=$E61,$J61,"")</f>
        <v/>
      </c>
      <c r="R61" s="99" t="str">
        <f aca="false">IF(R$2=$E61,$J61,"")</f>
        <v/>
      </c>
      <c r="S61" s="86" t="str">
        <f aca="false">IF(S$2=$E61,$J61,"")</f>
        <v/>
      </c>
      <c r="T61" s="99" t="str">
        <f aca="false">IF(T$2=$E61,$J61,"")</f>
        <v/>
      </c>
      <c r="U61" s="86" t="str">
        <f aca="false">IF(U$2=$E61,$J61,"")</f>
        <v/>
      </c>
      <c r="V61" s="99" t="str">
        <f aca="false">IF(V$2=$E61,$J61,"")</f>
        <v/>
      </c>
      <c r="W61" s="86" t="str">
        <f aca="false">IF(W$2=$E61,$J61,"")</f>
        <v/>
      </c>
      <c r="X61" s="99" t="str">
        <f aca="false">IF(X$2=$E61,$J61,"")</f>
        <v/>
      </c>
      <c r="Y61" s="86" t="str">
        <f aca="false">IF(Y$2=$E61,$J61,"")</f>
        <v/>
      </c>
      <c r="Z61" s="99" t="str">
        <f aca="false">IF(Z$2=$E61,$J61,"")</f>
        <v/>
      </c>
      <c r="AA61" s="86" t="str">
        <f aca="false">IF(AA$2=$E61,$J61,"")</f>
        <v/>
      </c>
      <c r="AB61" s="99" t="str">
        <f aca="false">IF(AB$2=$E61,$J61,"")</f>
        <v/>
      </c>
      <c r="AC61" s="101" t="s">
        <v>10</v>
      </c>
      <c r="AD61" s="83"/>
      <c r="AE61" s="83"/>
      <c r="AF61" s="83"/>
    </row>
    <row r="62" customFormat="false" ht="14.25" hidden="false" customHeight="false" outlineLevel="0" collapsed="false">
      <c r="A62" s="82" t="n">
        <f aca="false">IF(G62&lt;&gt;0,IF(COUNTIF(G$4:G$200,G62)&lt;&gt;1,RANK(G62,G$4:G$200)&amp;"°",RANK(G62,G$4:G$200)),"")</f>
        <v>59</v>
      </c>
      <c r="B62" s="100" t="s">
        <v>106</v>
      </c>
      <c r="C62" s="86" t="str">
        <f aca="false">IFERROR(VLOOKUP($B62,TabJoueurs,2,0),"")</f>
        <v>6A</v>
      </c>
      <c r="D62" s="86" t="str">
        <f aca="false">IFERROR(VLOOKUP($B62,TabJoueurs,3,0),"")</f>
        <v>S</v>
      </c>
      <c r="E62" s="86" t="str">
        <f aca="false">IFERROR(VLOOKUP($B62,TabJoueurs,4,0),"")</f>
        <v>GED</v>
      </c>
      <c r="F62" s="86" t="n">
        <f aca="false">IFERROR(VLOOKUP($B62,TabJoueurs,7,0),"")</f>
        <v>0</v>
      </c>
      <c r="G62" s="82" t="n">
        <v>739</v>
      </c>
      <c r="H62" s="82" t="n">
        <f aca="false">COUNTIF(E$4:E62,E62)</f>
        <v>3</v>
      </c>
      <c r="I62" s="82" t="n">
        <f aca="false">IFERROR(IF(H62&lt;6,I61+1,I61),0)</f>
        <v>52</v>
      </c>
      <c r="J62" s="82" t="n">
        <f aca="false">IF(G62&gt;0,IF(H62&lt;6,PtsMax6-I62+1,""),"")</f>
        <v>14</v>
      </c>
      <c r="K62" s="97" t="n">
        <f aca="false">MAX(M62:AB62)</f>
        <v>14</v>
      </c>
      <c r="L62" s="98" t="n">
        <f aca="false">IFERROR(G62/G$1,"")</f>
        <v>0.773821989528796</v>
      </c>
      <c r="M62" s="99" t="str">
        <f aca="false">IF(M$2=$E62,$J62,"")</f>
        <v/>
      </c>
      <c r="N62" s="86" t="str">
        <f aca="false">IF(N$2=$E62,$J62,"")</f>
        <v/>
      </c>
      <c r="O62" s="99" t="str">
        <f aca="false">IF(O$2=$E62,$J62,"")</f>
        <v/>
      </c>
      <c r="P62" s="86" t="str">
        <f aca="false">IF(P$2=$E62,$J62,"")</f>
        <v/>
      </c>
      <c r="Q62" s="86" t="str">
        <f aca="false">IF(Q$2=$E62,$J62,"")</f>
        <v/>
      </c>
      <c r="R62" s="99" t="str">
        <f aca="false">IF(R$2=$E62,$J62,"")</f>
        <v/>
      </c>
      <c r="S62" s="86" t="str">
        <f aca="false">IF(S$2=$E62,$J62,"")</f>
        <v/>
      </c>
      <c r="T62" s="99" t="str">
        <f aca="false">IF(T$2=$E62,$J62,"")</f>
        <v/>
      </c>
      <c r="U62" s="86" t="str">
        <f aca="false">IF(U$2=$E62,$J62,"")</f>
        <v/>
      </c>
      <c r="V62" s="99" t="n">
        <f aca="false">IF(V$2=$E62,$J62,"")</f>
        <v>14</v>
      </c>
      <c r="W62" s="86" t="str">
        <f aca="false">IF(W$2=$E62,$J62,"")</f>
        <v/>
      </c>
      <c r="X62" s="99" t="str">
        <f aca="false">IF(X$2=$E62,$J62,"")</f>
        <v/>
      </c>
      <c r="Y62" s="86" t="str">
        <f aca="false">IF(Y$2=$E62,$J62,"")</f>
        <v/>
      </c>
      <c r="Z62" s="99" t="str">
        <f aca="false">IF(Z$2=$E62,$J62,"")</f>
        <v/>
      </c>
      <c r="AA62" s="86" t="str">
        <f aca="false">IF(AA$2=$E62,$J62,"")</f>
        <v/>
      </c>
      <c r="AB62" s="99" t="str">
        <f aca="false">IF(AB$2=$E62,$J62,"")</f>
        <v/>
      </c>
      <c r="AC62" s="101" t="s">
        <v>10</v>
      </c>
      <c r="AD62" s="83"/>
      <c r="AE62" s="83"/>
      <c r="AF62" s="83"/>
    </row>
    <row r="63" customFormat="false" ht="14.25" hidden="false" customHeight="false" outlineLevel="0" collapsed="false">
      <c r="A63" s="82" t="n">
        <f aca="false">IF(G63&lt;&gt;0,IF(COUNTIF(G$4:G$200,G63)&lt;&gt;1,RANK(G63,G$4:G$200)&amp;"°",RANK(G63,G$4:G$200)),"")</f>
        <v>60</v>
      </c>
      <c r="B63" s="100" t="s">
        <v>93</v>
      </c>
      <c r="C63" s="86" t="str">
        <f aca="false">IFERROR(VLOOKUP($B63,TabJoueurs,2,0),"")</f>
        <v>5D</v>
      </c>
      <c r="D63" s="86" t="str">
        <f aca="false">IFERROR(VLOOKUP($B63,TabJoueurs,3,0),"")</f>
        <v>V</v>
      </c>
      <c r="E63" s="86" t="str">
        <f aca="false">IFERROR(VLOOKUP($B63,TabJoueurs,4,0),"")</f>
        <v>LUX</v>
      </c>
      <c r="F63" s="86" t="n">
        <f aca="false">IFERROR(VLOOKUP($B63,TabJoueurs,7,0),"")</f>
        <v>0</v>
      </c>
      <c r="G63" s="82" t="n">
        <v>737</v>
      </c>
      <c r="H63" s="82" t="n">
        <f aca="false">COUNTIF(E$4:E63,E63)</f>
        <v>6</v>
      </c>
      <c r="I63" s="82" t="n">
        <f aca="false">IFERROR(IF(H63&lt;6,I62+1,I62),0)</f>
        <v>52</v>
      </c>
      <c r="J63" s="82" t="str">
        <f aca="false">IF(G63&gt;0,IF(H63&lt;6,PtsMax6-I63+1,""),"")</f>
        <v/>
      </c>
      <c r="K63" s="97" t="n">
        <f aca="false">MAX(M63:AB63)</f>
        <v>0</v>
      </c>
      <c r="L63" s="98" t="n">
        <f aca="false">IFERROR(G63/G$1,"")</f>
        <v>0.771727748691099</v>
      </c>
      <c r="M63" s="99" t="str">
        <f aca="false">IF(M$2=$E63,$J63,"")</f>
        <v/>
      </c>
      <c r="N63" s="86" t="str">
        <f aca="false">IF(N$2=$E63,$J63,"")</f>
        <v/>
      </c>
      <c r="O63" s="99" t="str">
        <f aca="false">IF(O$2=$E63,$J63,"")</f>
        <v/>
      </c>
      <c r="P63" s="86" t="str">
        <f aca="false">IF(P$2=$E63,$J63,"")</f>
        <v/>
      </c>
      <c r="Q63" s="86" t="str">
        <f aca="false">IF(Q$2=$E63,$J63,"")</f>
        <v/>
      </c>
      <c r="R63" s="99" t="str">
        <f aca="false">IF(R$2=$E63,$J63,"")</f>
        <v/>
      </c>
      <c r="S63" s="86" t="str">
        <f aca="false">IF(S$2=$E63,$J63,"")</f>
        <v/>
      </c>
      <c r="T63" s="99" t="str">
        <f aca="false">IF(T$2=$E63,$J63,"")</f>
        <v/>
      </c>
      <c r="U63" s="86" t="str">
        <f aca="false">IF(U$2=$E63,$J63,"")</f>
        <v/>
      </c>
      <c r="V63" s="99" t="str">
        <f aca="false">IF(V$2=$E63,$J63,"")</f>
        <v/>
      </c>
      <c r="W63" s="86" t="str">
        <f aca="false">IF(W$2=$E63,$J63,"")</f>
        <v/>
      </c>
      <c r="X63" s="99" t="str">
        <f aca="false">IF(X$2=$E63,$J63,"")</f>
        <v/>
      </c>
      <c r="Y63" s="86" t="str">
        <f aca="false">IF(Y$2=$E63,$J63,"")</f>
        <v/>
      </c>
      <c r="Z63" s="99" t="str">
        <f aca="false">IF(Z$2=$E63,$J63,"")</f>
        <v/>
      </c>
      <c r="AA63" s="86" t="str">
        <f aca="false">IF(AA$2=$E63,$J63,"")</f>
        <v/>
      </c>
      <c r="AB63" s="99" t="str">
        <f aca="false">IF(AB$2=$E63,$J63,"")</f>
        <v/>
      </c>
      <c r="AC63" s="101" t="s">
        <v>10</v>
      </c>
      <c r="AD63" s="83"/>
      <c r="AE63" s="83"/>
      <c r="AF63" s="83"/>
    </row>
    <row r="64" customFormat="false" ht="14.25" hidden="false" customHeight="false" outlineLevel="0" collapsed="false">
      <c r="A64" s="82" t="n">
        <f aca="false">IF(G64&lt;&gt;0,IF(COUNTIF(G$4:G$200,G64)&lt;&gt;1,RANK(G64,G$4:G$200)&amp;"°",RANK(G64,G$4:G$200)),"")</f>
        <v>61</v>
      </c>
      <c r="B64" s="100" t="s">
        <v>109</v>
      </c>
      <c r="C64" s="86" t="str">
        <f aca="false">IFERROR(VLOOKUP($B64,TabJoueurs,2,0),"")</f>
        <v>NC</v>
      </c>
      <c r="D64" s="86" t="str">
        <f aca="false">IFERROR(VLOOKUP($B64,TabJoueurs,3,0),"")</f>
        <v>S</v>
      </c>
      <c r="E64" s="86" t="str">
        <f aca="false">IFERROR(VLOOKUP($B64,TabJoueurs,4,0),"")</f>
        <v>LUX</v>
      </c>
      <c r="F64" s="86" t="n">
        <f aca="false">IFERROR(VLOOKUP($B64,TabJoueurs,7,0),"")</f>
        <v>0</v>
      </c>
      <c r="G64" s="82" t="n">
        <v>734</v>
      </c>
      <c r="H64" s="82" t="n">
        <f aca="false">COUNTIF(E$4:E64,E64)</f>
        <v>7</v>
      </c>
      <c r="I64" s="82" t="n">
        <f aca="false">IFERROR(IF(H64&lt;6,I63+1,I63),0)</f>
        <v>52</v>
      </c>
      <c r="J64" s="82" t="str">
        <f aca="false">IF(G64&gt;0,IF(H64&lt;6,PtsMax6-I64+1,""),"")</f>
        <v/>
      </c>
      <c r="K64" s="97" t="n">
        <f aca="false">MAX(M64:AB64)</f>
        <v>0</v>
      </c>
      <c r="L64" s="98" t="n">
        <f aca="false">IFERROR(G64/G$1,"")</f>
        <v>0.768586387434555</v>
      </c>
      <c r="M64" s="99" t="str">
        <f aca="false">IF(M$2=$E64,$J64,"")</f>
        <v/>
      </c>
      <c r="N64" s="86" t="str">
        <f aca="false">IF(N$2=$E64,$J64,"")</f>
        <v/>
      </c>
      <c r="O64" s="99" t="str">
        <f aca="false">IF(O$2=$E64,$J64,"")</f>
        <v/>
      </c>
      <c r="P64" s="86" t="str">
        <f aca="false">IF(P$2=$E64,$J64,"")</f>
        <v/>
      </c>
      <c r="Q64" s="86" t="str">
        <f aca="false">IF(Q$2=$E64,$J64,"")</f>
        <v/>
      </c>
      <c r="R64" s="99" t="str">
        <f aca="false">IF(R$2=$E64,$J64,"")</f>
        <v/>
      </c>
      <c r="S64" s="86" t="str">
        <f aca="false">IF(S$2=$E64,$J64,"")</f>
        <v/>
      </c>
      <c r="T64" s="99" t="str">
        <f aca="false">IF(T$2=$E64,$J64,"")</f>
        <v/>
      </c>
      <c r="U64" s="86" t="str">
        <f aca="false">IF(U$2=$E64,$J64,"")</f>
        <v/>
      </c>
      <c r="V64" s="99" t="str">
        <f aca="false">IF(V$2=$E64,$J64,"")</f>
        <v/>
      </c>
      <c r="W64" s="86" t="str">
        <f aca="false">IF(W$2=$E64,$J64,"")</f>
        <v/>
      </c>
      <c r="X64" s="99" t="str">
        <f aca="false">IF(X$2=$E64,$J64,"")</f>
        <v/>
      </c>
      <c r="Y64" s="86" t="str">
        <f aca="false">IF(Y$2=$E64,$J64,"")</f>
        <v/>
      </c>
      <c r="Z64" s="99" t="str">
        <f aca="false">IF(Z$2=$E64,$J64,"")</f>
        <v/>
      </c>
      <c r="AA64" s="86" t="str">
        <f aca="false">IF(AA$2=$E64,$J64,"")</f>
        <v/>
      </c>
      <c r="AB64" s="99" t="str">
        <f aca="false">IF(AB$2=$E64,$J64,"")</f>
        <v/>
      </c>
      <c r="AC64" s="101" t="s">
        <v>10</v>
      </c>
      <c r="AD64" s="83"/>
      <c r="AE64" s="83"/>
      <c r="AF64" s="83"/>
    </row>
    <row r="65" customFormat="false" ht="14.25" hidden="false" customHeight="false" outlineLevel="0" collapsed="false">
      <c r="A65" s="82" t="n">
        <f aca="false">IF(G65&lt;&gt;0,IF(COUNTIF(G$4:G$200,G65)&lt;&gt;1,RANK(G65,G$4:G$200)&amp;"°",RANK(G65,G$4:G$200)),"")</f>
        <v>62</v>
      </c>
      <c r="B65" s="100" t="s">
        <v>170</v>
      </c>
      <c r="C65" s="86" t="str">
        <f aca="false">IFERROR(VLOOKUP($B65,TabJoueurs,2,0),"")</f>
        <v>6B</v>
      </c>
      <c r="D65" s="86" t="str">
        <f aca="false">IFERROR(VLOOKUP($B65,TabJoueurs,3,0),"")</f>
        <v>V</v>
      </c>
      <c r="E65" s="86" t="str">
        <f aca="false">IFERROR(VLOOKUP($B65,TabJoueurs,4,0),"")</f>
        <v>DZY</v>
      </c>
      <c r="F65" s="86" t="n">
        <f aca="false">IFERROR(VLOOKUP($B65,TabJoueurs,7,0),"")</f>
        <v>0</v>
      </c>
      <c r="G65" s="82" t="n">
        <v>728</v>
      </c>
      <c r="H65" s="82" t="n">
        <f aca="false">COUNTIF(E$4:E65,E65)</f>
        <v>4</v>
      </c>
      <c r="I65" s="82" t="n">
        <f aca="false">IFERROR(IF(H65&lt;6,I64+1,I64),0)</f>
        <v>53</v>
      </c>
      <c r="J65" s="82" t="n">
        <f aca="false">IF(G65&gt;0,IF(H65&lt;6,PtsMax6-I65+1,""),"")</f>
        <v>13</v>
      </c>
      <c r="K65" s="97" t="n">
        <f aca="false">MAX(M65:AB65)</f>
        <v>13</v>
      </c>
      <c r="L65" s="98" t="n">
        <f aca="false">IFERROR(G65/G$1,"")</f>
        <v>0.762303664921466</v>
      </c>
      <c r="M65" s="99" t="str">
        <f aca="false">IF(M$2=$E65,$J65,"")</f>
        <v/>
      </c>
      <c r="N65" s="86" t="str">
        <f aca="false">IF(N$2=$E65,$J65,"")</f>
        <v/>
      </c>
      <c r="O65" s="99" t="str">
        <f aca="false">IF(O$2=$E65,$J65,"")</f>
        <v/>
      </c>
      <c r="P65" s="86" t="str">
        <f aca="false">IF(P$2=$E65,$J65,"")</f>
        <v/>
      </c>
      <c r="Q65" s="86" t="str">
        <f aca="false">IF(Q$2=$E65,$J65,"")</f>
        <v/>
      </c>
      <c r="R65" s="99" t="str">
        <f aca="false">IF(R$2=$E65,$J65,"")</f>
        <v/>
      </c>
      <c r="S65" s="86" t="str">
        <f aca="false">IF(S$2=$E65,$J65,"")</f>
        <v/>
      </c>
      <c r="T65" s="99" t="n">
        <f aca="false">IF(T$2=$E65,$J65,"")</f>
        <v>13</v>
      </c>
      <c r="U65" s="86" t="str">
        <f aca="false">IF(U$2=$E65,$J65,"")</f>
        <v/>
      </c>
      <c r="V65" s="99" t="str">
        <f aca="false">IF(V$2=$E65,$J65,"")</f>
        <v/>
      </c>
      <c r="W65" s="86" t="str">
        <f aca="false">IF(W$2=$E65,$J65,"")</f>
        <v/>
      </c>
      <c r="X65" s="99" t="str">
        <f aca="false">IF(X$2=$E65,$J65,"")</f>
        <v/>
      </c>
      <c r="Y65" s="86" t="str">
        <f aca="false">IF(Y$2=$E65,$J65,"")</f>
        <v/>
      </c>
      <c r="Z65" s="99" t="str">
        <f aca="false">IF(Z$2=$E65,$J65,"")</f>
        <v/>
      </c>
      <c r="AA65" s="86" t="str">
        <f aca="false">IF(AA$2=$E65,$J65,"")</f>
        <v/>
      </c>
      <c r="AB65" s="99" t="str">
        <f aca="false">IF(AB$2=$E65,$J65,"")</f>
        <v/>
      </c>
      <c r="AC65" s="101" t="s">
        <v>10</v>
      </c>
      <c r="AD65" s="83"/>
      <c r="AE65" s="83"/>
      <c r="AF65" s="83"/>
    </row>
    <row r="66" customFormat="false" ht="14.25" hidden="false" customHeight="false" outlineLevel="0" collapsed="false">
      <c r="A66" s="82" t="n">
        <f aca="false">IF(G66&lt;&gt;0,IF(COUNTIF(G$4:G$200,G66)&lt;&gt;1,RANK(G66,G$4:G$200)&amp;"°",RANK(G66,G$4:G$200)),"")</f>
        <v>63</v>
      </c>
      <c r="B66" s="100" t="s">
        <v>465</v>
      </c>
      <c r="C66" s="86" t="str">
        <f aca="false">IFERROR(VLOOKUP($B66,TabJoueurs,2,0),"")</f>
        <v>6B</v>
      </c>
      <c r="D66" s="86" t="str">
        <f aca="false">IFERROR(VLOOKUP($B66,TabJoueurs,3,0),"")</f>
        <v>D</v>
      </c>
      <c r="E66" s="86" t="str">
        <f aca="false">IFERROR(VLOOKUP($B66,TabJoueurs,4,0),"")</f>
        <v>WAA</v>
      </c>
      <c r="F66" s="86" t="n">
        <f aca="false">IFERROR(VLOOKUP($B66,TabJoueurs,7,0),"")</f>
        <v>0</v>
      </c>
      <c r="G66" s="82" t="n">
        <v>721</v>
      </c>
      <c r="H66" s="82" t="n">
        <f aca="false">COUNTIF(E$4:E66,E66)</f>
        <v>7</v>
      </c>
      <c r="I66" s="82" t="n">
        <f aca="false">IFERROR(IF(H66&lt;6,I65+1,I65),0)</f>
        <v>53</v>
      </c>
      <c r="J66" s="82" t="str">
        <f aca="false">IF(G66&gt;0,IF(H66&lt;6,PtsMax6-I66+1,""),"")</f>
        <v/>
      </c>
      <c r="K66" s="97" t="n">
        <f aca="false">MAX(M66:AB66)</f>
        <v>0</v>
      </c>
      <c r="L66" s="98" t="n">
        <f aca="false">IFERROR(G66/G$1,"")</f>
        <v>0.754973821989529</v>
      </c>
      <c r="M66" s="99" t="str">
        <f aca="false">IF(M$2=$E66,$J66,"")</f>
        <v/>
      </c>
      <c r="N66" s="86" t="str">
        <f aca="false">IF(N$2=$E66,$J66,"")</f>
        <v/>
      </c>
      <c r="O66" s="99" t="str">
        <f aca="false">IF(O$2=$E66,$J66,"")</f>
        <v/>
      </c>
      <c r="P66" s="86" t="str">
        <f aca="false">IF(P$2=$E66,$J66,"")</f>
        <v/>
      </c>
      <c r="Q66" s="86" t="str">
        <f aca="false">IF(Q$2=$E66,$J66,"")</f>
        <v/>
      </c>
      <c r="R66" s="99" t="str">
        <f aca="false">IF(R$2=$E66,$J66,"")</f>
        <v/>
      </c>
      <c r="S66" s="86" t="str">
        <f aca="false">IF(S$2=$E66,$J66,"")</f>
        <v/>
      </c>
      <c r="T66" s="99" t="str">
        <f aca="false">IF(T$2=$E66,$J66,"")</f>
        <v/>
      </c>
      <c r="U66" s="86" t="str">
        <f aca="false">IF(U$2=$E66,$J66,"")</f>
        <v/>
      </c>
      <c r="V66" s="99" t="str">
        <f aca="false">IF(V$2=$E66,$J66,"")</f>
        <v/>
      </c>
      <c r="W66" s="86" t="str">
        <f aca="false">IF(W$2=$E66,$J66,"")</f>
        <v/>
      </c>
      <c r="X66" s="99" t="str">
        <f aca="false">IF(X$2=$E66,$J66,"")</f>
        <v/>
      </c>
      <c r="Y66" s="86" t="str">
        <f aca="false">IF(Y$2=$E66,$J66,"")</f>
        <v/>
      </c>
      <c r="Z66" s="99" t="str">
        <f aca="false">IF(Z$2=$E66,$J66,"")</f>
        <v/>
      </c>
      <c r="AA66" s="86" t="str">
        <f aca="false">IF(AA$2=$E66,$J66,"")</f>
        <v/>
      </c>
      <c r="AB66" s="99" t="str">
        <f aca="false">IF(AB$2=$E66,$J66,"")</f>
        <v/>
      </c>
      <c r="AC66" s="101" t="s">
        <v>10</v>
      </c>
      <c r="AD66" s="83"/>
      <c r="AE66" s="83"/>
      <c r="AF66" s="83"/>
    </row>
    <row r="67" customFormat="false" ht="14.25" hidden="false" customHeight="false" outlineLevel="0" collapsed="false">
      <c r="A67" s="82" t="str">
        <f aca="false">IF(G67&lt;&gt;0,IF(COUNTIF(G$4:G$200,G67)&lt;&gt;1,RANK(G67,G$4:G$200)&amp;"°",RANK(G67,G$4:G$200)),"")</f>
        <v>64°</v>
      </c>
      <c r="B67" s="100" t="s">
        <v>714</v>
      </c>
      <c r="C67" s="86" t="str">
        <f aca="false">IFERROR(VLOOKUP($B67,TabJoueurs,2,0),"")</f>
        <v>5D</v>
      </c>
      <c r="D67" s="86" t="str">
        <f aca="false">IFERROR(VLOOKUP($B67,TabJoueurs,3,0),"")</f>
        <v>S</v>
      </c>
      <c r="E67" s="86" t="str">
        <f aca="false">IFERROR(VLOOKUP($B67,TabJoueurs,4,0),"")</f>
        <v>DZY</v>
      </c>
      <c r="F67" s="86" t="n">
        <f aca="false">IFERROR(VLOOKUP($B67,TabJoueurs,7,0),"")</f>
        <v>0</v>
      </c>
      <c r="G67" s="82" t="n">
        <v>720</v>
      </c>
      <c r="H67" s="82" t="n">
        <f aca="false">COUNTIF(E$4:E67,E67)</f>
        <v>5</v>
      </c>
      <c r="I67" s="82" t="n">
        <f aca="false">IFERROR(IF(H67&lt;6,I66+1,I66),0)</f>
        <v>54</v>
      </c>
      <c r="J67" s="82" t="n">
        <f aca="false">IF(G67&gt;0,IF(H67&lt;6,PtsMax6-I67+1,""),"")</f>
        <v>12</v>
      </c>
      <c r="K67" s="97" t="n">
        <f aca="false">MAX(M67:AB67)</f>
        <v>11.5</v>
      </c>
      <c r="L67" s="98" t="n">
        <f aca="false">IFERROR(G67/G$1,"")</f>
        <v>0.753926701570681</v>
      </c>
      <c r="M67" s="99" t="str">
        <f aca="false">IF(M$2=$E67,$J67,"")</f>
        <v/>
      </c>
      <c r="N67" s="86" t="str">
        <f aca="false">IF(N$2=$E67,$J67,"")</f>
        <v/>
      </c>
      <c r="O67" s="99" t="str">
        <f aca="false">IF(O$2=$E67,$J67,"")</f>
        <v/>
      </c>
      <c r="P67" s="86" t="str">
        <f aca="false">IF(P$2=$E67,$J67,"")</f>
        <v/>
      </c>
      <c r="Q67" s="86" t="str">
        <f aca="false">IF(Q$2=$E67,$J67,"")</f>
        <v/>
      </c>
      <c r="R67" s="99" t="str">
        <f aca="false">IF(R$2=$E67,$J67,"")</f>
        <v/>
      </c>
      <c r="S67" s="86" t="str">
        <f aca="false">IF(S$2=$E67,$J67,"")</f>
        <v/>
      </c>
      <c r="T67" s="99" t="n">
        <v>11.5</v>
      </c>
      <c r="U67" s="86" t="str">
        <f aca="false">IF(U$2=$E67,$J67,"")</f>
        <v/>
      </c>
      <c r="V67" s="99" t="str">
        <f aca="false">IF(V$2=$E67,$J67,"")</f>
        <v/>
      </c>
      <c r="W67" s="86" t="str">
        <f aca="false">IF(W$2=$E67,$J67,"")</f>
        <v/>
      </c>
      <c r="X67" s="99" t="str">
        <f aca="false">IF(X$2=$E67,$J67,"")</f>
        <v/>
      </c>
      <c r="Y67" s="86" t="str">
        <f aca="false">IF(Y$2=$E67,$J67,"")</f>
        <v/>
      </c>
      <c r="Z67" s="99" t="str">
        <f aca="false">IF(Z$2=$E67,$J67,"")</f>
        <v/>
      </c>
      <c r="AA67" s="86" t="str">
        <f aca="false">IF(AA$2=$E67,$J67,"")</f>
        <v/>
      </c>
      <c r="AB67" s="99" t="str">
        <f aca="false">IF(AB$2=$E67,$J67,"")</f>
        <v/>
      </c>
      <c r="AC67" s="101" t="s">
        <v>10</v>
      </c>
      <c r="AD67" s="83"/>
      <c r="AE67" s="83"/>
      <c r="AF67" s="83"/>
    </row>
    <row r="68" customFormat="false" ht="14.25" hidden="false" customHeight="false" outlineLevel="0" collapsed="false">
      <c r="A68" s="82" t="str">
        <f aca="false">IF(G68&lt;&gt;0,IF(COUNTIF(G$4:G$200,G68)&lt;&gt;1,RANK(G68,G$4:G$200)&amp;"°",RANK(G68,G$4:G$200)),"")</f>
        <v>64°</v>
      </c>
      <c r="B68" s="100" t="s">
        <v>158</v>
      </c>
      <c r="C68" s="86" t="str">
        <f aca="false">IFERROR(VLOOKUP($B68,TabJoueurs,2,0),"")</f>
        <v>6A</v>
      </c>
      <c r="D68" s="86" t="str">
        <f aca="false">IFERROR(VLOOKUP($B68,TabJoueurs,3,0),"")</f>
        <v>S</v>
      </c>
      <c r="E68" s="86" t="str">
        <f aca="false">IFERROR(VLOOKUP($B68,TabJoueurs,4,0),"")</f>
        <v>CHY</v>
      </c>
      <c r="F68" s="86" t="n">
        <f aca="false">IFERROR(VLOOKUP($B68,TabJoueurs,7,0),"")</f>
        <v>0</v>
      </c>
      <c r="G68" s="82" t="n">
        <v>720</v>
      </c>
      <c r="H68" s="82" t="n">
        <f aca="false">COUNTIF(E$4:E68,E68)</f>
        <v>5</v>
      </c>
      <c r="I68" s="82" t="n">
        <f aca="false">IFERROR(IF(H68&lt;6,I67+1,I67),0)</f>
        <v>55</v>
      </c>
      <c r="J68" s="82" t="n">
        <f aca="false">IF(G68&gt;0,IF(H68&lt;6,PtsMax6-I68+1,""),"")</f>
        <v>11</v>
      </c>
      <c r="K68" s="97" t="n">
        <f aca="false">MAX(M68:AB68)</f>
        <v>11.5</v>
      </c>
      <c r="L68" s="98" t="n">
        <f aca="false">IFERROR(G68/G$1,"")</f>
        <v>0.753926701570681</v>
      </c>
      <c r="M68" s="99" t="str">
        <f aca="false">IF(M$2=$E68,$J68,"")</f>
        <v/>
      </c>
      <c r="N68" s="86" t="str">
        <f aca="false">IF(N$2=$E68,$J68,"")</f>
        <v/>
      </c>
      <c r="O68" s="99" t="str">
        <f aca="false">IF(O$2=$E68,$J68,"")</f>
        <v/>
      </c>
      <c r="P68" s="86" t="str">
        <f aca="false">IF(P$2=$E68,$J68,"")</f>
        <v/>
      </c>
      <c r="Q68" s="86" t="n">
        <v>11.5</v>
      </c>
      <c r="R68" s="99" t="str">
        <f aca="false">IF(R$2=$E68,$J68,"")</f>
        <v/>
      </c>
      <c r="S68" s="86" t="str">
        <f aca="false">IF(S$2=$E68,$J68,"")</f>
        <v/>
      </c>
      <c r="T68" s="99" t="str">
        <f aca="false">IF(T$2=$E68,$J68,"")</f>
        <v/>
      </c>
      <c r="U68" s="86" t="str">
        <f aca="false">IF(U$2=$E68,$J68,"")</f>
        <v/>
      </c>
      <c r="V68" s="99" t="str">
        <f aca="false">IF(V$2=$E68,$J68,"")</f>
        <v/>
      </c>
      <c r="W68" s="86" t="str">
        <f aca="false">IF(W$2=$E68,$J68,"")</f>
        <v/>
      </c>
      <c r="X68" s="99" t="str">
        <f aca="false">IF(X$2=$E68,$J68,"")</f>
        <v/>
      </c>
      <c r="Y68" s="86" t="str">
        <f aca="false">IF(Y$2=$E68,$J68,"")</f>
        <v/>
      </c>
      <c r="Z68" s="99" t="str">
        <f aca="false">IF(Z$2=$E68,$J68,"")</f>
        <v/>
      </c>
      <c r="AA68" s="86" t="str">
        <f aca="false">IF(AA$2=$E68,$J68,"")</f>
        <v/>
      </c>
      <c r="AB68" s="99" t="str">
        <f aca="false">IF(AB$2=$E68,$J68,"")</f>
        <v/>
      </c>
      <c r="AC68" s="101" t="s">
        <v>10</v>
      </c>
      <c r="AD68" s="83"/>
      <c r="AE68" s="83"/>
      <c r="AF68" s="83"/>
    </row>
    <row r="69" customFormat="false" ht="14.25" hidden="false" customHeight="false" outlineLevel="0" collapsed="false">
      <c r="A69" s="82" t="str">
        <f aca="false">IF(G69&lt;&gt;0,IF(COUNTIF(G$4:G$200,G69)&lt;&gt;1,RANK(G69,G$4:G$200)&amp;"°",RANK(G69,G$4:G$200)),"")</f>
        <v>66°</v>
      </c>
      <c r="B69" s="100" t="s">
        <v>903</v>
      </c>
      <c r="C69" s="86" t="str">
        <f aca="false">IFERROR(VLOOKUP($B69,TabJoueurs,2,0),"")</f>
        <v>6B</v>
      </c>
      <c r="D69" s="86" t="str">
        <f aca="false">IFERROR(VLOOKUP($B69,TabJoueurs,3,0),"")</f>
        <v>V</v>
      </c>
      <c r="E69" s="86" t="str">
        <f aca="false">IFERROR(VLOOKUP($B69,TabJoueurs,4,0),"")</f>
        <v>CHY</v>
      </c>
      <c r="F69" s="86" t="n">
        <f aca="false">IFERROR(VLOOKUP($B69,TabJoueurs,7,0),"")</f>
        <v>0</v>
      </c>
      <c r="G69" s="82" t="n">
        <v>718</v>
      </c>
      <c r="H69" s="82" t="n">
        <f aca="false">COUNTIF(E$4:E69,E69)</f>
        <v>6</v>
      </c>
      <c r="I69" s="82" t="n">
        <f aca="false">IFERROR(IF(H69&lt;6,I68+1,I68),0)</f>
        <v>55</v>
      </c>
      <c r="J69" s="82" t="str">
        <f aca="false">IF(G69&gt;0,IF(H69&lt;6,PtsMax6-I69+1,""),"")</f>
        <v/>
      </c>
      <c r="K69" s="97" t="n">
        <f aca="false">MAX(M69:AB69)</f>
        <v>0</v>
      </c>
      <c r="L69" s="98" t="n">
        <f aca="false">IFERROR(G69/G$1,"")</f>
        <v>0.751832460732984</v>
      </c>
      <c r="M69" s="99" t="str">
        <f aca="false">IF(M$2=$E69,$J69,"")</f>
        <v/>
      </c>
      <c r="N69" s="86" t="str">
        <f aca="false">IF(N$2=$E69,$J69,"")</f>
        <v/>
      </c>
      <c r="O69" s="99" t="str">
        <f aca="false">IF(O$2=$E69,$J69,"")</f>
        <v/>
      </c>
      <c r="P69" s="86" t="str">
        <f aca="false">IF(P$2=$E69,$J69,"")</f>
        <v/>
      </c>
      <c r="Q69" s="86" t="str">
        <f aca="false">IF(Q$2=$E69,$J69,"")</f>
        <v/>
      </c>
      <c r="R69" s="99" t="str">
        <f aca="false">IF(R$2=$E69,$J69,"")</f>
        <v/>
      </c>
      <c r="S69" s="86" t="str">
        <f aca="false">IF(S$2=$E69,$J69,"")</f>
        <v/>
      </c>
      <c r="T69" s="99" t="str">
        <f aca="false">IF(T$2=$E69,$J69,"")</f>
        <v/>
      </c>
      <c r="U69" s="86" t="str">
        <f aca="false">IF(U$2=$E69,$J69,"")</f>
        <v/>
      </c>
      <c r="V69" s="99" t="str">
        <f aca="false">IF(V$2=$E69,$J69,"")</f>
        <v/>
      </c>
      <c r="W69" s="86" t="str">
        <f aca="false">IF(W$2=$E69,$J69,"")</f>
        <v/>
      </c>
      <c r="X69" s="99" t="str">
        <f aca="false">IF(X$2=$E69,$J69,"")</f>
        <v/>
      </c>
      <c r="Y69" s="86" t="str">
        <f aca="false">IF(Y$2=$E69,$J69,"")</f>
        <v/>
      </c>
      <c r="Z69" s="99" t="str">
        <f aca="false">IF(Z$2=$E69,$J69,"")</f>
        <v/>
      </c>
      <c r="AA69" s="86" t="str">
        <f aca="false">IF(AA$2=$E69,$J69,"")</f>
        <v/>
      </c>
      <c r="AB69" s="99" t="str">
        <f aca="false">IF(AB$2=$E69,$J69,"")</f>
        <v/>
      </c>
      <c r="AC69" s="101" t="s">
        <v>10</v>
      </c>
      <c r="AD69" s="83"/>
      <c r="AE69" s="83"/>
      <c r="AF69" s="83"/>
    </row>
    <row r="70" customFormat="false" ht="14.25" hidden="false" customHeight="false" outlineLevel="0" collapsed="false">
      <c r="A70" s="82" t="str">
        <f aca="false">IF(G70&lt;&gt;0,IF(COUNTIF(G$4:G$200,G70)&lt;&gt;1,RANK(G70,G$4:G$200)&amp;"°",RANK(G70,G$4:G$200)),"")</f>
        <v>66°</v>
      </c>
      <c r="B70" s="100" t="s">
        <v>579</v>
      </c>
      <c r="C70" s="86" t="n">
        <f aca="false">IFERROR(VLOOKUP($B70,TabJoueurs,2,0),"")</f>
        <v>7</v>
      </c>
      <c r="D70" s="86" t="str">
        <f aca="false">IFERROR(VLOOKUP($B70,TabJoueurs,3,0),"")</f>
        <v>V</v>
      </c>
      <c r="E70" s="86" t="str">
        <f aca="false">IFERROR(VLOOKUP($B70,TabJoueurs,4,0),"")</f>
        <v>FLO</v>
      </c>
      <c r="F70" s="86" t="n">
        <f aca="false">IFERROR(VLOOKUP($B70,TabJoueurs,7,0),"")</f>
        <v>0</v>
      </c>
      <c r="G70" s="82" t="n">
        <v>718</v>
      </c>
      <c r="H70" s="82" t="n">
        <f aca="false">COUNTIF(E$4:E70,E70)</f>
        <v>7</v>
      </c>
      <c r="I70" s="82" t="n">
        <f aca="false">IFERROR(IF(H70&lt;6,I69+1,I69),0)</f>
        <v>55</v>
      </c>
      <c r="J70" s="82" t="str">
        <f aca="false">IF(G70&gt;0,IF(H70&lt;6,PtsMax6-I70+1,""),"")</f>
        <v/>
      </c>
      <c r="K70" s="97" t="n">
        <f aca="false">MAX(M70:AB70)</f>
        <v>0</v>
      </c>
      <c r="L70" s="98" t="n">
        <f aca="false">IFERROR(G70/G$1,"")</f>
        <v>0.751832460732984</v>
      </c>
      <c r="M70" s="99" t="str">
        <f aca="false">IF(M$2=$E70,$J70,"")</f>
        <v/>
      </c>
      <c r="N70" s="86" t="str">
        <f aca="false">IF(N$2=$E70,$J70,"")</f>
        <v/>
      </c>
      <c r="O70" s="99" t="str">
        <f aca="false">IF(O$2=$E70,$J70,"")</f>
        <v/>
      </c>
      <c r="P70" s="86" t="str">
        <f aca="false">IF(P$2=$E70,$J70,"")</f>
        <v/>
      </c>
      <c r="Q70" s="86" t="str">
        <f aca="false">IF(Q$2=$E70,$J70,"")</f>
        <v/>
      </c>
      <c r="R70" s="99" t="str">
        <f aca="false">IF(R$2=$E70,$J70,"")</f>
        <v/>
      </c>
      <c r="S70" s="86" t="str">
        <f aca="false">IF(S$2=$E70,$J70,"")</f>
        <v/>
      </c>
      <c r="T70" s="99" t="str">
        <f aca="false">IF(T$2=$E70,$J70,"")</f>
        <v/>
      </c>
      <c r="U70" s="86" t="str">
        <f aca="false">IF(U$2=$E70,$J70,"")</f>
        <v/>
      </c>
      <c r="V70" s="99" t="str">
        <f aca="false">IF(V$2=$E70,$J70,"")</f>
        <v/>
      </c>
      <c r="W70" s="86" t="str">
        <f aca="false">IF(W$2=$E70,$J70,"")</f>
        <v/>
      </c>
      <c r="X70" s="99" t="str">
        <f aca="false">IF(X$2=$E70,$J70,"")</f>
        <v/>
      </c>
      <c r="Y70" s="86" t="str">
        <f aca="false">IF(Y$2=$E70,$J70,"")</f>
        <v/>
      </c>
      <c r="Z70" s="99" t="str">
        <f aca="false">IF(Z$2=$E70,$J70,"")</f>
        <v/>
      </c>
      <c r="AA70" s="86" t="str">
        <f aca="false">IF(AA$2=$E70,$J70,"")</f>
        <v/>
      </c>
      <c r="AB70" s="99" t="str">
        <f aca="false">IF(AB$2=$E70,$J70,"")</f>
        <v/>
      </c>
      <c r="AC70" s="101" t="s">
        <v>10</v>
      </c>
      <c r="AD70" s="83"/>
      <c r="AE70" s="83"/>
      <c r="AF70" s="83"/>
    </row>
    <row r="71" customFormat="false" ht="14.25" hidden="false" customHeight="false" outlineLevel="0" collapsed="false">
      <c r="A71" s="82" t="n">
        <f aca="false">IF(G71&lt;&gt;0,IF(COUNTIF(G$4:G$200,G71)&lt;&gt;1,RANK(G71,G$4:G$200)&amp;"°",RANK(G71,G$4:G$200)),"")</f>
        <v>68</v>
      </c>
      <c r="B71" s="100" t="s">
        <v>904</v>
      </c>
      <c r="C71" s="86" t="str">
        <f aca="false">IFERROR(VLOOKUP($B71,TabJoueurs,2,0),"")</f>
        <v>NC</v>
      </c>
      <c r="D71" s="86" t="str">
        <f aca="false">IFERROR(VLOOKUP($B71,TabJoueurs,3,0),"")</f>
        <v>S</v>
      </c>
      <c r="E71" s="86" t="str">
        <f aca="false">IFERROR(VLOOKUP($B71,TabJoueurs,4,0),"")</f>
        <v>BAH</v>
      </c>
      <c r="F71" s="86" t="n">
        <f aca="false">IFERROR(VLOOKUP($B71,TabJoueurs,7,0),"")</f>
        <v>0</v>
      </c>
      <c r="G71" s="82" t="n">
        <v>710</v>
      </c>
      <c r="H71" s="82" t="n">
        <f aca="false">COUNTIF(E$4:E71,E71)</f>
        <v>9</v>
      </c>
      <c r="I71" s="82" t="n">
        <f aca="false">IFERROR(IF(H71&lt;6,I70+1,I70),0)</f>
        <v>55</v>
      </c>
      <c r="J71" s="82" t="str">
        <f aca="false">IF(G71&gt;0,IF(H71&lt;6,PtsMax6-I71+1,""),"")</f>
        <v/>
      </c>
      <c r="K71" s="97" t="n">
        <f aca="false">MAX(M71:AB71)</f>
        <v>0</v>
      </c>
      <c r="L71" s="98" t="n">
        <f aca="false">IFERROR(G71/G$1,"")</f>
        <v>0.743455497382199</v>
      </c>
      <c r="M71" s="99" t="str">
        <f aca="false">IF(M$2=$E71,$J71,"")</f>
        <v/>
      </c>
      <c r="N71" s="86" t="str">
        <f aca="false">IF(N$2=$E71,$J71,"")</f>
        <v/>
      </c>
      <c r="O71" s="99" t="str">
        <f aca="false">IF(O$2=$E71,$J71,"")</f>
        <v/>
      </c>
      <c r="P71" s="86" t="str">
        <f aca="false">IF(P$2=$E71,$J71,"")</f>
        <v/>
      </c>
      <c r="Q71" s="86" t="str">
        <f aca="false">IF(Q$2=$E71,$J71,"")</f>
        <v/>
      </c>
      <c r="R71" s="99" t="str">
        <f aca="false">IF(R$2=$E71,$J71,"")</f>
        <v/>
      </c>
      <c r="S71" s="86" t="str">
        <f aca="false">IF(S$2=$E71,$J71,"")</f>
        <v/>
      </c>
      <c r="T71" s="99" t="str">
        <f aca="false">IF(T$2=$E71,$J71,"")</f>
        <v/>
      </c>
      <c r="U71" s="86" t="str">
        <f aca="false">IF(U$2=$E71,$J71,"")</f>
        <v/>
      </c>
      <c r="V71" s="99" t="str">
        <f aca="false">IF(V$2=$E71,$J71,"")</f>
        <v/>
      </c>
      <c r="W71" s="86" t="str">
        <f aca="false">IF(W$2=$E71,$J71,"")</f>
        <v/>
      </c>
      <c r="X71" s="99" t="str">
        <f aca="false">IF(X$2=$E71,$J71,"")</f>
        <v/>
      </c>
      <c r="Y71" s="86" t="str">
        <f aca="false">IF(Y$2=$E71,$J71,"")</f>
        <v/>
      </c>
      <c r="Z71" s="99" t="str">
        <f aca="false">IF(Z$2=$E71,$J71,"")</f>
        <v/>
      </c>
      <c r="AA71" s="86" t="str">
        <f aca="false">IF(AA$2=$E71,$J71,"")</f>
        <v/>
      </c>
      <c r="AB71" s="99" t="str">
        <f aca="false">IF(AB$2=$E71,$J71,"")</f>
        <v/>
      </c>
      <c r="AC71" s="101" t="s">
        <v>10</v>
      </c>
      <c r="AD71" s="83"/>
      <c r="AE71" s="83"/>
      <c r="AF71" s="83"/>
    </row>
    <row r="72" customFormat="false" ht="14.25" hidden="false" customHeight="false" outlineLevel="0" collapsed="false">
      <c r="A72" s="82" t="str">
        <f aca="false">IF(G72&lt;&gt;0,IF(COUNTIF(G$4:G$200,G72)&lt;&gt;1,RANK(G72,G$4:G$200)&amp;"°",RANK(G72,G$4:G$200)),"")</f>
        <v>69°</v>
      </c>
      <c r="B72" s="100" t="s">
        <v>122</v>
      </c>
      <c r="C72" s="86" t="str">
        <f aca="false">IFERROR(VLOOKUP($B72,TabJoueurs,2,0),"")</f>
        <v>6B</v>
      </c>
      <c r="D72" s="86" t="str">
        <f aca="false">IFERROR(VLOOKUP($B72,TabJoueurs,3,0),"")</f>
        <v>D</v>
      </c>
      <c r="E72" s="86" t="str">
        <f aca="false">IFERROR(VLOOKUP($B72,TabJoueurs,4,0),"")</f>
        <v>GED</v>
      </c>
      <c r="F72" s="86" t="n">
        <f aca="false">IFERROR(VLOOKUP($B72,TabJoueurs,7,0),"")</f>
        <v>0</v>
      </c>
      <c r="G72" s="82" t="n">
        <v>705</v>
      </c>
      <c r="H72" s="82" t="n">
        <f aca="false">COUNTIF(E$4:E72,E72)</f>
        <v>4</v>
      </c>
      <c r="I72" s="82" t="n">
        <f aca="false">IFERROR(IF(H72&lt;6,I71+1,I71),0)</f>
        <v>56</v>
      </c>
      <c r="J72" s="82" t="n">
        <f aca="false">IF(G72&gt;0,IF(H72&lt;6,PtsMax6-I72+1,""),"")</f>
        <v>10</v>
      </c>
      <c r="K72" s="97" t="n">
        <f aca="false">MAX(M72:AB72)</f>
        <v>10</v>
      </c>
      <c r="L72" s="98" t="n">
        <f aca="false">IFERROR(G72/G$1,"")</f>
        <v>0.738219895287958</v>
      </c>
      <c r="M72" s="99" t="str">
        <f aca="false">IF(M$2=$E72,$J72,"")</f>
        <v/>
      </c>
      <c r="N72" s="86" t="str">
        <f aca="false">IF(N$2=$E72,$J72,"")</f>
        <v/>
      </c>
      <c r="O72" s="99" t="str">
        <f aca="false">IF(O$2=$E72,$J72,"")</f>
        <v/>
      </c>
      <c r="P72" s="86" t="str">
        <f aca="false">IF(P$2=$E72,$J72,"")</f>
        <v/>
      </c>
      <c r="Q72" s="86" t="str">
        <f aca="false">IF(Q$2=$E72,$J72,"")</f>
        <v/>
      </c>
      <c r="R72" s="99" t="str">
        <f aca="false">IF(R$2=$E72,$J72,"")</f>
        <v/>
      </c>
      <c r="S72" s="86" t="str">
        <f aca="false">IF(S$2=$E72,$J72,"")</f>
        <v/>
      </c>
      <c r="T72" s="99" t="str">
        <f aca="false">IF(T$2=$E72,$J72,"")</f>
        <v/>
      </c>
      <c r="U72" s="86" t="str">
        <f aca="false">IF(U$2=$E72,$J72,"")</f>
        <v/>
      </c>
      <c r="V72" s="99" t="n">
        <f aca="false">IF(V$2=$E72,$J72,"")</f>
        <v>10</v>
      </c>
      <c r="W72" s="86" t="str">
        <f aca="false">IF(W$2=$E72,$J72,"")</f>
        <v/>
      </c>
      <c r="X72" s="99" t="str">
        <f aca="false">IF(X$2=$E72,$J72,"")</f>
        <v/>
      </c>
      <c r="Y72" s="86" t="str">
        <f aca="false">IF(Y$2=$E72,$J72,"")</f>
        <v/>
      </c>
      <c r="Z72" s="99" t="str">
        <f aca="false">IF(Z$2=$E72,$J72,"")</f>
        <v/>
      </c>
      <c r="AA72" s="86" t="str">
        <f aca="false">IF(AA$2=$E72,$J72,"")</f>
        <v/>
      </c>
      <c r="AB72" s="99" t="str">
        <f aca="false">IF(AB$2=$E72,$J72,"")</f>
        <v/>
      </c>
      <c r="AC72" s="101" t="s">
        <v>10</v>
      </c>
      <c r="AD72" s="83"/>
      <c r="AE72" s="83"/>
      <c r="AF72" s="83"/>
    </row>
    <row r="73" customFormat="false" ht="14.25" hidden="false" customHeight="false" outlineLevel="0" collapsed="false">
      <c r="A73" s="82" t="str">
        <f aca="false">IF(G73&lt;&gt;0,IF(COUNTIF(G$4:G$200,G73)&lt;&gt;1,RANK(G73,G$4:G$200)&amp;"°",RANK(G73,G$4:G$200)),"")</f>
        <v>69°</v>
      </c>
      <c r="B73" s="100" t="s">
        <v>136</v>
      </c>
      <c r="C73" s="86" t="str">
        <f aca="false">IFERROR(VLOOKUP($B73,TabJoueurs,2,0),"")</f>
        <v>6B</v>
      </c>
      <c r="D73" s="86" t="str">
        <f aca="false">IFERROR(VLOOKUP($B73,TabJoueurs,3,0),"")</f>
        <v>V</v>
      </c>
      <c r="E73" s="86" t="str">
        <f aca="false">IFERROR(VLOOKUP($B73,TabJoueurs,4,0),"")</f>
        <v>WAA</v>
      </c>
      <c r="F73" s="86" t="n">
        <f aca="false">IFERROR(VLOOKUP($B73,TabJoueurs,7,0),"")</f>
        <v>0</v>
      </c>
      <c r="G73" s="82" t="n">
        <v>705</v>
      </c>
      <c r="H73" s="82" t="n">
        <f aca="false">COUNTIF(E$4:E73,E73)</f>
        <v>8</v>
      </c>
      <c r="I73" s="82" t="n">
        <f aca="false">IFERROR(IF(H73&lt;6,I72+1,I72),0)</f>
        <v>56</v>
      </c>
      <c r="J73" s="82" t="str">
        <f aca="false">IF(G73&gt;0,IF(H73&lt;6,PtsMax6-I73+1,""),"")</f>
        <v/>
      </c>
      <c r="K73" s="97" t="n">
        <f aca="false">MAX(M73:AB73)</f>
        <v>0</v>
      </c>
      <c r="L73" s="98" t="n">
        <f aca="false">IFERROR(G73/G$1,"")</f>
        <v>0.738219895287958</v>
      </c>
      <c r="M73" s="99" t="str">
        <f aca="false">IF(M$2=$E73,$J73,"")</f>
        <v/>
      </c>
      <c r="N73" s="86" t="str">
        <f aca="false">IF(N$2=$E73,$J73,"")</f>
        <v/>
      </c>
      <c r="O73" s="99" t="str">
        <f aca="false">IF(O$2=$E73,$J73,"")</f>
        <v/>
      </c>
      <c r="P73" s="86" t="str">
        <f aca="false">IF(P$2=$E73,$J73,"")</f>
        <v/>
      </c>
      <c r="Q73" s="86" t="str">
        <f aca="false">IF(Q$2=$E73,$J73,"")</f>
        <v/>
      </c>
      <c r="R73" s="99" t="str">
        <f aca="false">IF(R$2=$E73,$J73,"")</f>
        <v/>
      </c>
      <c r="S73" s="86" t="str">
        <f aca="false">IF(S$2=$E73,$J73,"")</f>
        <v/>
      </c>
      <c r="T73" s="99" t="str">
        <f aca="false">IF(T$2=$E73,$J73,"")</f>
        <v/>
      </c>
      <c r="U73" s="86" t="str">
        <f aca="false">IF(U$2=$E73,$J73,"")</f>
        <v/>
      </c>
      <c r="V73" s="99" t="str">
        <f aca="false">IF(V$2=$E73,$J73,"")</f>
        <v/>
      </c>
      <c r="W73" s="86" t="str">
        <f aca="false">IF(W$2=$E73,$J73,"")</f>
        <v/>
      </c>
      <c r="X73" s="99" t="str">
        <f aca="false">IF(X$2=$E73,$J73,"")</f>
        <v/>
      </c>
      <c r="Y73" s="86" t="str">
        <f aca="false">IF(Y$2=$E73,$J73,"")</f>
        <v/>
      </c>
      <c r="Z73" s="99" t="str">
        <f aca="false">IF(Z$2=$E73,$J73,"")</f>
        <v/>
      </c>
      <c r="AA73" s="86" t="str">
        <f aca="false">IF(AA$2=$E73,$J73,"")</f>
        <v/>
      </c>
      <c r="AB73" s="99" t="str">
        <f aca="false">IF(AB$2=$E73,$J73,"")</f>
        <v/>
      </c>
      <c r="AC73" s="101" t="s">
        <v>10</v>
      </c>
      <c r="AD73" s="83"/>
      <c r="AE73" s="83"/>
      <c r="AF73" s="83"/>
    </row>
    <row r="74" customFormat="false" ht="14.25" hidden="false" customHeight="false" outlineLevel="0" collapsed="false">
      <c r="A74" s="82" t="n">
        <f aca="false">IF(G74&lt;&gt;0,IF(COUNTIF(G$4:G$200,G74)&lt;&gt;1,RANK(G74,G$4:G$200)&amp;"°",RANK(G74,G$4:G$200)),"")</f>
        <v>71</v>
      </c>
      <c r="B74" s="100" t="s">
        <v>150</v>
      </c>
      <c r="C74" s="86" t="str">
        <f aca="false">IFERROR(VLOOKUP($B74,TabJoueurs,2,0),"")</f>
        <v>5B</v>
      </c>
      <c r="D74" s="86" t="str">
        <f aca="false">IFERROR(VLOOKUP($B74,TabJoueurs,3,0),"")</f>
        <v>V</v>
      </c>
      <c r="E74" s="86" t="str">
        <f aca="false">IFERROR(VLOOKUP($B74,TabJoueurs,4,0),"")</f>
        <v>WAA</v>
      </c>
      <c r="F74" s="86" t="n">
        <f aca="false">IFERROR(VLOOKUP($B74,TabJoueurs,7,0),"")</f>
        <v>0</v>
      </c>
      <c r="G74" s="82" t="n">
        <v>700</v>
      </c>
      <c r="H74" s="82" t="n">
        <f aca="false">COUNTIF(E$4:E74,E74)</f>
        <v>9</v>
      </c>
      <c r="I74" s="82" t="n">
        <f aca="false">IFERROR(IF(H74&lt;6,I73+1,I73),0)</f>
        <v>56</v>
      </c>
      <c r="J74" s="82" t="str">
        <f aca="false">IF(G74&gt;0,IF(H74&lt;6,PtsMax6-I74+1,""),"")</f>
        <v/>
      </c>
      <c r="K74" s="97" t="n">
        <f aca="false">MAX(M74:AB74)</f>
        <v>0</v>
      </c>
      <c r="L74" s="98" t="n">
        <f aca="false">IFERROR(G74/G$1,"")</f>
        <v>0.732984293193717</v>
      </c>
      <c r="M74" s="99" t="str">
        <f aca="false">IF(M$2=$E74,$J74,"")</f>
        <v/>
      </c>
      <c r="N74" s="86" t="str">
        <f aca="false">IF(N$2=$E74,$J74,"")</f>
        <v/>
      </c>
      <c r="O74" s="99" t="str">
        <f aca="false">IF(O$2=$E74,$J74,"")</f>
        <v/>
      </c>
      <c r="P74" s="86" t="str">
        <f aca="false">IF(P$2=$E74,$J74,"")</f>
        <v/>
      </c>
      <c r="Q74" s="86" t="str">
        <f aca="false">IF(Q$2=$E74,$J74,"")</f>
        <v/>
      </c>
      <c r="R74" s="99" t="str">
        <f aca="false">IF(R$2=$E74,$J74,"")</f>
        <v/>
      </c>
      <c r="S74" s="86" t="str">
        <f aca="false">IF(S$2=$E74,$J74,"")</f>
        <v/>
      </c>
      <c r="T74" s="99" t="str">
        <f aca="false">IF(T$2=$E74,$J74,"")</f>
        <v/>
      </c>
      <c r="U74" s="86" t="str">
        <f aca="false">IF(U$2=$E74,$J74,"")</f>
        <v/>
      </c>
      <c r="V74" s="99" t="str">
        <f aca="false">IF(V$2=$E74,$J74,"")</f>
        <v/>
      </c>
      <c r="W74" s="86" t="str">
        <f aca="false">IF(W$2=$E74,$J74,"")</f>
        <v/>
      </c>
      <c r="X74" s="99" t="str">
        <f aca="false">IF(X$2=$E74,$J74,"")</f>
        <v/>
      </c>
      <c r="Y74" s="86" t="str">
        <f aca="false">IF(Y$2=$E74,$J74,"")</f>
        <v/>
      </c>
      <c r="Z74" s="99" t="str">
        <f aca="false">IF(Z$2=$E74,$J74,"")</f>
        <v/>
      </c>
      <c r="AA74" s="86" t="str">
        <f aca="false">IF(AA$2=$E74,$J74,"")</f>
        <v/>
      </c>
      <c r="AB74" s="99" t="str">
        <f aca="false">IF(AB$2=$E74,$J74,"")</f>
        <v/>
      </c>
      <c r="AC74" s="101" t="s">
        <v>10</v>
      </c>
      <c r="AD74" s="83"/>
      <c r="AE74" s="83"/>
      <c r="AF74" s="83"/>
    </row>
    <row r="75" customFormat="false" ht="14.25" hidden="false" customHeight="false" outlineLevel="0" collapsed="false">
      <c r="A75" s="82" t="n">
        <f aca="false">IF(G75&lt;&gt;0,IF(COUNTIF(G$4:G$200,G75)&lt;&gt;1,RANK(G75,G$4:G$200)&amp;"°",RANK(G75,G$4:G$200)),"")</f>
        <v>72</v>
      </c>
      <c r="B75" s="100" t="s">
        <v>124</v>
      </c>
      <c r="C75" s="86" t="str">
        <f aca="false">IFERROR(VLOOKUP($B75,TabJoueurs,2,0),"")</f>
        <v>NC</v>
      </c>
      <c r="D75" s="86" t="str">
        <f aca="false">IFERROR(VLOOKUP($B75,TabJoueurs,3,0),"")</f>
        <v>S</v>
      </c>
      <c r="E75" s="86" t="str">
        <f aca="false">IFERROR(VLOOKUP($B75,TabJoueurs,4,0),"")</f>
        <v>DZY</v>
      </c>
      <c r="F75" s="86" t="n">
        <f aca="false">IFERROR(VLOOKUP($B75,TabJoueurs,7,0),"")</f>
        <v>0</v>
      </c>
      <c r="G75" s="82" t="n">
        <v>699</v>
      </c>
      <c r="H75" s="82" t="n">
        <f aca="false">COUNTIF(E$4:E75,E75)</f>
        <v>6</v>
      </c>
      <c r="I75" s="82" t="n">
        <f aca="false">IFERROR(IF(H75&lt;6,I74+1,I74),0)</f>
        <v>56</v>
      </c>
      <c r="J75" s="82" t="str">
        <f aca="false">IF(G75&gt;0,IF(H75&lt;6,PtsMax6-I75+1,""),"")</f>
        <v/>
      </c>
      <c r="K75" s="97" t="n">
        <f aca="false">MAX(M75:AB75)</f>
        <v>0</v>
      </c>
      <c r="L75" s="98" t="n">
        <f aca="false">IFERROR(G75/G$1,"")</f>
        <v>0.731937172774869</v>
      </c>
      <c r="M75" s="99" t="str">
        <f aca="false">IF(M$2=$E75,$J75,"")</f>
        <v/>
      </c>
      <c r="N75" s="86" t="str">
        <f aca="false">IF(N$2=$E75,$J75,"")</f>
        <v/>
      </c>
      <c r="O75" s="99" t="str">
        <f aca="false">IF(O$2=$E75,$J75,"")</f>
        <v/>
      </c>
      <c r="P75" s="86" t="str">
        <f aca="false">IF(P$2=$E75,$J75,"")</f>
        <v/>
      </c>
      <c r="Q75" s="86" t="str">
        <f aca="false">IF(Q$2=$E75,$J75,"")</f>
        <v/>
      </c>
      <c r="R75" s="99" t="str">
        <f aca="false">IF(R$2=$E75,$J75,"")</f>
        <v/>
      </c>
      <c r="S75" s="86" t="str">
        <f aca="false">IF(S$2=$E75,$J75,"")</f>
        <v/>
      </c>
      <c r="T75" s="99" t="str">
        <f aca="false">IF(T$2=$E75,$J75,"")</f>
        <v/>
      </c>
      <c r="U75" s="86" t="str">
        <f aca="false">IF(U$2=$E75,$J75,"")</f>
        <v/>
      </c>
      <c r="V75" s="99" t="str">
        <f aca="false">IF(V$2=$E75,$J75,"")</f>
        <v/>
      </c>
      <c r="W75" s="86" t="str">
        <f aca="false">IF(W$2=$E75,$J75,"")</f>
        <v/>
      </c>
      <c r="X75" s="99" t="str">
        <f aca="false">IF(X$2=$E75,$J75,"")</f>
        <v/>
      </c>
      <c r="Y75" s="86" t="str">
        <f aca="false">IF(Y$2=$E75,$J75,"")</f>
        <v/>
      </c>
      <c r="Z75" s="99" t="str">
        <f aca="false">IF(Z$2=$E75,$J75,"")</f>
        <v/>
      </c>
      <c r="AA75" s="86" t="str">
        <f aca="false">IF(AA$2=$E75,$J75,"")</f>
        <v/>
      </c>
      <c r="AB75" s="99" t="str">
        <f aca="false">IF(AB$2=$E75,$J75,"")</f>
        <v/>
      </c>
      <c r="AC75" s="101" t="s">
        <v>10</v>
      </c>
      <c r="AD75" s="83"/>
      <c r="AE75" s="83"/>
      <c r="AF75" s="83"/>
    </row>
    <row r="76" customFormat="false" ht="14.25" hidden="false" customHeight="false" outlineLevel="0" collapsed="false">
      <c r="A76" s="82" t="n">
        <f aca="false">IF(G76&lt;&gt;0,IF(COUNTIF(G$4:G$200,G76)&lt;&gt;1,RANK(G76,G$4:G$200)&amp;"°",RANK(G76,G$4:G$200)),"")</f>
        <v>73</v>
      </c>
      <c r="B76" s="100" t="s">
        <v>104</v>
      </c>
      <c r="C76" s="86" t="str">
        <f aca="false">IFERROR(VLOOKUP($B76,TabJoueurs,2,0),"")</f>
        <v>6D</v>
      </c>
      <c r="D76" s="86" t="str">
        <f aca="false">IFERROR(VLOOKUP($B76,TabJoueurs,3,0),"")</f>
        <v>D</v>
      </c>
      <c r="E76" s="86" t="str">
        <f aca="false">IFERROR(VLOOKUP($B76,TabJoueurs,4,0),"")</f>
        <v>GER</v>
      </c>
      <c r="F76" s="86" t="n">
        <f aca="false">IFERROR(VLOOKUP($B76,TabJoueurs,7,0),"")</f>
        <v>0</v>
      </c>
      <c r="G76" s="82" t="n">
        <v>698</v>
      </c>
      <c r="H76" s="82" t="n">
        <f aca="false">COUNTIF(E$4:E76,E76)</f>
        <v>3</v>
      </c>
      <c r="I76" s="82" t="n">
        <f aca="false">IFERROR(IF(H76&lt;6,I75+1,I75),0)</f>
        <v>57</v>
      </c>
      <c r="J76" s="82" t="n">
        <f aca="false">IF(G76&gt;0,IF(H76&lt;6,PtsMax6-I76+1,""),"")</f>
        <v>9</v>
      </c>
      <c r="K76" s="97" t="n">
        <f aca="false">MAX(M76:AB76)</f>
        <v>9</v>
      </c>
      <c r="L76" s="98" t="n">
        <f aca="false">IFERROR(G76/G$1,"")</f>
        <v>0.730890052356021</v>
      </c>
      <c r="M76" s="99" t="str">
        <f aca="false">IF(M$2=$E76,$J76,"")</f>
        <v/>
      </c>
      <c r="N76" s="86" t="str">
        <f aca="false">IF(N$2=$E76,$J76,"")</f>
        <v/>
      </c>
      <c r="O76" s="99" t="str">
        <f aca="false">IF(O$2=$E76,$J76,"")</f>
        <v/>
      </c>
      <c r="P76" s="86" t="str">
        <f aca="false">IF(P$2=$E76,$J76,"")</f>
        <v/>
      </c>
      <c r="Q76" s="86" t="str">
        <f aca="false">IF(Q$2=$E76,$J76,"")</f>
        <v/>
      </c>
      <c r="R76" s="99" t="str">
        <f aca="false">IF(R$2=$E76,$J76,"")</f>
        <v/>
      </c>
      <c r="S76" s="86" t="str">
        <f aca="false">IF(S$2=$E76,$J76,"")</f>
        <v/>
      </c>
      <c r="T76" s="99" t="str">
        <f aca="false">IF(T$2=$E76,$J76,"")</f>
        <v/>
      </c>
      <c r="U76" s="86" t="str">
        <f aca="false">IF(U$2=$E76,$J76,"")</f>
        <v/>
      </c>
      <c r="V76" s="99" t="str">
        <f aca="false">IF(V$2=$E76,$J76,"")</f>
        <v/>
      </c>
      <c r="W76" s="86" t="n">
        <f aca="false">IF(W$2=$E76,$J76,"")</f>
        <v>9</v>
      </c>
      <c r="X76" s="99" t="str">
        <f aca="false">IF(X$2=$E76,$J76,"")</f>
        <v/>
      </c>
      <c r="Y76" s="86" t="str">
        <f aca="false">IF(Y$2=$E76,$J76,"")</f>
        <v/>
      </c>
      <c r="Z76" s="99" t="str">
        <f aca="false">IF(Z$2=$E76,$J76,"")</f>
        <v/>
      </c>
      <c r="AA76" s="86" t="str">
        <f aca="false">IF(AA$2=$E76,$J76,"")</f>
        <v/>
      </c>
      <c r="AB76" s="99" t="str">
        <f aca="false">IF(AB$2=$E76,$J76,"")</f>
        <v/>
      </c>
      <c r="AC76" s="101" t="s">
        <v>10</v>
      </c>
      <c r="AD76" s="83"/>
      <c r="AE76" s="83"/>
      <c r="AF76" s="83"/>
    </row>
    <row r="77" customFormat="false" ht="14.25" hidden="false" customHeight="false" outlineLevel="0" collapsed="false">
      <c r="A77" s="82" t="n">
        <f aca="false">IF(G77&lt;&gt;0,IF(COUNTIF(G$4:G$200,G77)&lt;&gt;1,RANK(G77,G$4:G$200)&amp;"°",RANK(G77,G$4:G$200)),"")</f>
        <v>74</v>
      </c>
      <c r="B77" s="100" t="s">
        <v>719</v>
      </c>
      <c r="C77" s="86" t="str">
        <f aca="false">IFERROR(VLOOKUP($B77,TabJoueurs,2,0),"")</f>
        <v>6D</v>
      </c>
      <c r="D77" s="86" t="str">
        <f aca="false">IFERROR(VLOOKUP($B77,TabJoueurs,3,0),"")</f>
        <v>S</v>
      </c>
      <c r="E77" s="86" t="str">
        <f aca="false">IFERROR(VLOOKUP($B77,TabJoueurs,4,0),"")</f>
        <v>BAH</v>
      </c>
      <c r="F77" s="86" t="n">
        <f aca="false">IFERROR(VLOOKUP($B77,TabJoueurs,7,0),"")</f>
        <v>0</v>
      </c>
      <c r="G77" s="82" t="n">
        <v>697</v>
      </c>
      <c r="H77" s="82" t="n">
        <f aca="false">COUNTIF(E$4:E77,E77)</f>
        <v>10</v>
      </c>
      <c r="I77" s="82" t="n">
        <f aca="false">IFERROR(IF(H77&lt;6,I76+1,I76),0)</f>
        <v>57</v>
      </c>
      <c r="J77" s="82" t="str">
        <f aca="false">IF(G77&gt;0,IF(H77&lt;6,PtsMax6-I77+1,""),"")</f>
        <v/>
      </c>
      <c r="K77" s="97" t="n">
        <f aca="false">MAX(M77:AB77)</f>
        <v>0</v>
      </c>
      <c r="L77" s="98" t="n">
        <f aca="false">IFERROR(G77/G$1,"")</f>
        <v>0.729842931937173</v>
      </c>
      <c r="M77" s="99" t="str">
        <f aca="false">IF(M$2=$E77,$J77,"")</f>
        <v/>
      </c>
      <c r="N77" s="86" t="str">
        <f aca="false">IF(N$2=$E77,$J77,"")</f>
        <v/>
      </c>
      <c r="O77" s="99" t="str">
        <f aca="false">IF(O$2=$E77,$J77,"")</f>
        <v/>
      </c>
      <c r="P77" s="86" t="str">
        <f aca="false">IF(P$2=$E77,$J77,"")</f>
        <v/>
      </c>
      <c r="Q77" s="86" t="str">
        <f aca="false">IF(Q$2=$E77,$J77,"")</f>
        <v/>
      </c>
      <c r="R77" s="99" t="str">
        <f aca="false">IF(R$2=$E77,$J77,"")</f>
        <v/>
      </c>
      <c r="S77" s="86" t="str">
        <f aca="false">IF(S$2=$E77,$J77,"")</f>
        <v/>
      </c>
      <c r="T77" s="99" t="str">
        <f aca="false">IF(T$2=$E77,$J77,"")</f>
        <v/>
      </c>
      <c r="U77" s="86" t="str">
        <f aca="false">IF(U$2=$E77,$J77,"")</f>
        <v/>
      </c>
      <c r="V77" s="99" t="str">
        <f aca="false">IF(V$2=$E77,$J77,"")</f>
        <v/>
      </c>
      <c r="W77" s="86" t="str">
        <f aca="false">IF(W$2=$E77,$J77,"")</f>
        <v/>
      </c>
      <c r="X77" s="99" t="str">
        <f aca="false">IF(X$2=$E77,$J77,"")</f>
        <v/>
      </c>
      <c r="Y77" s="86" t="str">
        <f aca="false">IF(Y$2=$E77,$J77,"")</f>
        <v/>
      </c>
      <c r="Z77" s="99" t="str">
        <f aca="false">IF(Z$2=$E77,$J77,"")</f>
        <v/>
      </c>
      <c r="AA77" s="86" t="str">
        <f aca="false">IF(AA$2=$E77,$J77,"")</f>
        <v/>
      </c>
      <c r="AB77" s="99" t="str">
        <f aca="false">IF(AB$2=$E77,$J77,"")</f>
        <v/>
      </c>
      <c r="AC77" s="101" t="s">
        <v>10</v>
      </c>
      <c r="AD77" s="83"/>
      <c r="AE77" s="83"/>
      <c r="AF77" s="83"/>
    </row>
    <row r="78" customFormat="false" ht="14.25" hidden="false" customHeight="false" outlineLevel="0" collapsed="false">
      <c r="A78" s="82" t="n">
        <f aca="false">IF(G78&lt;&gt;0,IF(COUNTIF(G$4:G$200,G78)&lt;&gt;1,RANK(G78,G$4:G$200)&amp;"°",RANK(G78,G$4:G$200)),"")</f>
        <v>75</v>
      </c>
      <c r="B78" s="100" t="s">
        <v>165</v>
      </c>
      <c r="C78" s="86" t="str">
        <f aca="false">IFERROR(VLOOKUP($B78,TabJoueurs,2,0),"")</f>
        <v>6C</v>
      </c>
      <c r="D78" s="86" t="str">
        <f aca="false">IFERROR(VLOOKUP($B78,TabJoueurs,3,0),"")</f>
        <v>V</v>
      </c>
      <c r="E78" s="86" t="str">
        <f aca="false">IFERROR(VLOOKUP($B78,TabJoueurs,4,0),"")</f>
        <v>GER</v>
      </c>
      <c r="F78" s="86" t="n">
        <f aca="false">IFERROR(VLOOKUP($B78,TabJoueurs,7,0),"")</f>
        <v>0</v>
      </c>
      <c r="G78" s="82" t="n">
        <v>692</v>
      </c>
      <c r="H78" s="82" t="n">
        <f aca="false">COUNTIF(E$4:E78,E78)</f>
        <v>4</v>
      </c>
      <c r="I78" s="82" t="n">
        <f aca="false">IFERROR(IF(H78&lt;6,I77+1,I77),0)</f>
        <v>58</v>
      </c>
      <c r="J78" s="82" t="n">
        <f aca="false">IF(G78&gt;0,IF(H78&lt;6,PtsMax6-I78+1,""),"")</f>
        <v>8</v>
      </c>
      <c r="K78" s="97" t="n">
        <f aca="false">MAX(M78:AB78)</f>
        <v>8</v>
      </c>
      <c r="L78" s="98" t="n">
        <f aca="false">IFERROR(G78/G$1,"")</f>
        <v>0.724607329842932</v>
      </c>
      <c r="M78" s="99" t="str">
        <f aca="false">IF(M$2=$E78,$J78,"")</f>
        <v/>
      </c>
      <c r="N78" s="86" t="str">
        <f aca="false">IF(N$2=$E78,$J78,"")</f>
        <v/>
      </c>
      <c r="O78" s="99" t="str">
        <f aca="false">IF(O$2=$E78,$J78,"")</f>
        <v/>
      </c>
      <c r="P78" s="86" t="str">
        <f aca="false">IF(P$2=$E78,$J78,"")</f>
        <v/>
      </c>
      <c r="Q78" s="86" t="str">
        <f aca="false">IF(Q$2=$E78,$J78,"")</f>
        <v/>
      </c>
      <c r="R78" s="99" t="str">
        <f aca="false">IF(R$2=$E78,$J78,"")</f>
        <v/>
      </c>
      <c r="S78" s="86" t="str">
        <f aca="false">IF(S$2=$E78,$J78,"")</f>
        <v/>
      </c>
      <c r="T78" s="99" t="str">
        <f aca="false">IF(T$2=$E78,$J78,"")</f>
        <v/>
      </c>
      <c r="U78" s="86" t="str">
        <f aca="false">IF(U$2=$E78,$J78,"")</f>
        <v/>
      </c>
      <c r="V78" s="99" t="str">
        <f aca="false">IF(V$2=$E78,$J78,"")</f>
        <v/>
      </c>
      <c r="W78" s="86" t="n">
        <f aca="false">IF(W$2=$E78,$J78,"")</f>
        <v>8</v>
      </c>
      <c r="X78" s="99" t="str">
        <f aca="false">IF(X$2=$E78,$J78,"")</f>
        <v/>
      </c>
      <c r="Y78" s="86" t="str">
        <f aca="false">IF(Y$2=$E78,$J78,"")</f>
        <v/>
      </c>
      <c r="Z78" s="99" t="str">
        <f aca="false">IF(Z$2=$E78,$J78,"")</f>
        <v/>
      </c>
      <c r="AA78" s="86" t="str">
        <f aca="false">IF(AA$2=$E78,$J78,"")</f>
        <v/>
      </c>
      <c r="AB78" s="99" t="str">
        <f aca="false">IF(AB$2=$E78,$J78,"")</f>
        <v/>
      </c>
      <c r="AC78" s="101" t="s">
        <v>10</v>
      </c>
      <c r="AD78" s="83"/>
      <c r="AE78" s="83"/>
      <c r="AF78" s="83"/>
    </row>
    <row r="79" customFormat="false" ht="14.25" hidden="false" customHeight="false" outlineLevel="0" collapsed="false">
      <c r="A79" s="82" t="n">
        <f aca="false">IF(G79&lt;&gt;0,IF(COUNTIF(G$4:G$200,G79)&lt;&gt;1,RANK(G79,G$4:G$200)&amp;"°",RANK(G79,G$4:G$200)),"")</f>
        <v>76</v>
      </c>
      <c r="B79" s="100" t="s">
        <v>155</v>
      </c>
      <c r="C79" s="86" t="str">
        <f aca="false">IFERROR(VLOOKUP($B79,TabJoueurs,2,0),"")</f>
        <v>NC</v>
      </c>
      <c r="D79" s="86" t="str">
        <f aca="false">IFERROR(VLOOKUP($B79,TabJoueurs,3,0),"")</f>
        <v>D</v>
      </c>
      <c r="E79" s="86" t="str">
        <f aca="false">IFERROR(VLOOKUP($B79,TabJoueurs,4,0),"")</f>
        <v>LIB</v>
      </c>
      <c r="F79" s="86" t="n">
        <f aca="false">IFERROR(VLOOKUP($B79,TabJoueurs,7,0),"")</f>
        <v>0</v>
      </c>
      <c r="G79" s="82" t="n">
        <v>688</v>
      </c>
      <c r="H79" s="82" t="n">
        <f aca="false">COUNTIF(E$4:E79,E79)</f>
        <v>8</v>
      </c>
      <c r="I79" s="82" t="n">
        <f aca="false">IFERROR(IF(H79&lt;6,I78+1,I78),0)</f>
        <v>58</v>
      </c>
      <c r="J79" s="82" t="str">
        <f aca="false">IF(G79&gt;0,IF(H79&lt;6,PtsMax6-I79+1,""),"")</f>
        <v/>
      </c>
      <c r="K79" s="97" t="n">
        <f aca="false">MAX(M79:AB79)</f>
        <v>0</v>
      </c>
      <c r="L79" s="98" t="n">
        <f aca="false">IFERROR(G79/G$1,"")</f>
        <v>0.720418848167539</v>
      </c>
      <c r="M79" s="99" t="str">
        <f aca="false">IF(M$2=$E79,$J79,"")</f>
        <v/>
      </c>
      <c r="N79" s="86" t="str">
        <f aca="false">IF(N$2=$E79,$J79,"")</f>
        <v/>
      </c>
      <c r="O79" s="99" t="str">
        <f aca="false">IF(O$2=$E79,$J79,"")</f>
        <v/>
      </c>
      <c r="P79" s="86" t="str">
        <f aca="false">IF(P$2=$E79,$J79,"")</f>
        <v/>
      </c>
      <c r="Q79" s="86" t="str">
        <f aca="false">IF(Q$2=$E79,$J79,"")</f>
        <v/>
      </c>
      <c r="R79" s="99" t="str">
        <f aca="false">IF(R$2=$E79,$J79,"")</f>
        <v/>
      </c>
      <c r="S79" s="86" t="str">
        <f aca="false">IF(S$2=$E79,$J79,"")</f>
        <v/>
      </c>
      <c r="T79" s="99" t="str">
        <f aca="false">IF(T$2=$E79,$J79,"")</f>
        <v/>
      </c>
      <c r="U79" s="86" t="str">
        <f aca="false">IF(U$2=$E79,$J79,"")</f>
        <v/>
      </c>
      <c r="V79" s="99" t="str">
        <f aca="false">IF(V$2=$E79,$J79,"")</f>
        <v/>
      </c>
      <c r="W79" s="86" t="str">
        <f aca="false">IF(W$2=$E79,$J79,"")</f>
        <v/>
      </c>
      <c r="X79" s="99" t="str">
        <f aca="false">IF(X$2=$E79,$J79,"")</f>
        <v/>
      </c>
      <c r="Y79" s="86" t="str">
        <f aca="false">IF(Y$2=$E79,$J79,"")</f>
        <v/>
      </c>
      <c r="Z79" s="99" t="str">
        <f aca="false">IF(Z$2=$E79,$J79,"")</f>
        <v/>
      </c>
      <c r="AA79" s="86" t="str">
        <f aca="false">IF(AA$2=$E79,$J79,"")</f>
        <v/>
      </c>
      <c r="AB79" s="99" t="str">
        <f aca="false">IF(AB$2=$E79,$J79,"")</f>
        <v/>
      </c>
      <c r="AC79" s="101" t="s">
        <v>10</v>
      </c>
      <c r="AD79" s="83"/>
      <c r="AE79" s="83"/>
      <c r="AF79" s="83"/>
    </row>
    <row r="80" customFormat="false" ht="14.25" hidden="false" customHeight="false" outlineLevel="0" collapsed="false">
      <c r="A80" s="82" t="n">
        <f aca="false">IF(G80&lt;&gt;0,IF(COUNTIF(G$4:G$200,G80)&lt;&gt;1,RANK(G80,G$4:G$200)&amp;"°",RANK(G80,G$4:G$200)),"")</f>
        <v>77</v>
      </c>
      <c r="B80" s="100" t="s">
        <v>146</v>
      </c>
      <c r="C80" s="86" t="n">
        <f aca="false">IFERROR(VLOOKUP($B80,TabJoueurs,2,0),"")</f>
        <v>7</v>
      </c>
      <c r="D80" s="86" t="str">
        <f aca="false">IFERROR(VLOOKUP($B80,TabJoueurs,3,0),"")</f>
        <v>V</v>
      </c>
      <c r="E80" s="86" t="str">
        <f aca="false">IFERROR(VLOOKUP($B80,TabJoueurs,4,0),"")</f>
        <v>CNB</v>
      </c>
      <c r="F80" s="86" t="n">
        <f aca="false">IFERROR(VLOOKUP($B80,TabJoueurs,7,0),"")</f>
        <v>0</v>
      </c>
      <c r="G80" s="82" t="n">
        <v>682</v>
      </c>
      <c r="H80" s="82" t="n">
        <f aca="false">COUNTIF(E$4:E80,E80)</f>
        <v>1</v>
      </c>
      <c r="I80" s="82" t="n">
        <f aca="false">IFERROR(IF(H80&lt;6,I79+1,I79),0)</f>
        <v>59</v>
      </c>
      <c r="J80" s="82" t="n">
        <f aca="false">IF(G80&gt;0,IF(H80&lt;6,PtsMax6-I80+1,""),"")</f>
        <v>7</v>
      </c>
      <c r="K80" s="97" t="n">
        <f aca="false">MAX(M80:AB80)</f>
        <v>7</v>
      </c>
      <c r="L80" s="98" t="n">
        <f aca="false">IFERROR(G80/G$1,"")</f>
        <v>0.71413612565445</v>
      </c>
      <c r="M80" s="99" t="str">
        <f aca="false">IF(M$2=$E80,$J80,"")</f>
        <v/>
      </c>
      <c r="N80" s="86" t="str">
        <f aca="false">IF(N$2=$E80,$J80,"")</f>
        <v/>
      </c>
      <c r="O80" s="99" t="str">
        <f aca="false">IF(O$2=$E80,$J80,"")</f>
        <v/>
      </c>
      <c r="P80" s="86" t="str">
        <f aca="false">IF(P$2=$E80,$J80,"")</f>
        <v/>
      </c>
      <c r="Q80" s="86" t="str">
        <f aca="false">IF(Q$2=$E80,$J80,"")</f>
        <v/>
      </c>
      <c r="R80" s="99" t="str">
        <f aca="false">IF(R$2=$E80,$J80,"")</f>
        <v/>
      </c>
      <c r="S80" s="86" t="n">
        <f aca="false">IF(S$2=$E80,$J80,"")</f>
        <v>7</v>
      </c>
      <c r="T80" s="99" t="str">
        <f aca="false">IF(T$2=$E80,$J80,"")</f>
        <v/>
      </c>
      <c r="U80" s="86" t="str">
        <f aca="false">IF(U$2=$E80,$J80,"")</f>
        <v/>
      </c>
      <c r="V80" s="99" t="str">
        <f aca="false">IF(V$2=$E80,$J80,"")</f>
        <v/>
      </c>
      <c r="W80" s="86" t="str">
        <f aca="false">IF(W$2=$E80,$J80,"")</f>
        <v/>
      </c>
      <c r="X80" s="99" t="str">
        <f aca="false">IF(X$2=$E80,$J80,"")</f>
        <v/>
      </c>
      <c r="Y80" s="86" t="str">
        <f aca="false">IF(Y$2=$E80,$J80,"")</f>
        <v/>
      </c>
      <c r="Z80" s="99" t="str">
        <f aca="false">IF(Z$2=$E80,$J80,"")</f>
        <v/>
      </c>
      <c r="AA80" s="86" t="str">
        <f aca="false">IF(AA$2=$E80,$J80,"")</f>
        <v/>
      </c>
      <c r="AB80" s="99" t="str">
        <f aca="false">IF(AB$2=$E80,$J80,"")</f>
        <v/>
      </c>
      <c r="AC80" s="101" t="s">
        <v>10</v>
      </c>
      <c r="AD80" s="83"/>
      <c r="AE80" s="83"/>
      <c r="AF80" s="83"/>
    </row>
    <row r="81" customFormat="false" ht="14.25" hidden="false" customHeight="false" outlineLevel="0" collapsed="false">
      <c r="A81" s="82" t="n">
        <f aca="false">IF(G81&lt;&gt;0,IF(COUNTIF(G$4:G$200,G81)&lt;&gt;1,RANK(G81,G$4:G$200)&amp;"°",RANK(G81,G$4:G$200)),"")</f>
        <v>78</v>
      </c>
      <c r="B81" s="100" t="s">
        <v>103</v>
      </c>
      <c r="C81" s="86" t="n">
        <f aca="false">IFERROR(VLOOKUP($B81,TabJoueurs,2,0),"")</f>
        <v>7</v>
      </c>
      <c r="D81" s="86" t="str">
        <f aca="false">IFERROR(VLOOKUP($B81,TabJoueurs,3,0),"")</f>
        <v>V</v>
      </c>
      <c r="E81" s="86" t="str">
        <f aca="false">IFERROR(VLOOKUP($B81,TabJoueurs,4,0),"")</f>
        <v>CNB</v>
      </c>
      <c r="F81" s="86" t="n">
        <f aca="false">IFERROR(VLOOKUP($B81,TabJoueurs,7,0),"")</f>
        <v>0</v>
      </c>
      <c r="G81" s="82" t="n">
        <v>677</v>
      </c>
      <c r="H81" s="82" t="n">
        <f aca="false">COUNTIF(E$4:E81,E81)</f>
        <v>2</v>
      </c>
      <c r="I81" s="82" t="n">
        <f aca="false">IFERROR(IF(H81&lt;6,I80+1,I80),0)</f>
        <v>60</v>
      </c>
      <c r="J81" s="82" t="n">
        <f aca="false">IF(G81&gt;0,IF(H81&lt;6,PtsMax6-I81+1,""),"")</f>
        <v>6</v>
      </c>
      <c r="K81" s="97" t="n">
        <f aca="false">MAX(M81:AB81)</f>
        <v>6</v>
      </c>
      <c r="L81" s="98" t="n">
        <f aca="false">IFERROR(G81/G$1,"")</f>
        <v>0.708900523560209</v>
      </c>
      <c r="M81" s="99" t="str">
        <f aca="false">IF(M$2=$E81,$J81,"")</f>
        <v/>
      </c>
      <c r="N81" s="86" t="str">
        <f aca="false">IF(N$2=$E81,$J81,"")</f>
        <v/>
      </c>
      <c r="O81" s="99" t="str">
        <f aca="false">IF(O$2=$E81,$J81,"")</f>
        <v/>
      </c>
      <c r="P81" s="86" t="str">
        <f aca="false">IF(P$2=$E81,$J81,"")</f>
        <v/>
      </c>
      <c r="Q81" s="86" t="str">
        <f aca="false">IF(Q$2=$E81,$J81,"")</f>
        <v/>
      </c>
      <c r="R81" s="99" t="str">
        <f aca="false">IF(R$2=$E81,$J81,"")</f>
        <v/>
      </c>
      <c r="S81" s="86" t="n">
        <f aca="false">IF(S$2=$E81,$J81,"")</f>
        <v>6</v>
      </c>
      <c r="T81" s="99" t="str">
        <f aca="false">IF(T$2=$E81,$J81,"")</f>
        <v/>
      </c>
      <c r="U81" s="86" t="str">
        <f aca="false">IF(U$2=$E81,$J81,"")</f>
        <v/>
      </c>
      <c r="V81" s="99" t="str">
        <f aca="false">IF(V$2=$E81,$J81,"")</f>
        <v/>
      </c>
      <c r="W81" s="86" t="str">
        <f aca="false">IF(W$2=$E81,$J81,"")</f>
        <v/>
      </c>
      <c r="X81" s="99" t="str">
        <f aca="false">IF(X$2=$E81,$J81,"")</f>
        <v/>
      </c>
      <c r="Y81" s="86" t="str">
        <f aca="false">IF(Y$2=$E81,$J81,"")</f>
        <v/>
      </c>
      <c r="Z81" s="99" t="str">
        <f aca="false">IF(Z$2=$E81,$J81,"")</f>
        <v/>
      </c>
      <c r="AA81" s="86" t="str">
        <f aca="false">IF(AA$2=$E81,$J81,"")</f>
        <v/>
      </c>
      <c r="AB81" s="99" t="str">
        <f aca="false">IF(AB$2=$E81,$J81,"")</f>
        <v/>
      </c>
      <c r="AC81" s="101" t="s">
        <v>10</v>
      </c>
      <c r="AD81" s="83"/>
      <c r="AE81" s="83"/>
      <c r="AF81" s="83"/>
    </row>
    <row r="82" customFormat="false" ht="14.25" hidden="false" customHeight="false" outlineLevel="0" collapsed="false">
      <c r="A82" s="82" t="n">
        <f aca="false">IF(G82&lt;&gt;0,IF(COUNTIF(G$4:G$200,G82)&lt;&gt;1,RANK(G82,G$4:G$200)&amp;"°",RANK(G82,G$4:G$200)),"")</f>
        <v>79</v>
      </c>
      <c r="B82" s="100" t="s">
        <v>79</v>
      </c>
      <c r="C82" s="86" t="str">
        <f aca="false">IFERROR(VLOOKUP($B82,TabJoueurs,2,0),"")</f>
        <v>6A</v>
      </c>
      <c r="D82" s="86" t="str">
        <f aca="false">IFERROR(VLOOKUP($B82,TabJoueurs,3,0),"")</f>
        <v>S</v>
      </c>
      <c r="E82" s="86" t="str">
        <f aca="false">IFERROR(VLOOKUP($B82,TabJoueurs,4,0),"")</f>
        <v>WAA</v>
      </c>
      <c r="F82" s="86" t="n">
        <f aca="false">IFERROR(VLOOKUP($B82,TabJoueurs,7,0),"")</f>
        <v>0</v>
      </c>
      <c r="G82" s="82" t="n">
        <v>674</v>
      </c>
      <c r="H82" s="82" t="n">
        <f aca="false">COUNTIF(E$4:E82,E82)</f>
        <v>10</v>
      </c>
      <c r="I82" s="82" t="n">
        <f aca="false">IFERROR(IF(H82&lt;6,I81+1,I81),0)</f>
        <v>60</v>
      </c>
      <c r="J82" s="82" t="str">
        <f aca="false">IF(G82&gt;0,IF(H82&lt;6,PtsMax6-I82+1,""),"")</f>
        <v/>
      </c>
      <c r="K82" s="97" t="n">
        <f aca="false">MAX(M82:AB82)</f>
        <v>0</v>
      </c>
      <c r="L82" s="98" t="n">
        <f aca="false">IFERROR(G82/G$1,"")</f>
        <v>0.705759162303665</v>
      </c>
      <c r="M82" s="99" t="str">
        <f aca="false">IF(M$2=$E82,$J82,"")</f>
        <v/>
      </c>
      <c r="N82" s="86" t="str">
        <f aca="false">IF(N$2=$E82,$J82,"")</f>
        <v/>
      </c>
      <c r="O82" s="99" t="str">
        <f aca="false">IF(O$2=$E82,$J82,"")</f>
        <v/>
      </c>
      <c r="P82" s="86" t="str">
        <f aca="false">IF(P$2=$E82,$J82,"")</f>
        <v/>
      </c>
      <c r="Q82" s="86" t="str">
        <f aca="false">IF(Q$2=$E82,$J82,"")</f>
        <v/>
      </c>
      <c r="R82" s="99" t="str">
        <f aca="false">IF(R$2=$E82,$J82,"")</f>
        <v/>
      </c>
      <c r="S82" s="86" t="str">
        <f aca="false">IF(S$2=$E82,$J82,"")</f>
        <v/>
      </c>
      <c r="T82" s="99" t="str">
        <f aca="false">IF(T$2=$E82,$J82,"")</f>
        <v/>
      </c>
      <c r="U82" s="86" t="str">
        <f aca="false">IF(U$2=$E82,$J82,"")</f>
        <v/>
      </c>
      <c r="V82" s="99" t="str">
        <f aca="false">IF(V$2=$E82,$J82,"")</f>
        <v/>
      </c>
      <c r="W82" s="86" t="str">
        <f aca="false">IF(W$2=$E82,$J82,"")</f>
        <v/>
      </c>
      <c r="X82" s="99" t="str">
        <f aca="false">IF(X$2=$E82,$J82,"")</f>
        <v/>
      </c>
      <c r="Y82" s="86" t="str">
        <f aca="false">IF(Y$2=$E82,$J82,"")</f>
        <v/>
      </c>
      <c r="Z82" s="99" t="str">
        <f aca="false">IF(Z$2=$E82,$J82,"")</f>
        <v/>
      </c>
      <c r="AA82" s="86" t="str">
        <f aca="false">IF(AA$2=$E82,$J82,"")</f>
        <v/>
      </c>
      <c r="AB82" s="99" t="str">
        <f aca="false">IF(AB$2=$E82,$J82,"")</f>
        <v/>
      </c>
      <c r="AC82" s="101" t="s">
        <v>10</v>
      </c>
      <c r="AD82" s="83"/>
      <c r="AE82" s="83"/>
      <c r="AF82" s="83"/>
    </row>
    <row r="83" customFormat="false" ht="14.25" hidden="false" customHeight="false" outlineLevel="0" collapsed="false">
      <c r="A83" s="82" t="n">
        <f aca="false">IF(G83&lt;&gt;0,IF(COUNTIF(G$4:G$200,G83)&lt;&gt;1,RANK(G83,G$4:G$200)&amp;"°",RANK(G83,G$4:G$200)),"")</f>
        <v>80</v>
      </c>
      <c r="B83" s="100" t="s">
        <v>159</v>
      </c>
      <c r="C83" s="86" t="str">
        <f aca="false">IFERROR(VLOOKUP($B83,TabJoueurs,2,0),"")</f>
        <v>6C</v>
      </c>
      <c r="D83" s="86" t="str">
        <f aca="false">IFERROR(VLOOKUP($B83,TabJoueurs,3,0),"")</f>
        <v>S</v>
      </c>
      <c r="E83" s="86" t="str">
        <f aca="false">IFERROR(VLOOKUP($B83,TabJoueurs,4,0),"")</f>
        <v>BAH</v>
      </c>
      <c r="F83" s="86" t="n">
        <f aca="false">IFERROR(VLOOKUP($B83,TabJoueurs,7,0),"")</f>
        <v>0</v>
      </c>
      <c r="G83" s="82" t="n">
        <v>673</v>
      </c>
      <c r="H83" s="82" t="n">
        <f aca="false">COUNTIF(E$4:E83,E83)</f>
        <v>11</v>
      </c>
      <c r="I83" s="82" t="n">
        <f aca="false">IFERROR(IF(H83&lt;6,I82+1,I82),0)</f>
        <v>60</v>
      </c>
      <c r="J83" s="82" t="str">
        <f aca="false">IF(G83&gt;0,IF(H83&lt;6,PtsMax6-I83+1,""),"")</f>
        <v/>
      </c>
      <c r="K83" s="97" t="n">
        <f aca="false">MAX(M83:AB83)</f>
        <v>0</v>
      </c>
      <c r="L83" s="98" t="n">
        <f aca="false">IFERROR(G83/G$1,"")</f>
        <v>0.704712041884817</v>
      </c>
      <c r="M83" s="99" t="str">
        <f aca="false">IF(M$2=$E83,$J83,"")</f>
        <v/>
      </c>
      <c r="N83" s="86" t="str">
        <f aca="false">IF(N$2=$E83,$J83,"")</f>
        <v/>
      </c>
      <c r="O83" s="99" t="str">
        <f aca="false">IF(O$2=$E83,$J83,"")</f>
        <v/>
      </c>
      <c r="P83" s="86" t="str">
        <f aca="false">IF(P$2=$E83,$J83,"")</f>
        <v/>
      </c>
      <c r="Q83" s="86" t="str">
        <f aca="false">IF(Q$2=$E83,$J83,"")</f>
        <v/>
      </c>
      <c r="R83" s="99" t="str">
        <f aca="false">IF(R$2=$E83,$J83,"")</f>
        <v/>
      </c>
      <c r="S83" s="86" t="str">
        <f aca="false">IF(S$2=$E83,$J83,"")</f>
        <v/>
      </c>
      <c r="T83" s="99" t="str">
        <f aca="false">IF(T$2=$E83,$J83,"")</f>
        <v/>
      </c>
      <c r="U83" s="86" t="str">
        <f aca="false">IF(U$2=$E83,$J83,"")</f>
        <v/>
      </c>
      <c r="V83" s="99" t="str">
        <f aca="false">IF(V$2=$E83,$J83,"")</f>
        <v/>
      </c>
      <c r="W83" s="86" t="str">
        <f aca="false">IF(W$2=$E83,$J83,"")</f>
        <v/>
      </c>
      <c r="X83" s="99" t="str">
        <f aca="false">IF(X$2=$E83,$J83,"")</f>
        <v/>
      </c>
      <c r="Y83" s="86" t="str">
        <f aca="false">IF(Y$2=$E83,$J83,"")</f>
        <v/>
      </c>
      <c r="Z83" s="99" t="str">
        <f aca="false">IF(Z$2=$E83,$J83,"")</f>
        <v/>
      </c>
      <c r="AA83" s="86" t="str">
        <f aca="false">IF(AA$2=$E83,$J83,"")</f>
        <v/>
      </c>
      <c r="AB83" s="99" t="str">
        <f aca="false">IF(AB$2=$E83,$J83,"")</f>
        <v/>
      </c>
      <c r="AC83" s="101" t="s">
        <v>10</v>
      </c>
      <c r="AD83" s="83"/>
      <c r="AE83" s="83"/>
      <c r="AF83" s="83"/>
    </row>
    <row r="84" customFormat="false" ht="14.25" hidden="false" customHeight="false" outlineLevel="0" collapsed="false">
      <c r="A84" s="82" t="n">
        <f aca="false">IF(G84&lt;&gt;0,IF(COUNTIF(G$4:G$200,G84)&lt;&gt;1,RANK(G84,G$4:G$200)&amp;"°",RANK(G84,G$4:G$200)),"")</f>
        <v>81</v>
      </c>
      <c r="B84" s="100" t="s">
        <v>585</v>
      </c>
      <c r="C84" s="86" t="str">
        <f aca="false">IFERROR(VLOOKUP($B84,TabJoueurs,2,0),"")</f>
        <v>6A</v>
      </c>
      <c r="D84" s="86" t="str">
        <f aca="false">IFERROR(VLOOKUP($B84,TabJoueurs,3,0),"")</f>
        <v>D</v>
      </c>
      <c r="E84" s="86" t="str">
        <f aca="false">IFERROR(VLOOKUP($B84,TabJoueurs,4,0),"")</f>
        <v>AYW</v>
      </c>
      <c r="F84" s="86" t="n">
        <f aca="false">IFERROR(VLOOKUP($B84,TabJoueurs,7,0),"")</f>
        <v>0</v>
      </c>
      <c r="G84" s="82" t="n">
        <v>668</v>
      </c>
      <c r="H84" s="82" t="n">
        <f aca="false">COUNTIF(E$4:E84,E84)</f>
        <v>6</v>
      </c>
      <c r="I84" s="82" t="n">
        <f aca="false">IFERROR(IF(H84&lt;6,I83+1,I83),0)</f>
        <v>60</v>
      </c>
      <c r="J84" s="82" t="str">
        <f aca="false">IF(G84&gt;0,IF(H84&lt;6,PtsMax6-I84+1,""),"")</f>
        <v/>
      </c>
      <c r="K84" s="97" t="n">
        <f aca="false">MAX(M84:AB84)</f>
        <v>0</v>
      </c>
      <c r="L84" s="98" t="n">
        <f aca="false">IFERROR(G84/G$1,"")</f>
        <v>0.699476439790576</v>
      </c>
      <c r="M84" s="99" t="str">
        <f aca="false">IF(M$2=$E84,$J84,"")</f>
        <v/>
      </c>
      <c r="N84" s="86" t="str">
        <f aca="false">IF(N$2=$E84,$J84,"")</f>
        <v/>
      </c>
      <c r="O84" s="99" t="str">
        <f aca="false">IF(O$2=$E84,$J84,"")</f>
        <v/>
      </c>
      <c r="P84" s="86" t="str">
        <f aca="false">IF(P$2=$E84,$J84,"")</f>
        <v/>
      </c>
      <c r="Q84" s="86" t="str">
        <f aca="false">IF(Q$2=$E84,$J84,"")</f>
        <v/>
      </c>
      <c r="R84" s="99" t="str">
        <f aca="false">IF(R$2=$E84,$J84,"")</f>
        <v/>
      </c>
      <c r="S84" s="86" t="str">
        <f aca="false">IF(S$2=$E84,$J84,"")</f>
        <v/>
      </c>
      <c r="T84" s="99" t="str">
        <f aca="false">IF(T$2=$E84,$J84,"")</f>
        <v/>
      </c>
      <c r="U84" s="86" t="str">
        <f aca="false">IF(U$2=$E84,$J84,"")</f>
        <v/>
      </c>
      <c r="V84" s="99" t="str">
        <f aca="false">IF(V$2=$E84,$J84,"")</f>
        <v/>
      </c>
      <c r="W84" s="86" t="str">
        <f aca="false">IF(W$2=$E84,$J84,"")</f>
        <v/>
      </c>
      <c r="X84" s="99" t="str">
        <f aca="false">IF(X$2=$E84,$J84,"")</f>
        <v/>
      </c>
      <c r="Y84" s="86" t="str">
        <f aca="false">IF(Y$2=$E84,$J84,"")</f>
        <v/>
      </c>
      <c r="Z84" s="99" t="str">
        <f aca="false">IF(Z$2=$E84,$J84,"")</f>
        <v/>
      </c>
      <c r="AA84" s="86" t="str">
        <f aca="false">IF(AA$2=$E84,$J84,"")</f>
        <v/>
      </c>
      <c r="AB84" s="99" t="str">
        <f aca="false">IF(AB$2=$E84,$J84,"")</f>
        <v/>
      </c>
      <c r="AC84" s="101" t="s">
        <v>10</v>
      </c>
      <c r="AD84" s="83"/>
      <c r="AE84" s="83"/>
      <c r="AF84" s="83"/>
    </row>
    <row r="85" customFormat="false" ht="14.25" hidden="false" customHeight="false" outlineLevel="0" collapsed="false">
      <c r="A85" s="82" t="n">
        <f aca="false">IF(G85&lt;&gt;0,IF(COUNTIF(G$4:G$200,G85)&lt;&gt;1,RANK(G85,G$4:G$200)&amp;"°",RANK(G85,G$4:G$200)),"")</f>
        <v>82</v>
      </c>
      <c r="B85" s="100" t="s">
        <v>152</v>
      </c>
      <c r="C85" s="86" t="str">
        <f aca="false">IFERROR(VLOOKUP($B85,TabJoueurs,2,0),"")</f>
        <v>6D</v>
      </c>
      <c r="D85" s="86" t="str">
        <f aca="false">IFERROR(VLOOKUP($B85,TabJoueurs,3,0),"")</f>
        <v>D</v>
      </c>
      <c r="E85" s="86" t="str">
        <f aca="false">IFERROR(VLOOKUP($B85,TabJoueurs,4,0),"")</f>
        <v>FLO</v>
      </c>
      <c r="F85" s="86" t="n">
        <f aca="false">IFERROR(VLOOKUP($B85,TabJoueurs,7,0),"")</f>
        <v>0</v>
      </c>
      <c r="G85" s="82" t="n">
        <v>661</v>
      </c>
      <c r="H85" s="82" t="n">
        <f aca="false">COUNTIF(E$4:E85,E85)</f>
        <v>8</v>
      </c>
      <c r="I85" s="82" t="n">
        <f aca="false">IFERROR(IF(H85&lt;6,I84+1,I84),0)</f>
        <v>60</v>
      </c>
      <c r="J85" s="82" t="str">
        <f aca="false">IF(G85&gt;0,IF(H85&lt;6,PtsMax6-I85+1,""),"")</f>
        <v/>
      </c>
      <c r="K85" s="97" t="n">
        <f aca="false">MAX(M85:AB85)</f>
        <v>0</v>
      </c>
      <c r="L85" s="98" t="n">
        <f aca="false">IFERROR(G85/G$1,"")</f>
        <v>0.692146596858639</v>
      </c>
      <c r="M85" s="99" t="str">
        <f aca="false">IF(M$2=$E85,$J85,"")</f>
        <v/>
      </c>
      <c r="N85" s="86" t="str">
        <f aca="false">IF(N$2=$E85,$J85,"")</f>
        <v/>
      </c>
      <c r="O85" s="99" t="str">
        <f aca="false">IF(O$2=$E85,$J85,"")</f>
        <v/>
      </c>
      <c r="P85" s="86" t="str">
        <f aca="false">IF(P$2=$E85,$J85,"")</f>
        <v/>
      </c>
      <c r="Q85" s="86" t="str">
        <f aca="false">IF(Q$2=$E85,$J85,"")</f>
        <v/>
      </c>
      <c r="R85" s="99" t="str">
        <f aca="false">IF(R$2=$E85,$J85,"")</f>
        <v/>
      </c>
      <c r="S85" s="86" t="str">
        <f aca="false">IF(S$2=$E85,$J85,"")</f>
        <v/>
      </c>
      <c r="T85" s="99" t="str">
        <f aca="false">IF(T$2=$E85,$J85,"")</f>
        <v/>
      </c>
      <c r="U85" s="86" t="str">
        <f aca="false">IF(U$2=$E85,$J85,"")</f>
        <v/>
      </c>
      <c r="V85" s="99" t="str">
        <f aca="false">IF(V$2=$E85,$J85,"")</f>
        <v/>
      </c>
      <c r="W85" s="86" t="str">
        <f aca="false">IF(W$2=$E85,$J85,"")</f>
        <v/>
      </c>
      <c r="X85" s="99" t="str">
        <f aca="false">IF(X$2=$E85,$J85,"")</f>
        <v/>
      </c>
      <c r="Y85" s="86" t="str">
        <f aca="false">IF(Y$2=$E85,$J85,"")</f>
        <v/>
      </c>
      <c r="Z85" s="99" t="str">
        <f aca="false">IF(Z$2=$E85,$J85,"")</f>
        <v/>
      </c>
      <c r="AA85" s="86" t="str">
        <f aca="false">IF(AA$2=$E85,$J85,"")</f>
        <v/>
      </c>
      <c r="AB85" s="99" t="str">
        <f aca="false">IF(AB$2=$E85,$J85,"")</f>
        <v/>
      </c>
      <c r="AC85" s="101" t="s">
        <v>10</v>
      </c>
      <c r="AD85" s="83"/>
      <c r="AE85" s="83"/>
      <c r="AF85" s="83"/>
    </row>
    <row r="86" customFormat="false" ht="14.25" hidden="false" customHeight="false" outlineLevel="0" collapsed="false">
      <c r="A86" s="82" t="str">
        <f aca="false">IF(G86&lt;&gt;0,IF(COUNTIF(G$4:G$200,G86)&lt;&gt;1,RANK(G86,G$4:G$200)&amp;"°",RANK(G86,G$4:G$200)),"")</f>
        <v>83°</v>
      </c>
      <c r="B86" s="100" t="s">
        <v>720</v>
      </c>
      <c r="C86" s="86" t="str">
        <f aca="false">IFERROR(VLOOKUP($B86,TabJoueurs,2,0),"")</f>
        <v>NC</v>
      </c>
      <c r="D86" s="86" t="str">
        <f aca="false">IFERROR(VLOOKUP($B86,TabJoueurs,3,0),"")</f>
        <v>S</v>
      </c>
      <c r="E86" s="86" t="str">
        <f aca="false">IFERROR(VLOOKUP($B86,TabJoueurs,4,0),"")</f>
        <v>BAH</v>
      </c>
      <c r="F86" s="86" t="n">
        <f aca="false">IFERROR(VLOOKUP($B86,TabJoueurs,7,0),"")</f>
        <v>0</v>
      </c>
      <c r="G86" s="82" t="n">
        <v>660</v>
      </c>
      <c r="H86" s="82" t="n">
        <f aca="false">COUNTIF(E$4:E86,E86)</f>
        <v>12</v>
      </c>
      <c r="I86" s="82" t="n">
        <f aca="false">IFERROR(IF(H86&lt;6,I85+1,I85),0)</f>
        <v>60</v>
      </c>
      <c r="J86" s="82" t="str">
        <f aca="false">IF(G86&gt;0,IF(H86&lt;6,PtsMax6-I86+1,""),"")</f>
        <v/>
      </c>
      <c r="K86" s="97" t="n">
        <f aca="false">MAX(M86:AB86)</f>
        <v>0</v>
      </c>
      <c r="L86" s="98" t="n">
        <f aca="false">IFERROR(G86/G$1,"")</f>
        <v>0.69109947643979</v>
      </c>
      <c r="M86" s="99" t="str">
        <f aca="false">IF(M$2=$E86,$J86,"")</f>
        <v/>
      </c>
      <c r="N86" s="86" t="str">
        <f aca="false">IF(N$2=$E86,$J86,"")</f>
        <v/>
      </c>
      <c r="O86" s="99" t="str">
        <f aca="false">IF(O$2=$E86,$J86,"")</f>
        <v/>
      </c>
      <c r="P86" s="86" t="str">
        <f aca="false">IF(P$2=$E86,$J86,"")</f>
        <v/>
      </c>
      <c r="Q86" s="86" t="str">
        <f aca="false">IF(Q$2=$E86,$J86,"")</f>
        <v/>
      </c>
      <c r="R86" s="99" t="str">
        <f aca="false">IF(R$2=$E86,$J86,"")</f>
        <v/>
      </c>
      <c r="S86" s="86" t="str">
        <f aca="false">IF(S$2=$E86,$J86,"")</f>
        <v/>
      </c>
      <c r="T86" s="99" t="str">
        <f aca="false">IF(T$2=$E86,$J86,"")</f>
        <v/>
      </c>
      <c r="U86" s="86" t="str">
        <f aca="false">IF(U$2=$E86,$J86,"")</f>
        <v/>
      </c>
      <c r="V86" s="99" t="str">
        <f aca="false">IF(V$2=$E86,$J86,"")</f>
        <v/>
      </c>
      <c r="W86" s="86" t="str">
        <f aca="false">IF(W$2=$E86,$J86,"")</f>
        <v/>
      </c>
      <c r="X86" s="99" t="str">
        <f aca="false">IF(X$2=$E86,$J86,"")</f>
        <v/>
      </c>
      <c r="Y86" s="86" t="str">
        <f aca="false">IF(Y$2=$E86,$J86,"")</f>
        <v/>
      </c>
      <c r="Z86" s="99" t="str">
        <f aca="false">IF(Z$2=$E86,$J86,"")</f>
        <v/>
      </c>
      <c r="AA86" s="86" t="str">
        <f aca="false">IF(AA$2=$E86,$J86,"")</f>
        <v/>
      </c>
      <c r="AB86" s="99" t="str">
        <f aca="false">IF(AB$2=$E86,$J86,"")</f>
        <v/>
      </c>
      <c r="AC86" s="101" t="s">
        <v>10</v>
      </c>
      <c r="AD86" s="83"/>
      <c r="AE86" s="83"/>
      <c r="AF86" s="83"/>
    </row>
    <row r="87" customFormat="false" ht="14.25" hidden="false" customHeight="false" outlineLevel="0" collapsed="false">
      <c r="A87" s="82" t="str">
        <f aca="false">IF(G87&lt;&gt;0,IF(COUNTIF(G$4:G$200,G87)&lt;&gt;1,RANK(G87,G$4:G$200)&amp;"°",RANK(G87,G$4:G$200)),"")</f>
        <v>83°</v>
      </c>
      <c r="B87" s="100" t="s">
        <v>459</v>
      </c>
      <c r="C87" s="86" t="str">
        <f aca="false">IFERROR(VLOOKUP($B87,TabJoueurs,2,0),"")</f>
        <v>6D</v>
      </c>
      <c r="D87" s="86" t="str">
        <f aca="false">IFERROR(VLOOKUP($B87,TabJoueurs,3,0),"")</f>
        <v>V</v>
      </c>
      <c r="E87" s="86" t="str">
        <f aca="false">IFERROR(VLOOKUP($B87,TabJoueurs,4,0),"")</f>
        <v>LUX</v>
      </c>
      <c r="F87" s="86" t="n">
        <f aca="false">IFERROR(VLOOKUP($B87,TabJoueurs,7,0),"")</f>
        <v>0</v>
      </c>
      <c r="G87" s="82" t="n">
        <v>660</v>
      </c>
      <c r="H87" s="82" t="n">
        <f aca="false">COUNTIF(E$4:E87,E87)</f>
        <v>8</v>
      </c>
      <c r="I87" s="82" t="n">
        <f aca="false">IFERROR(IF(H87&lt;6,I86+1,I86),0)</f>
        <v>60</v>
      </c>
      <c r="J87" s="82" t="str">
        <f aca="false">IF(G87&gt;0,IF(H87&lt;6,PtsMax6-I87+1,""),"")</f>
        <v/>
      </c>
      <c r="K87" s="97" t="n">
        <f aca="false">MAX(M87:AB87)</f>
        <v>0</v>
      </c>
      <c r="L87" s="98" t="n">
        <f aca="false">IFERROR(G87/G$1,"")</f>
        <v>0.69109947643979</v>
      </c>
      <c r="M87" s="99" t="str">
        <f aca="false">IF(M$2=$E87,$J87,"")</f>
        <v/>
      </c>
      <c r="N87" s="86" t="str">
        <f aca="false">IF(N$2=$E87,$J87,"")</f>
        <v/>
      </c>
      <c r="O87" s="99" t="str">
        <f aca="false">IF(O$2=$E87,$J87,"")</f>
        <v/>
      </c>
      <c r="P87" s="86" t="str">
        <f aca="false">IF(P$2=$E87,$J87,"")</f>
        <v/>
      </c>
      <c r="Q87" s="86" t="str">
        <f aca="false">IF(Q$2=$E87,$J87,"")</f>
        <v/>
      </c>
      <c r="R87" s="99" t="str">
        <f aca="false">IF(R$2=$E87,$J87,"")</f>
        <v/>
      </c>
      <c r="S87" s="86" t="str">
        <f aca="false">IF(S$2=$E87,$J87,"")</f>
        <v/>
      </c>
      <c r="T87" s="99" t="str">
        <f aca="false">IF(T$2=$E87,$J87,"")</f>
        <v/>
      </c>
      <c r="U87" s="86" t="str">
        <f aca="false">IF(U$2=$E87,$J87,"")</f>
        <v/>
      </c>
      <c r="V87" s="99" t="str">
        <f aca="false">IF(V$2=$E87,$J87,"")</f>
        <v/>
      </c>
      <c r="W87" s="86" t="str">
        <f aca="false">IF(W$2=$E87,$J87,"")</f>
        <v/>
      </c>
      <c r="X87" s="99" t="str">
        <f aca="false">IF(X$2=$E87,$J87,"")</f>
        <v/>
      </c>
      <c r="Y87" s="86" t="str">
        <f aca="false">IF(Y$2=$E87,$J87,"")</f>
        <v/>
      </c>
      <c r="Z87" s="99" t="str">
        <f aca="false">IF(Z$2=$E87,$J87,"")</f>
        <v/>
      </c>
      <c r="AA87" s="86" t="str">
        <f aca="false">IF(AA$2=$E87,$J87,"")</f>
        <v/>
      </c>
      <c r="AB87" s="99" t="str">
        <f aca="false">IF(AB$2=$E87,$J87,"")</f>
        <v/>
      </c>
      <c r="AC87" s="101" t="s">
        <v>10</v>
      </c>
      <c r="AD87" s="83"/>
      <c r="AE87" s="83"/>
      <c r="AF87" s="83"/>
    </row>
    <row r="88" customFormat="false" ht="14.25" hidden="false" customHeight="false" outlineLevel="0" collapsed="false">
      <c r="A88" s="82" t="n">
        <f aca="false">IF(G88&lt;&gt;0,IF(COUNTIF(G$4:G$200,G88)&lt;&gt;1,RANK(G88,G$4:G$200)&amp;"°",RANK(G88,G$4:G$200)),"")</f>
        <v>85</v>
      </c>
      <c r="B88" s="100" t="s">
        <v>142</v>
      </c>
      <c r="C88" s="86" t="str">
        <f aca="false">IFERROR(VLOOKUP($B88,TabJoueurs,2,0),"")</f>
        <v>6D</v>
      </c>
      <c r="D88" s="86" t="str">
        <f aca="false">IFERROR(VLOOKUP($B88,TabJoueurs,3,0),"")</f>
        <v>S</v>
      </c>
      <c r="E88" s="86" t="str">
        <f aca="false">IFERROR(VLOOKUP($B88,TabJoueurs,4,0),"")</f>
        <v>LUX</v>
      </c>
      <c r="F88" s="86" t="n">
        <f aca="false">IFERROR(VLOOKUP($B88,TabJoueurs,7,0),"")</f>
        <v>0</v>
      </c>
      <c r="G88" s="82" t="n">
        <v>658</v>
      </c>
      <c r="H88" s="82" t="n">
        <f aca="false">COUNTIF(E$4:E88,E88)</f>
        <v>9</v>
      </c>
      <c r="I88" s="82" t="n">
        <f aca="false">IFERROR(IF(H88&lt;6,I87+1,I87),0)</f>
        <v>60</v>
      </c>
      <c r="J88" s="82" t="str">
        <f aca="false">IF(G88&gt;0,IF(H88&lt;6,PtsMax6-I88+1,""),"")</f>
        <v/>
      </c>
      <c r="K88" s="97" t="n">
        <f aca="false">MAX(M88:AB88)</f>
        <v>0</v>
      </c>
      <c r="L88" s="98" t="n">
        <f aca="false">IFERROR(G88/G$1,"")</f>
        <v>0.689005235602094</v>
      </c>
      <c r="M88" s="99" t="str">
        <f aca="false">IF(M$2=$E88,$J88,"")</f>
        <v/>
      </c>
      <c r="N88" s="86" t="str">
        <f aca="false">IF(N$2=$E88,$J88,"")</f>
        <v/>
      </c>
      <c r="O88" s="99" t="str">
        <f aca="false">IF(O$2=$E88,$J88,"")</f>
        <v/>
      </c>
      <c r="P88" s="86" t="str">
        <f aca="false">IF(P$2=$E88,$J88,"")</f>
        <v/>
      </c>
      <c r="Q88" s="86" t="str">
        <f aca="false">IF(Q$2=$E88,$J88,"")</f>
        <v/>
      </c>
      <c r="R88" s="99" t="str">
        <f aca="false">IF(R$2=$E88,$J88,"")</f>
        <v/>
      </c>
      <c r="S88" s="86" t="str">
        <f aca="false">IF(S$2=$E88,$J88,"")</f>
        <v/>
      </c>
      <c r="T88" s="99" t="str">
        <f aca="false">IF(T$2=$E88,$J88,"")</f>
        <v/>
      </c>
      <c r="U88" s="86" t="str">
        <f aca="false">IF(U$2=$E88,$J88,"")</f>
        <v/>
      </c>
      <c r="V88" s="99" t="str">
        <f aca="false">IF(V$2=$E88,$J88,"")</f>
        <v/>
      </c>
      <c r="W88" s="86" t="str">
        <f aca="false">IF(W$2=$E88,$J88,"")</f>
        <v/>
      </c>
      <c r="X88" s="99" t="str">
        <f aca="false">IF(X$2=$E88,$J88,"")</f>
        <v/>
      </c>
      <c r="Y88" s="86" t="str">
        <f aca="false">IF(Y$2=$E88,$J88,"")</f>
        <v/>
      </c>
      <c r="Z88" s="99" t="str">
        <f aca="false">IF(Z$2=$E88,$J88,"")</f>
        <v/>
      </c>
      <c r="AA88" s="86" t="str">
        <f aca="false">IF(AA$2=$E88,$J88,"")</f>
        <v/>
      </c>
      <c r="AB88" s="99" t="str">
        <f aca="false">IF(AB$2=$E88,$J88,"")</f>
        <v/>
      </c>
      <c r="AC88" s="101" t="s">
        <v>10</v>
      </c>
      <c r="AD88" s="83"/>
      <c r="AE88" s="83"/>
      <c r="AF88" s="83"/>
    </row>
    <row r="89" customFormat="false" ht="14.25" hidden="false" customHeight="false" outlineLevel="0" collapsed="false">
      <c r="A89" s="82" t="n">
        <f aca="false">IF(G89&lt;&gt;0,IF(COUNTIF(G$4:G$200,G89)&lt;&gt;1,RANK(G89,G$4:G$200)&amp;"°",RANK(G89,G$4:G$200)),"")</f>
        <v>86</v>
      </c>
      <c r="B89" s="100" t="s">
        <v>126</v>
      </c>
      <c r="C89" s="86" t="str">
        <f aca="false">IFERROR(VLOOKUP($B89,TabJoueurs,2,0),"")</f>
        <v>6D</v>
      </c>
      <c r="D89" s="86" t="str">
        <f aca="false">IFERROR(VLOOKUP($B89,TabJoueurs,3,0),"")</f>
        <v>R</v>
      </c>
      <c r="E89" s="86" t="str">
        <f aca="false">IFERROR(VLOOKUP($B89,TabJoueurs,4,0),"")</f>
        <v>FLO</v>
      </c>
      <c r="F89" s="86" t="n">
        <f aca="false">IFERROR(VLOOKUP($B89,TabJoueurs,7,0),"")</f>
        <v>0</v>
      </c>
      <c r="G89" s="82" t="n">
        <v>646</v>
      </c>
      <c r="H89" s="82" t="n">
        <f aca="false">COUNTIF(E$4:E89,E89)</f>
        <v>9</v>
      </c>
      <c r="I89" s="82" t="n">
        <f aca="false">IFERROR(IF(H89&lt;6,I88+1,I88),0)</f>
        <v>60</v>
      </c>
      <c r="J89" s="82" t="str">
        <f aca="false">IF(G89&gt;0,IF(H89&lt;6,PtsMax6-I89+1,""),"")</f>
        <v/>
      </c>
      <c r="K89" s="97" t="n">
        <f aca="false">MAX(M89:AB89)</f>
        <v>0</v>
      </c>
      <c r="L89" s="98" t="n">
        <f aca="false">IFERROR(G89/G$1,"")</f>
        <v>0.676439790575916</v>
      </c>
      <c r="M89" s="99" t="str">
        <f aca="false">IF(M$2=$E89,$J89,"")</f>
        <v/>
      </c>
      <c r="N89" s="86" t="str">
        <f aca="false">IF(N$2=$E89,$J89,"")</f>
        <v/>
      </c>
      <c r="O89" s="99" t="str">
        <f aca="false">IF(O$2=$E89,$J89,"")</f>
        <v/>
      </c>
      <c r="P89" s="86" t="str">
        <f aca="false">IF(P$2=$E89,$J89,"")</f>
        <v/>
      </c>
      <c r="Q89" s="86" t="str">
        <f aca="false">IF(Q$2=$E89,$J89,"")</f>
        <v/>
      </c>
      <c r="R89" s="99" t="str">
        <f aca="false">IF(R$2=$E89,$J89,"")</f>
        <v/>
      </c>
      <c r="S89" s="86" t="str">
        <f aca="false">IF(S$2=$E89,$J89,"")</f>
        <v/>
      </c>
      <c r="T89" s="99" t="str">
        <f aca="false">IF(T$2=$E89,$J89,"")</f>
        <v/>
      </c>
      <c r="U89" s="86" t="str">
        <f aca="false">IF(U$2=$E89,$J89,"")</f>
        <v/>
      </c>
      <c r="V89" s="99" t="str">
        <f aca="false">IF(V$2=$E89,$J89,"")</f>
        <v/>
      </c>
      <c r="W89" s="86" t="str">
        <f aca="false">IF(W$2=$E89,$J89,"")</f>
        <v/>
      </c>
      <c r="X89" s="99" t="str">
        <f aca="false">IF(X$2=$E89,$J89,"")</f>
        <v/>
      </c>
      <c r="Y89" s="86" t="str">
        <f aca="false">IF(Y$2=$E89,$J89,"")</f>
        <v/>
      </c>
      <c r="Z89" s="99" t="str">
        <f aca="false">IF(Z$2=$E89,$J89,"")</f>
        <v/>
      </c>
      <c r="AA89" s="86" t="str">
        <f aca="false">IF(AA$2=$E89,$J89,"")</f>
        <v/>
      </c>
      <c r="AB89" s="99" t="str">
        <f aca="false">IF(AB$2=$E89,$J89,"")</f>
        <v/>
      </c>
      <c r="AC89" s="101" t="s">
        <v>10</v>
      </c>
      <c r="AD89" s="83"/>
      <c r="AE89" s="83"/>
      <c r="AF89" s="83"/>
    </row>
    <row r="90" customFormat="false" ht="14.25" hidden="false" customHeight="false" outlineLevel="0" collapsed="false">
      <c r="A90" s="82" t="n">
        <f aca="false">IF(G90&lt;&gt;0,IF(COUNTIF(G$4:G$200,G90)&lt;&gt;1,RANK(G90,G$4:G$200)&amp;"°",RANK(G90,G$4:G$200)),"")</f>
        <v>87</v>
      </c>
      <c r="B90" s="100" t="s">
        <v>164</v>
      </c>
      <c r="C90" s="86" t="str">
        <f aca="false">IFERROR(VLOOKUP($B90,TabJoueurs,2,0),"")</f>
        <v>NC</v>
      </c>
      <c r="D90" s="86" t="str">
        <f aca="false">IFERROR(VLOOKUP($B90,TabJoueurs,3,0),"")</f>
        <v>S</v>
      </c>
      <c r="E90" s="86" t="str">
        <f aca="false">IFERROR(VLOOKUP($B90,TabJoueurs,4,0),"")</f>
        <v>DZY</v>
      </c>
      <c r="F90" s="86" t="n">
        <f aca="false">IFERROR(VLOOKUP($B90,TabJoueurs,7,0),"")</f>
        <v>0</v>
      </c>
      <c r="G90" s="82" t="n">
        <v>645</v>
      </c>
      <c r="H90" s="82" t="n">
        <f aca="false">COUNTIF(E$4:E90,E90)</f>
        <v>7</v>
      </c>
      <c r="I90" s="82" t="n">
        <f aca="false">IFERROR(IF(H90&lt;6,I89+1,I89),0)</f>
        <v>60</v>
      </c>
      <c r="J90" s="82" t="str">
        <f aca="false">IF(G90&gt;0,IF(H90&lt;6,PtsMax6-I90+1,""),"")</f>
        <v/>
      </c>
      <c r="K90" s="97" t="n">
        <f aca="false">MAX(M90:AB90)</f>
        <v>0</v>
      </c>
      <c r="L90" s="98" t="n">
        <f aca="false">IFERROR(G90/G$1,"")</f>
        <v>0.675392670157068</v>
      </c>
      <c r="M90" s="99" t="str">
        <f aca="false">IF(M$2=$E90,$J90,"")</f>
        <v/>
      </c>
      <c r="N90" s="86" t="str">
        <f aca="false">IF(N$2=$E90,$J90,"")</f>
        <v/>
      </c>
      <c r="O90" s="99" t="str">
        <f aca="false">IF(O$2=$E90,$J90,"")</f>
        <v/>
      </c>
      <c r="P90" s="86" t="str">
        <f aca="false">IF(P$2=$E90,$J90,"")</f>
        <v/>
      </c>
      <c r="Q90" s="86" t="str">
        <f aca="false">IF(Q$2=$E90,$J90,"")</f>
        <v/>
      </c>
      <c r="R90" s="99" t="str">
        <f aca="false">IF(R$2=$E90,$J90,"")</f>
        <v/>
      </c>
      <c r="S90" s="86" t="str">
        <f aca="false">IF(S$2=$E90,$J90,"")</f>
        <v/>
      </c>
      <c r="T90" s="99" t="str">
        <f aca="false">IF(T$2=$E90,$J90,"")</f>
        <v/>
      </c>
      <c r="U90" s="86" t="str">
        <f aca="false">IF(U$2=$E90,$J90,"")</f>
        <v/>
      </c>
      <c r="V90" s="99" t="str">
        <f aca="false">IF(V$2=$E90,$J90,"")</f>
        <v/>
      </c>
      <c r="W90" s="86" t="str">
        <f aca="false">IF(W$2=$E90,$J90,"")</f>
        <v/>
      </c>
      <c r="X90" s="99" t="str">
        <f aca="false">IF(X$2=$E90,$J90,"")</f>
        <v/>
      </c>
      <c r="Y90" s="86" t="str">
        <f aca="false">IF(Y$2=$E90,$J90,"")</f>
        <v/>
      </c>
      <c r="Z90" s="99" t="str">
        <f aca="false">IF(Z$2=$E90,$J90,"")</f>
        <v/>
      </c>
      <c r="AA90" s="86" t="str">
        <f aca="false">IF(AA$2=$E90,$J90,"")</f>
        <v/>
      </c>
      <c r="AB90" s="99" t="str">
        <f aca="false">IF(AB$2=$E90,$J90,"")</f>
        <v/>
      </c>
      <c r="AC90" s="101" t="s">
        <v>10</v>
      </c>
      <c r="AD90" s="83"/>
      <c r="AE90" s="83"/>
      <c r="AF90" s="83"/>
    </row>
    <row r="91" customFormat="false" ht="14.25" hidden="false" customHeight="false" outlineLevel="0" collapsed="false">
      <c r="A91" s="82" t="n">
        <f aca="false">IF(G91&lt;&gt;0,IF(COUNTIF(G$4:G$200,G91)&lt;&gt;1,RANK(G91,G$4:G$200)&amp;"°",RANK(G91,G$4:G$200)),"")</f>
        <v>88</v>
      </c>
      <c r="B91" s="100" t="s">
        <v>141</v>
      </c>
      <c r="C91" s="86" t="n">
        <f aca="false">IFERROR(VLOOKUP($B91,TabJoueurs,2,0),"")</f>
        <v>7</v>
      </c>
      <c r="D91" s="86" t="str">
        <f aca="false">IFERROR(VLOOKUP($B91,TabJoueurs,3,0),"")</f>
        <v>S</v>
      </c>
      <c r="E91" s="86" t="str">
        <f aca="false">IFERROR(VLOOKUP($B91,TabJoueurs,4,0),"")</f>
        <v>CHY</v>
      </c>
      <c r="F91" s="86" t="n">
        <f aca="false">IFERROR(VLOOKUP($B91,TabJoueurs,7,0),"")</f>
        <v>0</v>
      </c>
      <c r="G91" s="82" t="n">
        <v>642</v>
      </c>
      <c r="H91" s="82" t="n">
        <f aca="false">COUNTIF(E$4:E91,E91)</f>
        <v>7</v>
      </c>
      <c r="I91" s="82" t="n">
        <f aca="false">IFERROR(IF(H91&lt;6,I90+1,I90),0)</f>
        <v>60</v>
      </c>
      <c r="J91" s="82" t="str">
        <f aca="false">IF(G91&gt;0,IF(H91&lt;6,PtsMax6-I91+1,""),"")</f>
        <v/>
      </c>
      <c r="K91" s="97" t="n">
        <f aca="false">MAX(M91:AB91)</f>
        <v>0</v>
      </c>
      <c r="L91" s="98" t="n">
        <f aca="false">IFERROR(G91/G$1,"")</f>
        <v>0.672251308900524</v>
      </c>
      <c r="M91" s="99" t="str">
        <f aca="false">IF(M$2=$E91,$J91,"")</f>
        <v/>
      </c>
      <c r="N91" s="86" t="str">
        <f aca="false">IF(N$2=$E91,$J91,"")</f>
        <v/>
      </c>
      <c r="O91" s="99" t="str">
        <f aca="false">IF(O$2=$E91,$J91,"")</f>
        <v/>
      </c>
      <c r="P91" s="86" t="str">
        <f aca="false">IF(P$2=$E91,$J91,"")</f>
        <v/>
      </c>
      <c r="Q91" s="86" t="str">
        <f aca="false">IF(Q$2=$E91,$J91,"")</f>
        <v/>
      </c>
      <c r="R91" s="99" t="str">
        <f aca="false">IF(R$2=$E91,$J91,"")</f>
        <v/>
      </c>
      <c r="S91" s="86" t="str">
        <f aca="false">IF(S$2=$E91,$J91,"")</f>
        <v/>
      </c>
      <c r="T91" s="99" t="str">
        <f aca="false">IF(T$2=$E91,$J91,"")</f>
        <v/>
      </c>
      <c r="U91" s="86" t="str">
        <f aca="false">IF(U$2=$E91,$J91,"")</f>
        <v/>
      </c>
      <c r="V91" s="99" t="str">
        <f aca="false">IF(V$2=$E91,$J91,"")</f>
        <v/>
      </c>
      <c r="W91" s="86" t="str">
        <f aca="false">IF(W$2=$E91,$J91,"")</f>
        <v/>
      </c>
      <c r="X91" s="99" t="str">
        <f aca="false">IF(X$2=$E91,$J91,"")</f>
        <v/>
      </c>
      <c r="Y91" s="86" t="str">
        <f aca="false">IF(Y$2=$E91,$J91,"")</f>
        <v/>
      </c>
      <c r="Z91" s="99" t="str">
        <f aca="false">IF(Z$2=$E91,$J91,"")</f>
        <v/>
      </c>
      <c r="AA91" s="86" t="str">
        <f aca="false">IF(AA$2=$E91,$J91,"")</f>
        <v/>
      </c>
      <c r="AB91" s="99" t="str">
        <f aca="false">IF(AB$2=$E91,$J91,"")</f>
        <v/>
      </c>
      <c r="AC91" s="101" t="s">
        <v>10</v>
      </c>
      <c r="AD91" s="83"/>
      <c r="AE91" s="83"/>
      <c r="AF91" s="83"/>
    </row>
    <row r="92" customFormat="false" ht="14.25" hidden="false" customHeight="false" outlineLevel="0" collapsed="false">
      <c r="A92" s="82" t="n">
        <f aca="false">IF(G92&lt;&gt;0,IF(COUNTIF(G$4:G$200,G92)&lt;&gt;1,RANK(G92,G$4:G$200)&amp;"°",RANK(G92,G$4:G$200)),"")</f>
        <v>89</v>
      </c>
      <c r="B92" s="100" t="s">
        <v>161</v>
      </c>
      <c r="C92" s="86" t="str">
        <f aca="false">IFERROR(VLOOKUP($B92,TabJoueurs,2,0),"")</f>
        <v>6D</v>
      </c>
      <c r="D92" s="86" t="str">
        <f aca="false">IFERROR(VLOOKUP($B92,TabJoueurs,3,0),"")</f>
        <v>D</v>
      </c>
      <c r="E92" s="86" t="str">
        <f aca="false">IFERROR(VLOOKUP($B92,TabJoueurs,4,0),"")</f>
        <v>GER</v>
      </c>
      <c r="F92" s="86" t="n">
        <f aca="false">IFERROR(VLOOKUP($B92,TabJoueurs,7,0),"")</f>
        <v>0</v>
      </c>
      <c r="G92" s="82" t="n">
        <v>641</v>
      </c>
      <c r="H92" s="82" t="n">
        <f aca="false">COUNTIF(E$4:E92,E92)</f>
        <v>5</v>
      </c>
      <c r="I92" s="82" t="n">
        <f aca="false">IFERROR(IF(H92&lt;6,I91+1,I91),0)</f>
        <v>61</v>
      </c>
      <c r="J92" s="82" t="n">
        <f aca="false">IF(G92&gt;0,IF(H92&lt;6,PtsMax6-I92+1,""),"")</f>
        <v>5</v>
      </c>
      <c r="K92" s="97" t="n">
        <f aca="false">MAX(M92:AB92)</f>
        <v>5</v>
      </c>
      <c r="L92" s="98" t="n">
        <f aca="false">IFERROR(G92/G$1,"")</f>
        <v>0.671204188481675</v>
      </c>
      <c r="M92" s="99" t="str">
        <f aca="false">IF(M$2=$E92,$J92,"")</f>
        <v/>
      </c>
      <c r="N92" s="86" t="str">
        <f aca="false">IF(N$2=$E92,$J92,"")</f>
        <v/>
      </c>
      <c r="O92" s="99" t="str">
        <f aca="false">IF(O$2=$E92,$J92,"")</f>
        <v/>
      </c>
      <c r="P92" s="86" t="str">
        <f aca="false">IF(P$2=$E92,$J92,"")</f>
        <v/>
      </c>
      <c r="Q92" s="86" t="str">
        <f aca="false">IF(Q$2=$E92,$J92,"")</f>
        <v/>
      </c>
      <c r="R92" s="99" t="str">
        <f aca="false">IF(R$2=$E92,$J92,"")</f>
        <v/>
      </c>
      <c r="S92" s="86" t="str">
        <f aca="false">IF(S$2=$E92,$J92,"")</f>
        <v/>
      </c>
      <c r="T92" s="99" t="str">
        <f aca="false">IF(T$2=$E92,$J92,"")</f>
        <v/>
      </c>
      <c r="U92" s="86" t="str">
        <f aca="false">IF(U$2=$E92,$J92,"")</f>
        <v/>
      </c>
      <c r="V92" s="99" t="str">
        <f aca="false">IF(V$2=$E92,$J92,"")</f>
        <v/>
      </c>
      <c r="W92" s="86" t="n">
        <f aca="false">IF(W$2=$E92,$J92,"")</f>
        <v>5</v>
      </c>
      <c r="X92" s="99" t="str">
        <f aca="false">IF(X$2=$E92,$J92,"")</f>
        <v/>
      </c>
      <c r="Y92" s="86" t="str">
        <f aca="false">IF(Y$2=$E92,$J92,"")</f>
        <v/>
      </c>
      <c r="Z92" s="99" t="str">
        <f aca="false">IF(Z$2=$E92,$J92,"")</f>
        <v/>
      </c>
      <c r="AA92" s="86" t="str">
        <f aca="false">IF(AA$2=$E92,$J92,"")</f>
        <v/>
      </c>
      <c r="AB92" s="99" t="str">
        <f aca="false">IF(AB$2=$E92,$J92,"")</f>
        <v/>
      </c>
      <c r="AC92" s="101" t="s">
        <v>10</v>
      </c>
      <c r="AD92" s="83"/>
      <c r="AE92" s="83"/>
      <c r="AF92" s="83"/>
    </row>
    <row r="93" customFormat="false" ht="14.25" hidden="false" customHeight="false" outlineLevel="0" collapsed="false">
      <c r="A93" s="82" t="n">
        <f aca="false">IF(G93&lt;&gt;0,IF(COUNTIF(G$4:G$200,G93)&lt;&gt;1,RANK(G93,G$4:G$200)&amp;"°",RANK(G93,G$4:G$200)),"")</f>
        <v>90</v>
      </c>
      <c r="B93" s="100" t="s">
        <v>162</v>
      </c>
      <c r="C93" s="86" t="str">
        <f aca="false">IFERROR(VLOOKUP($B93,TabJoueurs,2,0),"")</f>
        <v>NC</v>
      </c>
      <c r="D93" s="86" t="str">
        <f aca="false">IFERROR(VLOOKUP($B93,TabJoueurs,3,0),"")</f>
        <v>V</v>
      </c>
      <c r="E93" s="86" t="str">
        <f aca="false">IFERROR(VLOOKUP($B93,TabJoueurs,4,0),"")</f>
        <v>CNB</v>
      </c>
      <c r="F93" s="86" t="n">
        <f aca="false">IFERROR(VLOOKUP($B93,TabJoueurs,7,0),"")</f>
        <v>0</v>
      </c>
      <c r="G93" s="82" t="n">
        <v>639</v>
      </c>
      <c r="H93" s="82" t="n">
        <f aca="false">COUNTIF(E$4:E93,E93)</f>
        <v>3</v>
      </c>
      <c r="I93" s="82" t="n">
        <f aca="false">IFERROR(IF(H93&lt;6,I92+1,I92),0)</f>
        <v>62</v>
      </c>
      <c r="J93" s="82" t="n">
        <f aca="false">IF(G93&gt;0,IF(H93&lt;6,PtsMax6-I93+1,""),"")</f>
        <v>4</v>
      </c>
      <c r="K93" s="97" t="n">
        <f aca="false">MAX(M93:AB93)</f>
        <v>4</v>
      </c>
      <c r="L93" s="98" t="n">
        <f aca="false">IFERROR(G93/G$1,"")</f>
        <v>0.669109947643979</v>
      </c>
      <c r="M93" s="99" t="str">
        <f aca="false">IF(M$2=$E93,$J93,"")</f>
        <v/>
      </c>
      <c r="N93" s="86" t="str">
        <f aca="false">IF(N$2=$E93,$J93,"")</f>
        <v/>
      </c>
      <c r="O93" s="99" t="str">
        <f aca="false">IF(O$2=$E93,$J93,"")</f>
        <v/>
      </c>
      <c r="P93" s="86" t="str">
        <f aca="false">IF(P$2=$E93,$J93,"")</f>
        <v/>
      </c>
      <c r="Q93" s="86" t="str">
        <f aca="false">IF(Q$2=$E93,$J93,"")</f>
        <v/>
      </c>
      <c r="R93" s="99" t="str">
        <f aca="false">IF(R$2=$E93,$J93,"")</f>
        <v/>
      </c>
      <c r="S93" s="86" t="n">
        <f aca="false">IF(S$2=$E93,$J93,"")</f>
        <v>4</v>
      </c>
      <c r="T93" s="99" t="str">
        <f aca="false">IF(T$2=$E93,$J93,"")</f>
        <v/>
      </c>
      <c r="U93" s="86" t="str">
        <f aca="false">IF(U$2=$E93,$J93,"")</f>
        <v/>
      </c>
      <c r="V93" s="99" t="str">
        <f aca="false">IF(V$2=$E93,$J93,"")</f>
        <v/>
      </c>
      <c r="W93" s="86" t="str">
        <f aca="false">IF(W$2=$E93,$J93,"")</f>
        <v/>
      </c>
      <c r="X93" s="99" t="str">
        <f aca="false">IF(X$2=$E93,$J93,"")</f>
        <v/>
      </c>
      <c r="Y93" s="86" t="str">
        <f aca="false">IF(Y$2=$E93,$J93,"")</f>
        <v/>
      </c>
      <c r="Z93" s="99" t="str">
        <f aca="false">IF(Z$2=$E93,$J93,"")</f>
        <v/>
      </c>
      <c r="AA93" s="86" t="str">
        <f aca="false">IF(AA$2=$E93,$J93,"")</f>
        <v/>
      </c>
      <c r="AB93" s="99" t="str">
        <f aca="false">IF(AB$2=$E93,$J93,"")</f>
        <v/>
      </c>
      <c r="AC93" s="101" t="s">
        <v>10</v>
      </c>
      <c r="AD93" s="83"/>
      <c r="AE93" s="83"/>
      <c r="AF93" s="83"/>
    </row>
    <row r="94" customFormat="false" ht="14.25" hidden="false" customHeight="false" outlineLevel="0" collapsed="false">
      <c r="A94" s="82" t="n">
        <f aca="false">IF(G94&lt;&gt;0,IF(COUNTIF(G$4:G$200,G94)&lt;&gt;1,RANK(G94,G$4:G$200)&amp;"°",RANK(G94,G$4:G$200)),"")</f>
        <v>91</v>
      </c>
      <c r="B94" s="100" t="s">
        <v>463</v>
      </c>
      <c r="C94" s="86" t="str">
        <f aca="false">IFERROR(VLOOKUP($B94,TabJoueurs,2,0),"")</f>
        <v>NC</v>
      </c>
      <c r="D94" s="86" t="str">
        <f aca="false">IFERROR(VLOOKUP($B94,TabJoueurs,3,0),"")</f>
        <v>R</v>
      </c>
      <c r="E94" s="86" t="str">
        <f aca="false">IFERROR(VLOOKUP($B94,TabJoueurs,4,0),"")</f>
        <v>CNB</v>
      </c>
      <c r="F94" s="86" t="n">
        <f aca="false">IFERROR(VLOOKUP($B94,TabJoueurs,7,0),"")</f>
        <v>0</v>
      </c>
      <c r="G94" s="82" t="n">
        <v>627</v>
      </c>
      <c r="H94" s="82" t="n">
        <f aca="false">COUNTIF(E$4:E94,E94)</f>
        <v>4</v>
      </c>
      <c r="I94" s="82" t="n">
        <f aca="false">IFERROR(IF(H94&lt;6,I93+1,I93),0)</f>
        <v>63</v>
      </c>
      <c r="J94" s="82" t="n">
        <f aca="false">IF(G94&gt;0,IF(H94&lt;6,PtsMax6-I94+1,""),"")</f>
        <v>3</v>
      </c>
      <c r="K94" s="97" t="n">
        <f aca="false">MAX(M94:AB94)</f>
        <v>3</v>
      </c>
      <c r="L94" s="98" t="n">
        <f aca="false">IFERROR(G94/G$1,"")</f>
        <v>0.656544502617801</v>
      </c>
      <c r="M94" s="99" t="str">
        <f aca="false">IF(M$2=$E94,$J94,"")</f>
        <v/>
      </c>
      <c r="N94" s="86" t="str">
        <f aca="false">IF(N$2=$E94,$J94,"")</f>
        <v/>
      </c>
      <c r="O94" s="99" t="str">
        <f aca="false">IF(O$2=$E94,$J94,"")</f>
        <v/>
      </c>
      <c r="P94" s="86" t="str">
        <f aca="false">IF(P$2=$E94,$J94,"")</f>
        <v/>
      </c>
      <c r="Q94" s="86" t="str">
        <f aca="false">IF(Q$2=$E94,$J94,"")</f>
        <v/>
      </c>
      <c r="R94" s="99" t="str">
        <f aca="false">IF(R$2=$E94,$J94,"")</f>
        <v/>
      </c>
      <c r="S94" s="86" t="n">
        <f aca="false">IF(S$2=$E94,$J94,"")</f>
        <v>3</v>
      </c>
      <c r="T94" s="99" t="str">
        <f aca="false">IF(T$2=$E94,$J94,"")</f>
        <v/>
      </c>
      <c r="U94" s="86" t="str">
        <f aca="false">IF(U$2=$E94,$J94,"")</f>
        <v/>
      </c>
      <c r="V94" s="99" t="str">
        <f aca="false">IF(V$2=$E94,$J94,"")</f>
        <v/>
      </c>
      <c r="W94" s="86" t="str">
        <f aca="false">IF(W$2=$E94,$J94,"")</f>
        <v/>
      </c>
      <c r="X94" s="99" t="str">
        <f aca="false">IF(X$2=$E94,$J94,"")</f>
        <v/>
      </c>
      <c r="Y94" s="86" t="str">
        <f aca="false">IF(Y$2=$E94,$J94,"")</f>
        <v/>
      </c>
      <c r="Z94" s="99" t="str">
        <f aca="false">IF(Z$2=$E94,$J94,"")</f>
        <v/>
      </c>
      <c r="AA94" s="86" t="str">
        <f aca="false">IF(AA$2=$E94,$J94,"")</f>
        <v/>
      </c>
      <c r="AB94" s="99" t="str">
        <f aca="false">IF(AB$2=$E94,$J94,"")</f>
        <v/>
      </c>
      <c r="AC94" s="101" t="s">
        <v>10</v>
      </c>
      <c r="AD94" s="83"/>
      <c r="AE94" s="83"/>
      <c r="AF94" s="83"/>
    </row>
    <row r="95" customFormat="false" ht="14.25" hidden="false" customHeight="false" outlineLevel="0" collapsed="false">
      <c r="A95" s="82" t="n">
        <f aca="false">IF(G95&lt;&gt;0,IF(COUNTIF(G$4:G$200,G95)&lt;&gt;1,RANK(G95,G$4:G$200)&amp;"°",RANK(G95,G$4:G$200)),"")</f>
        <v>92</v>
      </c>
      <c r="B95" s="100" t="s">
        <v>132</v>
      </c>
      <c r="C95" s="86" t="str">
        <f aca="false">IFERROR(VLOOKUP($B95,TabJoueurs,2,0),"")</f>
        <v>6C</v>
      </c>
      <c r="D95" s="86" t="str">
        <f aca="false">IFERROR(VLOOKUP($B95,TabJoueurs,3,0),"")</f>
        <v>V</v>
      </c>
      <c r="E95" s="86" t="str">
        <f aca="false">IFERROR(VLOOKUP($B95,TabJoueurs,4,0),"")</f>
        <v>BAH</v>
      </c>
      <c r="F95" s="86" t="n">
        <f aca="false">IFERROR(VLOOKUP($B95,TabJoueurs,7,0),"")</f>
        <v>0</v>
      </c>
      <c r="G95" s="82" t="n">
        <v>625</v>
      </c>
      <c r="H95" s="82" t="n">
        <f aca="false">COUNTIF(E$4:E95,E95)</f>
        <v>13</v>
      </c>
      <c r="I95" s="82" t="n">
        <f aca="false">IFERROR(IF(H95&lt;6,I94+1,I94),0)</f>
        <v>63</v>
      </c>
      <c r="J95" s="82" t="str">
        <f aca="false">IF(G95&gt;0,IF(H95&lt;6,PtsMax6-I95+1,""),"")</f>
        <v/>
      </c>
      <c r="K95" s="97" t="n">
        <f aca="false">MAX(M95:AB95)</f>
        <v>0</v>
      </c>
      <c r="L95" s="98" t="n">
        <f aca="false">IFERROR(G95/G$1,"")</f>
        <v>0.654450261780105</v>
      </c>
      <c r="M95" s="99" t="str">
        <f aca="false">IF(M$2=$E95,$J95,"")</f>
        <v/>
      </c>
      <c r="N95" s="86" t="str">
        <f aca="false">IF(N$2=$E95,$J95,"")</f>
        <v/>
      </c>
      <c r="O95" s="99" t="str">
        <f aca="false">IF(O$2=$E95,$J95,"")</f>
        <v/>
      </c>
      <c r="P95" s="86" t="str">
        <f aca="false">IF(P$2=$E95,$J95,"")</f>
        <v/>
      </c>
      <c r="Q95" s="86" t="str">
        <f aca="false">IF(Q$2=$E95,$J95,"")</f>
        <v/>
      </c>
      <c r="R95" s="99" t="str">
        <f aca="false">IF(R$2=$E95,$J95,"")</f>
        <v/>
      </c>
      <c r="S95" s="86" t="str">
        <f aca="false">IF(S$2=$E95,$J95,"")</f>
        <v/>
      </c>
      <c r="T95" s="99" t="str">
        <f aca="false">IF(T$2=$E95,$J95,"")</f>
        <v/>
      </c>
      <c r="U95" s="86" t="str">
        <f aca="false">IF(U$2=$E95,$J95,"")</f>
        <v/>
      </c>
      <c r="V95" s="99" t="str">
        <f aca="false">IF(V$2=$E95,$J95,"")</f>
        <v/>
      </c>
      <c r="W95" s="86" t="str">
        <f aca="false">IF(W$2=$E95,$J95,"")</f>
        <v/>
      </c>
      <c r="X95" s="99" t="str">
        <f aca="false">IF(X$2=$E95,$J95,"")</f>
        <v/>
      </c>
      <c r="Y95" s="86" t="str">
        <f aca="false">IF(Y$2=$E95,$J95,"")</f>
        <v/>
      </c>
      <c r="Z95" s="99" t="str">
        <f aca="false">IF(Z$2=$E95,$J95,"")</f>
        <v/>
      </c>
      <c r="AA95" s="86" t="str">
        <f aca="false">IF(AA$2=$E95,$J95,"")</f>
        <v/>
      </c>
      <c r="AB95" s="99" t="str">
        <f aca="false">IF(AB$2=$E95,$J95,"")</f>
        <v/>
      </c>
      <c r="AC95" s="101" t="s">
        <v>10</v>
      </c>
      <c r="AD95" s="83"/>
      <c r="AE95" s="83"/>
      <c r="AF95" s="83"/>
    </row>
    <row r="96" customFormat="false" ht="14.25" hidden="false" customHeight="false" outlineLevel="0" collapsed="false">
      <c r="A96" s="82" t="n">
        <f aca="false">IF(G96&lt;&gt;0,IF(COUNTIF(G$4:G$200,G96)&lt;&gt;1,RANK(G96,G$4:G$200)&amp;"°",RANK(G96,G$4:G$200)),"")</f>
        <v>93</v>
      </c>
      <c r="B96" s="100" t="s">
        <v>149</v>
      </c>
      <c r="C96" s="86" t="str">
        <f aca="false">IFERROR(VLOOKUP($B96,TabJoueurs,2,0),"")</f>
        <v>6C</v>
      </c>
      <c r="D96" s="86" t="str">
        <f aca="false">IFERROR(VLOOKUP($B96,TabJoueurs,3,0),"")</f>
        <v>V</v>
      </c>
      <c r="E96" s="86" t="str">
        <f aca="false">IFERROR(VLOOKUP($B96,TabJoueurs,4,0),"")</f>
        <v>WAA</v>
      </c>
      <c r="F96" s="86" t="n">
        <f aca="false">IFERROR(VLOOKUP($B96,TabJoueurs,7,0),"")</f>
        <v>0</v>
      </c>
      <c r="G96" s="82" t="n">
        <v>619</v>
      </c>
      <c r="H96" s="82" t="n">
        <f aca="false">COUNTIF(E$4:E96,E96)</f>
        <v>11</v>
      </c>
      <c r="I96" s="82" t="n">
        <f aca="false">IFERROR(IF(H96&lt;6,I95+1,I95),0)</f>
        <v>63</v>
      </c>
      <c r="J96" s="82" t="str">
        <f aca="false">IF(G96&gt;0,IF(H96&lt;6,PtsMax6-I96+1,""),"")</f>
        <v/>
      </c>
      <c r="K96" s="97" t="n">
        <f aca="false">MAX(M96:AB96)</f>
        <v>0</v>
      </c>
      <c r="L96" s="98" t="n">
        <f aca="false">IFERROR(G96/G$1,"")</f>
        <v>0.648167539267016</v>
      </c>
      <c r="M96" s="99" t="str">
        <f aca="false">IF(M$2=$E96,$J96,"")</f>
        <v/>
      </c>
      <c r="N96" s="86" t="str">
        <f aca="false">IF(N$2=$E96,$J96,"")</f>
        <v/>
      </c>
      <c r="O96" s="99" t="str">
        <f aca="false">IF(O$2=$E96,$J96,"")</f>
        <v/>
      </c>
      <c r="P96" s="86" t="str">
        <f aca="false">IF(P$2=$E96,$J96,"")</f>
        <v/>
      </c>
      <c r="Q96" s="86" t="str">
        <f aca="false">IF(Q$2=$E96,$J96,"")</f>
        <v/>
      </c>
      <c r="R96" s="99" t="str">
        <f aca="false">IF(R$2=$E96,$J96,"")</f>
        <v/>
      </c>
      <c r="S96" s="86" t="str">
        <f aca="false">IF(S$2=$E96,$J96,"")</f>
        <v/>
      </c>
      <c r="T96" s="99" t="str">
        <f aca="false">IF(T$2=$E96,$J96,"")</f>
        <v/>
      </c>
      <c r="U96" s="86" t="str">
        <f aca="false">IF(U$2=$E96,$J96,"")</f>
        <v/>
      </c>
      <c r="V96" s="99" t="str">
        <f aca="false">IF(V$2=$E96,$J96,"")</f>
        <v/>
      </c>
      <c r="W96" s="86" t="str">
        <f aca="false">IF(W$2=$E96,$J96,"")</f>
        <v/>
      </c>
      <c r="X96" s="99" t="str">
        <f aca="false">IF(X$2=$E96,$J96,"")</f>
        <v/>
      </c>
      <c r="Y96" s="86" t="str">
        <f aca="false">IF(Y$2=$E96,$J96,"")</f>
        <v/>
      </c>
      <c r="Z96" s="99" t="str">
        <f aca="false">IF(Z$2=$E96,$J96,"")</f>
        <v/>
      </c>
      <c r="AA96" s="86" t="str">
        <f aca="false">IF(AA$2=$E96,$J96,"")</f>
        <v/>
      </c>
      <c r="AB96" s="99" t="str">
        <f aca="false">IF(AB$2=$E96,$J96,"")</f>
        <v/>
      </c>
      <c r="AC96" s="101" t="s">
        <v>10</v>
      </c>
      <c r="AD96" s="83"/>
      <c r="AE96" s="83"/>
      <c r="AF96" s="83"/>
    </row>
    <row r="97" customFormat="false" ht="14.25" hidden="false" customHeight="false" outlineLevel="0" collapsed="false">
      <c r="A97" s="82" t="n">
        <f aca="false">IF(G97&lt;&gt;0,IF(COUNTIF(G$4:G$200,G97)&lt;&gt;1,RANK(G97,G$4:G$200)&amp;"°",RANK(G97,G$4:G$200)),"")</f>
        <v>94</v>
      </c>
      <c r="B97" s="100" t="s">
        <v>151</v>
      </c>
      <c r="C97" s="86" t="str">
        <f aca="false">IFERROR(VLOOKUP($B97,TabJoueurs,2,0),"")</f>
        <v>6D</v>
      </c>
      <c r="D97" s="86" t="str">
        <f aca="false">IFERROR(VLOOKUP($B97,TabJoueurs,3,0),"")</f>
        <v>V</v>
      </c>
      <c r="E97" s="86" t="str">
        <f aca="false">IFERROR(VLOOKUP($B97,TabJoueurs,4,0),"")</f>
        <v>GER</v>
      </c>
      <c r="F97" s="86" t="n">
        <f aca="false">IFERROR(VLOOKUP($B97,TabJoueurs,7,0),"")</f>
        <v>0</v>
      </c>
      <c r="G97" s="82" t="n">
        <v>612</v>
      </c>
      <c r="H97" s="82" t="n">
        <f aca="false">COUNTIF(E$4:E97,E97)</f>
        <v>6</v>
      </c>
      <c r="I97" s="82" t="n">
        <f aca="false">IFERROR(IF(H97&lt;6,I96+1,I96),0)</f>
        <v>63</v>
      </c>
      <c r="J97" s="82" t="str">
        <f aca="false">IF(G97&gt;0,IF(H97&lt;6,PtsMax6-I97+1,""),"")</f>
        <v/>
      </c>
      <c r="K97" s="97" t="n">
        <f aca="false">MAX(M97:AB97)</f>
        <v>0</v>
      </c>
      <c r="L97" s="98" t="n">
        <f aca="false">IFERROR(G97/G$1,"")</f>
        <v>0.640837696335079</v>
      </c>
      <c r="M97" s="99" t="str">
        <f aca="false">IF(M$2=$E97,$J97,"")</f>
        <v/>
      </c>
      <c r="N97" s="86" t="str">
        <f aca="false">IF(N$2=$E97,$J97,"")</f>
        <v/>
      </c>
      <c r="O97" s="99" t="str">
        <f aca="false">IF(O$2=$E97,$J97,"")</f>
        <v/>
      </c>
      <c r="P97" s="86" t="str">
        <f aca="false">IF(P$2=$E97,$J97,"")</f>
        <v/>
      </c>
      <c r="Q97" s="86" t="str">
        <f aca="false">IF(Q$2=$E97,$J97,"")</f>
        <v/>
      </c>
      <c r="R97" s="99" t="str">
        <f aca="false">IF(R$2=$E97,$J97,"")</f>
        <v/>
      </c>
      <c r="S97" s="86" t="str">
        <f aca="false">IF(S$2=$E97,$J97,"")</f>
        <v/>
      </c>
      <c r="T97" s="99" t="str">
        <f aca="false">IF(T$2=$E97,$J97,"")</f>
        <v/>
      </c>
      <c r="U97" s="86" t="str">
        <f aca="false">IF(U$2=$E97,$J97,"")</f>
        <v/>
      </c>
      <c r="V97" s="99" t="str">
        <f aca="false">IF(V$2=$E97,$J97,"")</f>
        <v/>
      </c>
      <c r="W97" s="86" t="str">
        <f aca="false">IF(W$2=$E97,$J97,"")</f>
        <v/>
      </c>
      <c r="X97" s="99" t="str">
        <f aca="false">IF(X$2=$E97,$J97,"")</f>
        <v/>
      </c>
      <c r="Y97" s="86" t="str">
        <f aca="false">IF(Y$2=$E97,$J97,"")</f>
        <v/>
      </c>
      <c r="Z97" s="99" t="str">
        <f aca="false">IF(Z$2=$E97,$J97,"")</f>
        <v/>
      </c>
      <c r="AA97" s="86" t="str">
        <f aca="false">IF(AA$2=$E97,$J97,"")</f>
        <v/>
      </c>
      <c r="AB97" s="99" t="str">
        <f aca="false">IF(AB$2=$E97,$J97,"")</f>
        <v/>
      </c>
      <c r="AC97" s="101" t="s">
        <v>10</v>
      </c>
      <c r="AD97" s="83"/>
      <c r="AE97" s="83"/>
      <c r="AF97" s="83"/>
    </row>
    <row r="98" customFormat="false" ht="14.25" hidden="false" customHeight="false" outlineLevel="0" collapsed="false">
      <c r="A98" s="82" t="n">
        <f aca="false">IF(G98&lt;&gt;0,IF(COUNTIF(G$4:G$200,G98)&lt;&gt;1,RANK(G98,G$4:G$200)&amp;"°",RANK(G98,G$4:G$200)),"")</f>
        <v>95</v>
      </c>
      <c r="B98" s="100" t="s">
        <v>588</v>
      </c>
      <c r="C98" s="86" t="n">
        <f aca="false">IFERROR(VLOOKUP($B98,TabJoueurs,2,0),"")</f>
        <v>7</v>
      </c>
      <c r="D98" s="86" t="str">
        <f aca="false">IFERROR(VLOOKUP($B98,TabJoueurs,3,0),"")</f>
        <v>S</v>
      </c>
      <c r="E98" s="86" t="str">
        <f aca="false">IFERROR(VLOOKUP($B98,TabJoueurs,4,0),"")</f>
        <v>CNB</v>
      </c>
      <c r="F98" s="86" t="n">
        <f aca="false">IFERROR(VLOOKUP($B98,TabJoueurs,7,0),"")</f>
        <v>0</v>
      </c>
      <c r="G98" s="82" t="n">
        <v>611</v>
      </c>
      <c r="H98" s="82" t="n">
        <f aca="false">COUNTIF(E$4:E98,E98)</f>
        <v>5</v>
      </c>
      <c r="I98" s="82" t="n">
        <f aca="false">IFERROR(IF(H98&lt;6,I97+1,I97),0)</f>
        <v>64</v>
      </c>
      <c r="J98" s="82" t="n">
        <f aca="false">IF(G98&gt;0,IF(H98&lt;6,PtsMax6-I98+1,""),"")</f>
        <v>2</v>
      </c>
      <c r="K98" s="97" t="n">
        <f aca="false">MAX(M98:AB98)</f>
        <v>2</v>
      </c>
      <c r="L98" s="98" t="n">
        <f aca="false">IFERROR(G98/G$1,"")</f>
        <v>0.63979057591623</v>
      </c>
      <c r="M98" s="99" t="str">
        <f aca="false">IF(M$2=$E98,$J98,"")</f>
        <v/>
      </c>
      <c r="N98" s="86" t="str">
        <f aca="false">IF(N$2=$E98,$J98,"")</f>
        <v/>
      </c>
      <c r="O98" s="99" t="str">
        <f aca="false">IF(O$2=$E98,$J98,"")</f>
        <v/>
      </c>
      <c r="P98" s="86" t="str">
        <f aca="false">IF(P$2=$E98,$J98,"")</f>
        <v/>
      </c>
      <c r="Q98" s="86" t="str">
        <f aca="false">IF(Q$2=$E98,$J98,"")</f>
        <v/>
      </c>
      <c r="R98" s="99" t="str">
        <f aca="false">IF(R$2=$E98,$J98,"")</f>
        <v/>
      </c>
      <c r="S98" s="86" t="n">
        <f aca="false">IF(S$2=$E98,$J98,"")</f>
        <v>2</v>
      </c>
      <c r="T98" s="99" t="str">
        <f aca="false">IF(T$2=$E98,$J98,"")</f>
        <v/>
      </c>
      <c r="U98" s="86" t="str">
        <f aca="false">IF(U$2=$E98,$J98,"")</f>
        <v/>
      </c>
      <c r="V98" s="99" t="str">
        <f aca="false">IF(V$2=$E98,$J98,"")</f>
        <v/>
      </c>
      <c r="W98" s="86" t="str">
        <f aca="false">IF(W$2=$E98,$J98,"")</f>
        <v/>
      </c>
      <c r="X98" s="99" t="str">
        <f aca="false">IF(X$2=$E98,$J98,"")</f>
        <v/>
      </c>
      <c r="Y98" s="86" t="str">
        <f aca="false">IF(Y$2=$E98,$J98,"")</f>
        <v/>
      </c>
      <c r="Z98" s="99" t="str">
        <f aca="false">IF(Z$2=$E98,$J98,"")</f>
        <v/>
      </c>
      <c r="AA98" s="86" t="str">
        <f aca="false">IF(AA$2=$E98,$J98,"")</f>
        <v/>
      </c>
      <c r="AB98" s="99" t="str">
        <f aca="false">IF(AB$2=$E98,$J98,"")</f>
        <v/>
      </c>
      <c r="AC98" s="101" t="s">
        <v>10</v>
      </c>
      <c r="AD98" s="83"/>
      <c r="AE98" s="83"/>
      <c r="AF98" s="83"/>
    </row>
    <row r="99" customFormat="false" ht="14.25" hidden="false" customHeight="false" outlineLevel="0" collapsed="false">
      <c r="A99" s="82" t="n">
        <f aca="false">IF(G99&lt;&gt;0,IF(COUNTIF(G$4:G$200,G99)&lt;&gt;1,RANK(G99,G$4:G$200)&amp;"°",RANK(G99,G$4:G$200)),"")</f>
        <v>96</v>
      </c>
      <c r="B99" s="100" t="s">
        <v>143</v>
      </c>
      <c r="C99" s="86" t="n">
        <f aca="false">IFERROR(VLOOKUP($B99,TabJoueurs,2,0),"")</f>
        <v>7</v>
      </c>
      <c r="D99" s="86" t="str">
        <f aca="false">IFERROR(VLOOKUP($B99,TabJoueurs,3,0),"")</f>
        <v>V</v>
      </c>
      <c r="E99" s="86" t="str">
        <f aca="false">IFERROR(VLOOKUP($B99,TabJoueurs,4,0),"")</f>
        <v>SLR</v>
      </c>
      <c r="F99" s="86" t="n">
        <f aca="false">IFERROR(VLOOKUP($B99,TabJoueurs,7,0),"")</f>
        <v>0</v>
      </c>
      <c r="G99" s="82" t="n">
        <v>606</v>
      </c>
      <c r="H99" s="82" t="n">
        <f aca="false">COUNTIF(E$4:E99,E99)</f>
        <v>6</v>
      </c>
      <c r="I99" s="82" t="n">
        <f aca="false">IFERROR(IF(H99&lt;6,I98+1,I98),0)</f>
        <v>64</v>
      </c>
      <c r="J99" s="82" t="str">
        <f aca="false">IF(G99&gt;0,IF(H99&lt;6,PtsMax6-I99+1,""),"")</f>
        <v/>
      </c>
      <c r="K99" s="97" t="n">
        <f aca="false">MAX(M99:AB99)</f>
        <v>0</v>
      </c>
      <c r="L99" s="98" t="n">
        <f aca="false">IFERROR(G99/G$1,"")</f>
        <v>0.63455497382199</v>
      </c>
      <c r="M99" s="99" t="str">
        <f aca="false">IF(M$2=$E99,$J99,"")</f>
        <v/>
      </c>
      <c r="N99" s="86" t="str">
        <f aca="false">IF(N$2=$E99,$J99,"")</f>
        <v/>
      </c>
      <c r="O99" s="99" t="str">
        <f aca="false">IF(O$2=$E99,$J99,"")</f>
        <v/>
      </c>
      <c r="P99" s="86" t="str">
        <f aca="false">IF(P$2=$E99,$J99,"")</f>
        <v/>
      </c>
      <c r="Q99" s="86" t="str">
        <f aca="false">IF(Q$2=$E99,$J99,"")</f>
        <v/>
      </c>
      <c r="R99" s="99" t="str">
        <f aca="false">IF(R$2=$E99,$J99,"")</f>
        <v/>
      </c>
      <c r="S99" s="86" t="str">
        <f aca="false">IF(S$2=$E99,$J99,"")</f>
        <v/>
      </c>
      <c r="T99" s="99" t="str">
        <f aca="false">IF(T$2=$E99,$J99,"")</f>
        <v/>
      </c>
      <c r="U99" s="86" t="str">
        <f aca="false">IF(U$2=$E99,$J99,"")</f>
        <v/>
      </c>
      <c r="V99" s="99" t="str">
        <f aca="false">IF(V$2=$E99,$J99,"")</f>
        <v/>
      </c>
      <c r="W99" s="86" t="str">
        <f aca="false">IF(W$2=$E99,$J99,"")</f>
        <v/>
      </c>
      <c r="X99" s="99" t="str">
        <f aca="false">IF(X$2=$E99,$J99,"")</f>
        <v/>
      </c>
      <c r="Y99" s="86" t="str">
        <f aca="false">IF(Y$2=$E99,$J99,"")</f>
        <v/>
      </c>
      <c r="Z99" s="99" t="str">
        <f aca="false">IF(Z$2=$E99,$J99,"")</f>
        <v/>
      </c>
      <c r="AA99" s="86" t="str">
        <f aca="false">IF(AA$2=$E99,$J99,"")</f>
        <v/>
      </c>
      <c r="AB99" s="99" t="str">
        <f aca="false">IF(AB$2=$E99,$J99,"")</f>
        <v/>
      </c>
      <c r="AC99" s="101" t="s">
        <v>10</v>
      </c>
      <c r="AD99" s="83"/>
      <c r="AE99" s="83"/>
      <c r="AF99" s="83"/>
    </row>
    <row r="100" customFormat="false" ht="14.25" hidden="false" customHeight="false" outlineLevel="0" collapsed="false">
      <c r="A100" s="82" t="n">
        <f aca="false">IF(G100&lt;&gt;0,IF(COUNTIF(G$4:G$200,G100)&lt;&gt;1,RANK(G100,G$4:G$200)&amp;"°",RANK(G100,G$4:G$200)),"")</f>
        <v>97</v>
      </c>
      <c r="B100" s="100" t="s">
        <v>587</v>
      </c>
      <c r="C100" s="86" t="n">
        <f aca="false">IFERROR(VLOOKUP($B100,TabJoueurs,2,0),"")</f>
        <v>7</v>
      </c>
      <c r="D100" s="86" t="str">
        <f aca="false">IFERROR(VLOOKUP($B100,TabJoueurs,3,0),"")</f>
        <v>S</v>
      </c>
      <c r="E100" s="86" t="str">
        <f aca="false">IFERROR(VLOOKUP($B100,TabJoueurs,4,0),"")</f>
        <v>CNB</v>
      </c>
      <c r="F100" s="86" t="n">
        <f aca="false">IFERROR(VLOOKUP($B100,TabJoueurs,7,0),"")</f>
        <v>0</v>
      </c>
      <c r="G100" s="82" t="n">
        <v>597</v>
      </c>
      <c r="H100" s="82" t="n">
        <f aca="false">COUNTIF(E$4:E100,E100)</f>
        <v>6</v>
      </c>
      <c r="I100" s="82" t="n">
        <f aca="false">IFERROR(IF(H100&lt;6,I99+1,I99),0)</f>
        <v>64</v>
      </c>
      <c r="J100" s="82" t="str">
        <f aca="false">IF(G100&gt;0,IF(H100&lt;6,PtsMax6-I100+1,""),"")</f>
        <v/>
      </c>
      <c r="K100" s="97" t="n">
        <f aca="false">MAX(M100:AB100)</f>
        <v>0</v>
      </c>
      <c r="L100" s="98" t="n">
        <f aca="false">IFERROR(G100/G$1,"")</f>
        <v>0.625130890052356</v>
      </c>
      <c r="M100" s="99" t="str">
        <f aca="false">IF(M$2=$E100,$J100,"")</f>
        <v/>
      </c>
      <c r="N100" s="86" t="str">
        <f aca="false">IF(N$2=$E100,$J100,"")</f>
        <v/>
      </c>
      <c r="O100" s="99" t="str">
        <f aca="false">IF(O$2=$E100,$J100,"")</f>
        <v/>
      </c>
      <c r="P100" s="86" t="str">
        <f aca="false">IF(P$2=$E100,$J100,"")</f>
        <v/>
      </c>
      <c r="Q100" s="86" t="str">
        <f aca="false">IF(Q$2=$E100,$J100,"")</f>
        <v/>
      </c>
      <c r="R100" s="99" t="str">
        <f aca="false">IF(R$2=$E100,$J100,"")</f>
        <v/>
      </c>
      <c r="S100" s="86" t="str">
        <f aca="false">IF(S$2=$E100,$J100,"")</f>
        <v/>
      </c>
      <c r="T100" s="99" t="str">
        <f aca="false">IF(T$2=$E100,$J100,"")</f>
        <v/>
      </c>
      <c r="U100" s="86" t="str">
        <f aca="false">IF(U$2=$E100,$J100,"")</f>
        <v/>
      </c>
      <c r="V100" s="99" t="str">
        <f aca="false">IF(V$2=$E100,$J100,"")</f>
        <v/>
      </c>
      <c r="W100" s="86" t="str">
        <f aca="false">IF(W$2=$E100,$J100,"")</f>
        <v/>
      </c>
      <c r="X100" s="99" t="str">
        <f aca="false">IF(X$2=$E100,$J100,"")</f>
        <v/>
      </c>
      <c r="Y100" s="86" t="str">
        <f aca="false">IF(Y$2=$E100,$J100,"")</f>
        <v/>
      </c>
      <c r="Z100" s="99" t="str">
        <f aca="false">IF(Z$2=$E100,$J100,"")</f>
        <v/>
      </c>
      <c r="AA100" s="86" t="str">
        <f aca="false">IF(AA$2=$E100,$J100,"")</f>
        <v/>
      </c>
      <c r="AB100" s="99" t="str">
        <f aca="false">IF(AB$2=$E100,$J100,"")</f>
        <v/>
      </c>
      <c r="AC100" s="101" t="s">
        <v>10</v>
      </c>
      <c r="AD100" s="83"/>
      <c r="AE100" s="83"/>
      <c r="AF100" s="83"/>
    </row>
    <row r="101" customFormat="false" ht="14.25" hidden="false" customHeight="false" outlineLevel="0" collapsed="false">
      <c r="A101" s="82" t="n">
        <f aca="false">IF(G101&lt;&gt;0,IF(COUNTIF(G$4:G$200,G101)&lt;&gt;1,RANK(G101,G$4:G$200)&amp;"°",RANK(G101,G$4:G$200)),"")</f>
        <v>98</v>
      </c>
      <c r="B101" s="100" t="s">
        <v>470</v>
      </c>
      <c r="C101" s="86" t="str">
        <f aca="false">IFERROR(VLOOKUP($B101,TabJoueurs,2,0),"")</f>
        <v>NC</v>
      </c>
      <c r="D101" s="86" t="n">
        <f aca="false">IFERROR(VLOOKUP($B101,TabJoueurs,3,0),"")</f>
        <v>0</v>
      </c>
      <c r="E101" s="86" t="str">
        <f aca="false">IFERROR(VLOOKUP($B101,TabJoueurs,4,0),"")</f>
        <v>CNB</v>
      </c>
      <c r="F101" s="86" t="n">
        <f aca="false">IFERROR(VLOOKUP($B101,TabJoueurs,7,0),"")</f>
        <v>0</v>
      </c>
      <c r="G101" s="82" t="n">
        <v>591</v>
      </c>
      <c r="H101" s="82" t="n">
        <f aca="false">COUNTIF(E$4:E101,E101)</f>
        <v>7</v>
      </c>
      <c r="I101" s="82" t="n">
        <f aca="false">IFERROR(IF(H101&lt;6,I100+1,I100),0)</f>
        <v>64</v>
      </c>
      <c r="J101" s="82" t="str">
        <f aca="false">IF(G101&gt;0,IF(H101&lt;6,PtsMax6-I101+1,""),"")</f>
        <v/>
      </c>
      <c r="K101" s="97" t="n">
        <f aca="false">MAX(M101:AB101)</f>
        <v>0</v>
      </c>
      <c r="L101" s="98" t="n">
        <f aca="false">IFERROR(G101/G$1,"")</f>
        <v>0.618848167539267</v>
      </c>
      <c r="M101" s="99" t="str">
        <f aca="false">IF(M$2=$E101,$J101,"")</f>
        <v/>
      </c>
      <c r="N101" s="86" t="str">
        <f aca="false">IF(N$2=$E101,$J101,"")</f>
        <v/>
      </c>
      <c r="O101" s="99" t="str">
        <f aca="false">IF(O$2=$E101,$J101,"")</f>
        <v/>
      </c>
      <c r="P101" s="86" t="str">
        <f aca="false">IF(P$2=$E101,$J101,"")</f>
        <v/>
      </c>
      <c r="Q101" s="86" t="str">
        <f aca="false">IF(Q$2=$E101,$J101,"")</f>
        <v/>
      </c>
      <c r="R101" s="99" t="str">
        <f aca="false">IF(R$2=$E101,$J101,"")</f>
        <v/>
      </c>
      <c r="S101" s="86" t="str">
        <f aca="false">IF(S$2=$E101,$J101,"")</f>
        <v/>
      </c>
      <c r="T101" s="99" t="str">
        <f aca="false">IF(T$2=$E101,$J101,"")</f>
        <v/>
      </c>
      <c r="U101" s="86" t="str">
        <f aca="false">IF(U$2=$E101,$J101,"")</f>
        <v/>
      </c>
      <c r="V101" s="99" t="str">
        <f aca="false">IF(V$2=$E101,$J101,"")</f>
        <v/>
      </c>
      <c r="W101" s="86" t="str">
        <f aca="false">IF(W$2=$E101,$J101,"")</f>
        <v/>
      </c>
      <c r="X101" s="99" t="str">
        <f aca="false">IF(X$2=$E101,$J101,"")</f>
        <v/>
      </c>
      <c r="Y101" s="86" t="str">
        <f aca="false">IF(Y$2=$E101,$J101,"")</f>
        <v/>
      </c>
      <c r="Z101" s="99" t="str">
        <f aca="false">IF(Z$2=$E101,$J101,"")</f>
        <v/>
      </c>
      <c r="AA101" s="86" t="str">
        <f aca="false">IF(AA$2=$E101,$J101,"")</f>
        <v/>
      </c>
      <c r="AB101" s="99" t="str">
        <f aca="false">IF(AB$2=$E101,$J101,"")</f>
        <v/>
      </c>
      <c r="AC101" s="101" t="s">
        <v>10</v>
      </c>
      <c r="AD101" s="83"/>
      <c r="AE101" s="83"/>
      <c r="AF101" s="83"/>
    </row>
    <row r="102" customFormat="false" ht="14.25" hidden="false" customHeight="false" outlineLevel="0" collapsed="false">
      <c r="A102" s="82" t="n">
        <f aca="false">IF(G102&lt;&gt;0,IF(COUNTIF(G$4:G$200,G102)&lt;&gt;1,RANK(G102,G$4:G$200)&amp;"°",RANK(G102,G$4:G$200)),"")</f>
        <v>99</v>
      </c>
      <c r="B102" s="100" t="s">
        <v>905</v>
      </c>
      <c r="C102" s="86" t="str">
        <f aca="false">IFERROR(VLOOKUP($B102,TabJoueurs,2,0),"")</f>
        <v>NC</v>
      </c>
      <c r="D102" s="86" t="str">
        <f aca="false">IFERROR(VLOOKUP($B102,TabJoueurs,3,0),"")</f>
        <v>V</v>
      </c>
      <c r="E102" s="86" t="str">
        <f aca="false">IFERROR(VLOOKUP($B102,TabJoueurs,4,0),"")</f>
        <v>CNB</v>
      </c>
      <c r="F102" s="86" t="n">
        <f aca="false">IFERROR(VLOOKUP($B102,TabJoueurs,7,0),"")</f>
        <v>0</v>
      </c>
      <c r="G102" s="82" t="n">
        <v>573</v>
      </c>
      <c r="H102" s="82" t="n">
        <f aca="false">COUNTIF(E$4:E102,E102)</f>
        <v>8</v>
      </c>
      <c r="I102" s="82" t="n">
        <f aca="false">IFERROR(IF(H102&lt;6,I101+1,I101),0)</f>
        <v>64</v>
      </c>
      <c r="J102" s="82" t="str">
        <f aca="false">IF(G102&gt;0,IF(H102&lt;6,PtsMax6-I102+1,""),"")</f>
        <v/>
      </c>
      <c r="K102" s="97" t="n">
        <f aca="false">MAX(M102:AB102)</f>
        <v>0</v>
      </c>
      <c r="L102" s="98" t="n">
        <f aca="false">IFERROR(G102/G$1,"")</f>
        <v>0.6</v>
      </c>
      <c r="M102" s="99" t="str">
        <f aca="false">IF(M$2=$E102,$J102,"")</f>
        <v/>
      </c>
      <c r="N102" s="86" t="str">
        <f aca="false">IF(N$2=$E102,$J102,"")</f>
        <v/>
      </c>
      <c r="O102" s="99" t="str">
        <f aca="false">IF(O$2=$E102,$J102,"")</f>
        <v/>
      </c>
      <c r="P102" s="86" t="str">
        <f aca="false">IF(P$2=$E102,$J102,"")</f>
        <v/>
      </c>
      <c r="Q102" s="86" t="str">
        <f aca="false">IF(Q$2=$E102,$J102,"")</f>
        <v/>
      </c>
      <c r="R102" s="99" t="str">
        <f aca="false">IF(R$2=$E102,$J102,"")</f>
        <v/>
      </c>
      <c r="S102" s="86" t="str">
        <f aca="false">IF(S$2=$E102,$J102,"")</f>
        <v/>
      </c>
      <c r="T102" s="99" t="str">
        <f aca="false">IF(T$2=$E102,$J102,"")</f>
        <v/>
      </c>
      <c r="U102" s="86" t="str">
        <f aca="false">IF(U$2=$E102,$J102,"")</f>
        <v/>
      </c>
      <c r="V102" s="99" t="str">
        <f aca="false">IF(V$2=$E102,$J102,"")</f>
        <v/>
      </c>
      <c r="W102" s="86" t="str">
        <f aca="false">IF(W$2=$E102,$J102,"")</f>
        <v/>
      </c>
      <c r="X102" s="99" t="str">
        <f aca="false">IF(X$2=$E102,$J102,"")</f>
        <v/>
      </c>
      <c r="Y102" s="86" t="str">
        <f aca="false">IF(Y$2=$E102,$J102,"")</f>
        <v/>
      </c>
      <c r="Z102" s="99" t="str">
        <f aca="false">IF(Z$2=$E102,$J102,"")</f>
        <v/>
      </c>
      <c r="AA102" s="86" t="str">
        <f aca="false">IF(AA$2=$E102,$J102,"")</f>
        <v/>
      </c>
      <c r="AB102" s="99" t="str">
        <f aca="false">IF(AB$2=$E102,$J102,"")</f>
        <v/>
      </c>
      <c r="AC102" s="101" t="s">
        <v>10</v>
      </c>
      <c r="AD102" s="83"/>
      <c r="AE102" s="83"/>
      <c r="AF102" s="83"/>
    </row>
    <row r="103" customFormat="false" ht="14.25" hidden="false" customHeight="false" outlineLevel="0" collapsed="false">
      <c r="A103" s="82" t="n">
        <f aca="false">IF(G103&lt;&gt;0,IF(COUNTIF(G$4:G$200,G103)&lt;&gt;1,RANK(G103,G$4:G$200)&amp;"°",RANK(G103,G$4:G$200)),"")</f>
        <v>100</v>
      </c>
      <c r="B103" s="100" t="s">
        <v>125</v>
      </c>
      <c r="C103" s="86" t="str">
        <f aca="false">IFERROR(VLOOKUP($B103,TabJoueurs,2,0),"")</f>
        <v>6A</v>
      </c>
      <c r="D103" s="86" t="str">
        <f aca="false">IFERROR(VLOOKUP($B103,TabJoueurs,3,0),"")</f>
        <v>D</v>
      </c>
      <c r="E103" s="86" t="str">
        <f aca="false">IFERROR(VLOOKUP($B103,TabJoueurs,4,0),"")</f>
        <v>WAA</v>
      </c>
      <c r="F103" s="86" t="n">
        <f aca="false">IFERROR(VLOOKUP($B103,TabJoueurs,7,0),"")</f>
        <v>0</v>
      </c>
      <c r="G103" s="82" t="n">
        <v>566</v>
      </c>
      <c r="H103" s="82" t="n">
        <f aca="false">COUNTIF(E$4:E103,E103)</f>
        <v>12</v>
      </c>
      <c r="I103" s="82" t="n">
        <f aca="false">IFERROR(IF(H103&lt;6,I102+1,I102),0)</f>
        <v>64</v>
      </c>
      <c r="J103" s="82" t="str">
        <f aca="false">IF(G103&gt;0,IF(H103&lt;6,PtsMax6-I103+1,""),"")</f>
        <v/>
      </c>
      <c r="K103" s="97" t="n">
        <f aca="false">MAX(M103:AB103)</f>
        <v>0</v>
      </c>
      <c r="L103" s="98" t="n">
        <f aca="false">IFERROR(G103/G$1,"")</f>
        <v>0.592670157068063</v>
      </c>
      <c r="M103" s="99" t="str">
        <f aca="false">IF(M$2=$E103,$J103,"")</f>
        <v/>
      </c>
      <c r="N103" s="86" t="str">
        <f aca="false">IF(N$2=$E103,$J103,"")</f>
        <v/>
      </c>
      <c r="O103" s="99" t="str">
        <f aca="false">IF(O$2=$E103,$J103,"")</f>
        <v/>
      </c>
      <c r="P103" s="86" t="str">
        <f aca="false">IF(P$2=$E103,$J103,"")</f>
        <v/>
      </c>
      <c r="Q103" s="86" t="str">
        <f aca="false">IF(Q$2=$E103,$J103,"")</f>
        <v/>
      </c>
      <c r="R103" s="99" t="str">
        <f aca="false">IF(R$2=$E103,$J103,"")</f>
        <v/>
      </c>
      <c r="S103" s="86" t="str">
        <f aca="false">IF(S$2=$E103,$J103,"")</f>
        <v/>
      </c>
      <c r="T103" s="99" t="str">
        <f aca="false">IF(T$2=$E103,$J103,"")</f>
        <v/>
      </c>
      <c r="U103" s="86" t="str">
        <f aca="false">IF(U$2=$E103,$J103,"")</f>
        <v/>
      </c>
      <c r="V103" s="99" t="str">
        <f aca="false">IF(V$2=$E103,$J103,"")</f>
        <v/>
      </c>
      <c r="W103" s="86" t="str">
        <f aca="false">IF(W$2=$E103,$J103,"")</f>
        <v/>
      </c>
      <c r="X103" s="99" t="str">
        <f aca="false">IF(X$2=$E103,$J103,"")</f>
        <v/>
      </c>
      <c r="Y103" s="86" t="str">
        <f aca="false">IF(Y$2=$E103,$J103,"")</f>
        <v/>
      </c>
      <c r="Z103" s="99" t="str">
        <f aca="false">IF(Z$2=$E103,$J103,"")</f>
        <v/>
      </c>
      <c r="AA103" s="86" t="str">
        <f aca="false">IF(AA$2=$E103,$J103,"")</f>
        <v/>
      </c>
      <c r="AB103" s="99" t="str">
        <f aca="false">IF(AB$2=$E103,$J103,"")</f>
        <v/>
      </c>
      <c r="AC103" s="101" t="s">
        <v>10</v>
      </c>
      <c r="AD103" s="83"/>
      <c r="AE103" s="83"/>
      <c r="AF103" s="83"/>
    </row>
    <row r="104" customFormat="false" ht="14.25" hidden="false" customHeight="false" outlineLevel="0" collapsed="false">
      <c r="A104" s="82" t="n">
        <f aca="false">IF(G104&lt;&gt;0,IF(COUNTIF(G$4:G$200,G104)&lt;&gt;1,RANK(G104,G$4:G$200)&amp;"°",RANK(G104,G$4:G$200)),"")</f>
        <v>101</v>
      </c>
      <c r="B104" s="100" t="s">
        <v>173</v>
      </c>
      <c r="C104" s="86" t="str">
        <f aca="false">IFERROR(VLOOKUP($B104,TabJoueurs,2,0),"")</f>
        <v>6B</v>
      </c>
      <c r="D104" s="86" t="str">
        <f aca="false">IFERROR(VLOOKUP($B104,TabJoueurs,3,0),"")</f>
        <v>R</v>
      </c>
      <c r="E104" s="86" t="str">
        <f aca="false">IFERROR(VLOOKUP($B104,TabJoueurs,4,0),"")</f>
        <v>GED</v>
      </c>
      <c r="F104" s="86" t="n">
        <f aca="false">IFERROR(VLOOKUP($B104,TabJoueurs,7,0),"")</f>
        <v>0</v>
      </c>
      <c r="G104" s="82" t="n">
        <v>565</v>
      </c>
      <c r="H104" s="82" t="n">
        <f aca="false">COUNTIF(E$4:E104,E104)</f>
        <v>5</v>
      </c>
      <c r="I104" s="82" t="n">
        <f aca="false">IFERROR(IF(H104&lt;6,I103+1,I103),0)</f>
        <v>65</v>
      </c>
      <c r="J104" s="82" t="n">
        <f aca="false">IF(G104&gt;0,IF(H104&lt;6,PtsMax6-I104+1,""),"")</f>
        <v>1</v>
      </c>
      <c r="K104" s="97" t="n">
        <f aca="false">MAX(M104:AB104)</f>
        <v>1</v>
      </c>
      <c r="L104" s="98" t="n">
        <f aca="false">IFERROR(G104/G$1,"")</f>
        <v>0.591623036649215</v>
      </c>
      <c r="M104" s="99" t="str">
        <f aca="false">IF(M$2=$E104,$J104,"")</f>
        <v/>
      </c>
      <c r="N104" s="86" t="str">
        <f aca="false">IF(N$2=$E104,$J104,"")</f>
        <v/>
      </c>
      <c r="O104" s="99" t="str">
        <f aca="false">IF(O$2=$E104,$J104,"")</f>
        <v/>
      </c>
      <c r="P104" s="86" t="str">
        <f aca="false">IF(P$2=$E104,$J104,"")</f>
        <v/>
      </c>
      <c r="Q104" s="86" t="str">
        <f aca="false">IF(Q$2=$E104,$J104,"")</f>
        <v/>
      </c>
      <c r="R104" s="99" t="str">
        <f aca="false">IF(R$2=$E104,$J104,"")</f>
        <v/>
      </c>
      <c r="S104" s="86" t="str">
        <f aca="false">IF(S$2=$E104,$J104,"")</f>
        <v/>
      </c>
      <c r="T104" s="99" t="str">
        <f aca="false">IF(T$2=$E104,$J104,"")</f>
        <v/>
      </c>
      <c r="U104" s="86" t="str">
        <f aca="false">IF(U$2=$E104,$J104,"")</f>
        <v/>
      </c>
      <c r="V104" s="99" t="n">
        <f aca="false">IF(V$2=$E104,$J104,"")</f>
        <v>1</v>
      </c>
      <c r="W104" s="86" t="str">
        <f aca="false">IF(W$2=$E104,$J104,"")</f>
        <v/>
      </c>
      <c r="X104" s="99" t="str">
        <f aca="false">IF(X$2=$E104,$J104,"")</f>
        <v/>
      </c>
      <c r="Y104" s="86" t="str">
        <f aca="false">IF(Y$2=$E104,$J104,"")</f>
        <v/>
      </c>
      <c r="Z104" s="99" t="str">
        <f aca="false">IF(Z$2=$E104,$J104,"")</f>
        <v/>
      </c>
      <c r="AA104" s="86" t="str">
        <f aca="false">IF(AA$2=$E104,$J104,"")</f>
        <v/>
      </c>
      <c r="AB104" s="99" t="str">
        <f aca="false">IF(AB$2=$E104,$J104,"")</f>
        <v/>
      </c>
      <c r="AC104" s="101" t="s">
        <v>10</v>
      </c>
      <c r="AD104" s="83"/>
      <c r="AE104" s="83"/>
      <c r="AF104" s="83"/>
    </row>
    <row r="105" customFormat="false" ht="14.25" hidden="false" customHeight="false" outlineLevel="0" collapsed="false">
      <c r="A105" s="82" t="n">
        <f aca="false">IF(G105&lt;&gt;0,IF(COUNTIF(G$4:G$200,G105)&lt;&gt;1,RANK(G105,G$4:G$200)&amp;"°",RANK(G105,G$4:G$200)),"")</f>
        <v>102</v>
      </c>
      <c r="B105" s="100" t="s">
        <v>129</v>
      </c>
      <c r="C105" s="86" t="str">
        <f aca="false">IFERROR(VLOOKUP($B105,TabJoueurs,2,0),"")</f>
        <v>6C</v>
      </c>
      <c r="D105" s="86" t="str">
        <f aca="false">IFERROR(VLOOKUP($B105,TabJoueurs,3,0),"")</f>
        <v>V</v>
      </c>
      <c r="E105" s="86" t="str">
        <f aca="false">IFERROR(VLOOKUP($B105,TabJoueurs,4,0),"")</f>
        <v>LIB</v>
      </c>
      <c r="F105" s="86" t="n">
        <f aca="false">IFERROR(VLOOKUP($B105,TabJoueurs,7,0),"")</f>
        <v>0</v>
      </c>
      <c r="G105" s="82" t="n">
        <v>551</v>
      </c>
      <c r="H105" s="82" t="n">
        <f aca="false">COUNTIF(E$4:E105,E105)</f>
        <v>9</v>
      </c>
      <c r="I105" s="82" t="n">
        <f aca="false">IFERROR(IF(H105&lt;6,I104+1,I104),0)</f>
        <v>65</v>
      </c>
      <c r="J105" s="82" t="str">
        <f aca="false">IF(G105&gt;0,IF(H105&lt;6,PtsMax6-I105+1,""),"")</f>
        <v/>
      </c>
      <c r="K105" s="97" t="n">
        <f aca="false">MAX(M105:AB105)</f>
        <v>0</v>
      </c>
      <c r="L105" s="98" t="n">
        <f aca="false">IFERROR(G105/G$1,"")</f>
        <v>0.57696335078534</v>
      </c>
      <c r="M105" s="99" t="str">
        <f aca="false">IF(M$2=$E105,$J105,"")</f>
        <v/>
      </c>
      <c r="N105" s="86" t="str">
        <f aca="false">IF(N$2=$E105,$J105,"")</f>
        <v/>
      </c>
      <c r="O105" s="99" t="str">
        <f aca="false">IF(O$2=$E105,$J105,"")</f>
        <v/>
      </c>
      <c r="P105" s="86" t="str">
        <f aca="false">IF(P$2=$E105,$J105,"")</f>
        <v/>
      </c>
      <c r="Q105" s="86" t="str">
        <f aca="false">IF(Q$2=$E105,$J105,"")</f>
        <v/>
      </c>
      <c r="R105" s="99" t="str">
        <f aca="false">IF(R$2=$E105,$J105,"")</f>
        <v/>
      </c>
      <c r="S105" s="86" t="str">
        <f aca="false">IF(S$2=$E105,$J105,"")</f>
        <v/>
      </c>
      <c r="T105" s="99" t="str">
        <f aca="false">IF(T$2=$E105,$J105,"")</f>
        <v/>
      </c>
      <c r="U105" s="86" t="str">
        <f aca="false">IF(U$2=$E105,$J105,"")</f>
        <v/>
      </c>
      <c r="V105" s="99" t="str">
        <f aca="false">IF(V$2=$E105,$J105,"")</f>
        <v/>
      </c>
      <c r="W105" s="86" t="str">
        <f aca="false">IF(W$2=$E105,$J105,"")</f>
        <v/>
      </c>
      <c r="X105" s="99" t="str">
        <f aca="false">IF(X$2=$E105,$J105,"")</f>
        <v/>
      </c>
      <c r="Y105" s="86" t="str">
        <f aca="false">IF(Y$2=$E105,$J105,"")</f>
        <v/>
      </c>
      <c r="Z105" s="99" t="str">
        <f aca="false">IF(Z$2=$E105,$J105,"")</f>
        <v/>
      </c>
      <c r="AA105" s="86" t="str">
        <f aca="false">IF(AA$2=$E105,$J105,"")</f>
        <v/>
      </c>
      <c r="AB105" s="99" t="str">
        <f aca="false">IF(AB$2=$E105,$J105,"")</f>
        <v/>
      </c>
      <c r="AC105" s="101" t="s">
        <v>10</v>
      </c>
      <c r="AD105" s="83"/>
      <c r="AE105" s="83"/>
      <c r="AF105" s="83"/>
    </row>
    <row r="106" customFormat="false" ht="14.25" hidden="false" customHeight="false" outlineLevel="0" collapsed="false">
      <c r="A106" s="82" t="n">
        <f aca="false">IF(G106&lt;&gt;0,IF(COUNTIF(G$4:G$200,G106)&lt;&gt;1,RANK(G106,G$4:G$200)&amp;"°",RANK(G106,G$4:G$200)),"")</f>
        <v>103</v>
      </c>
      <c r="B106" s="100" t="s">
        <v>176</v>
      </c>
      <c r="C106" s="86" t="str">
        <f aca="false">IFERROR(VLOOKUP($B106,TabJoueurs,2,0),"")</f>
        <v>NC</v>
      </c>
      <c r="D106" s="86" t="str">
        <f aca="false">IFERROR(VLOOKUP($B106,TabJoueurs,3,0),"")</f>
        <v>V</v>
      </c>
      <c r="E106" s="86" t="str">
        <f aca="false">IFERROR(VLOOKUP($B106,TabJoueurs,4,0),"")</f>
        <v>CNB</v>
      </c>
      <c r="F106" s="86" t="n">
        <f aca="false">IFERROR(VLOOKUP($B106,TabJoueurs,7,0),"")</f>
        <v>0</v>
      </c>
      <c r="G106" s="82" t="n">
        <v>548</v>
      </c>
      <c r="H106" s="82" t="n">
        <f aca="false">COUNTIF(E$4:E106,E106)</f>
        <v>9</v>
      </c>
      <c r="I106" s="82" t="n">
        <f aca="false">IFERROR(IF(H106&lt;6,I105+1,I105),0)</f>
        <v>65</v>
      </c>
      <c r="J106" s="82" t="str">
        <f aca="false">IF(G106&gt;0,IF(H106&lt;6,PtsMax6-I106+1,""),"")</f>
        <v/>
      </c>
      <c r="K106" s="97" t="n">
        <f aca="false">MAX(M106:AB106)</f>
        <v>0</v>
      </c>
      <c r="L106" s="98" t="n">
        <f aca="false">IFERROR(G106/G$1,"")</f>
        <v>0.573821989528796</v>
      </c>
      <c r="M106" s="99" t="str">
        <f aca="false">IF(M$2=$E106,$J106,"")</f>
        <v/>
      </c>
      <c r="N106" s="86" t="str">
        <f aca="false">IF(N$2=$E106,$J106,"")</f>
        <v/>
      </c>
      <c r="O106" s="99" t="str">
        <f aca="false">IF(O$2=$E106,$J106,"")</f>
        <v/>
      </c>
      <c r="P106" s="86" t="str">
        <f aca="false">IF(P$2=$E106,$J106,"")</f>
        <v/>
      </c>
      <c r="Q106" s="86" t="str">
        <f aca="false">IF(Q$2=$E106,$J106,"")</f>
        <v/>
      </c>
      <c r="R106" s="99" t="str">
        <f aca="false">IF(R$2=$E106,$J106,"")</f>
        <v/>
      </c>
      <c r="S106" s="86" t="str">
        <f aca="false">IF(S$2=$E106,$J106,"")</f>
        <v/>
      </c>
      <c r="T106" s="99" t="str">
        <f aca="false">IF(T$2=$E106,$J106,"")</f>
        <v/>
      </c>
      <c r="U106" s="86" t="str">
        <f aca="false">IF(U$2=$E106,$J106,"")</f>
        <v/>
      </c>
      <c r="V106" s="99" t="str">
        <f aca="false">IF(V$2=$E106,$J106,"")</f>
        <v/>
      </c>
      <c r="W106" s="86" t="str">
        <f aca="false">IF(W$2=$E106,$J106,"")</f>
        <v/>
      </c>
      <c r="X106" s="99" t="str">
        <f aca="false">IF(X$2=$E106,$J106,"")</f>
        <v/>
      </c>
      <c r="Y106" s="86" t="str">
        <f aca="false">IF(Y$2=$E106,$J106,"")</f>
        <v/>
      </c>
      <c r="Z106" s="99" t="str">
        <f aca="false">IF(Z$2=$E106,$J106,"")</f>
        <v/>
      </c>
      <c r="AA106" s="86" t="str">
        <f aca="false">IF(AA$2=$E106,$J106,"")</f>
        <v/>
      </c>
      <c r="AB106" s="99" t="str">
        <f aca="false">IF(AB$2=$E106,$J106,"")</f>
        <v/>
      </c>
      <c r="AC106" s="101" t="s">
        <v>10</v>
      </c>
      <c r="AD106" s="83"/>
      <c r="AE106" s="83"/>
      <c r="AF106" s="83"/>
    </row>
    <row r="107" customFormat="false" ht="14.25" hidden="false" customHeight="false" outlineLevel="0" collapsed="false">
      <c r="A107" s="82" t="n">
        <f aca="false">IF(G107&lt;&gt;0,IF(COUNTIF(G$4:G$200,G107)&lt;&gt;1,RANK(G107,G$4:G$200)&amp;"°",RANK(G107,G$4:G$200)),"")</f>
        <v>104</v>
      </c>
      <c r="B107" s="100" t="s">
        <v>817</v>
      </c>
      <c r="C107" s="86" t="n">
        <f aca="false">IFERROR(VLOOKUP($B107,TabJoueurs,2,0),"")</f>
        <v>7</v>
      </c>
      <c r="D107" s="86" t="str">
        <f aca="false">IFERROR(VLOOKUP($B107,TabJoueurs,3,0),"")</f>
        <v>S</v>
      </c>
      <c r="E107" s="86" t="str">
        <f aca="false">IFERROR(VLOOKUP($B107,TabJoueurs,4,0),"")</f>
        <v>CNB</v>
      </c>
      <c r="F107" s="86" t="n">
        <f aca="false">IFERROR(VLOOKUP($B107,TabJoueurs,7,0),"")</f>
        <v>0</v>
      </c>
      <c r="G107" s="82" t="n">
        <v>540</v>
      </c>
      <c r="H107" s="82" t="n">
        <f aca="false">COUNTIF(E$4:E107,E107)</f>
        <v>10</v>
      </c>
      <c r="I107" s="82" t="n">
        <f aca="false">IFERROR(IF(H107&lt;6,I106+1,I106),0)</f>
        <v>65</v>
      </c>
      <c r="J107" s="82" t="str">
        <f aca="false">IF(G107&gt;0,IF(H107&lt;6,PtsMax6-I107+1,""),"")</f>
        <v/>
      </c>
      <c r="K107" s="97" t="n">
        <f aca="false">MAX(M107:AB107)</f>
        <v>0</v>
      </c>
      <c r="L107" s="98" t="n">
        <f aca="false">IFERROR(G107/G$1,"")</f>
        <v>0.565445026178011</v>
      </c>
      <c r="M107" s="99" t="str">
        <f aca="false">IF(M$2=$E107,$J107,"")</f>
        <v/>
      </c>
      <c r="N107" s="86" t="str">
        <f aca="false">IF(N$2=$E107,$J107,"")</f>
        <v/>
      </c>
      <c r="O107" s="99" t="str">
        <f aca="false">IF(O$2=$E107,$J107,"")</f>
        <v/>
      </c>
      <c r="P107" s="86" t="str">
        <f aca="false">IF(P$2=$E107,$J107,"")</f>
        <v/>
      </c>
      <c r="Q107" s="86" t="str">
        <f aca="false">IF(Q$2=$E107,$J107,"")</f>
        <v/>
      </c>
      <c r="R107" s="99" t="str">
        <f aca="false">IF(R$2=$E107,$J107,"")</f>
        <v/>
      </c>
      <c r="S107" s="86" t="str">
        <f aca="false">IF(S$2=$E107,$J107,"")</f>
        <v/>
      </c>
      <c r="T107" s="99" t="str">
        <f aca="false">IF(T$2=$E107,$J107,"")</f>
        <v/>
      </c>
      <c r="U107" s="86" t="str">
        <f aca="false">IF(U$2=$E107,$J107,"")</f>
        <v/>
      </c>
      <c r="V107" s="99" t="str">
        <f aca="false">IF(V$2=$E107,$J107,"")</f>
        <v/>
      </c>
      <c r="W107" s="86" t="str">
        <f aca="false">IF(W$2=$E107,$J107,"")</f>
        <v/>
      </c>
      <c r="X107" s="99" t="str">
        <f aca="false">IF(X$2=$E107,$J107,"")</f>
        <v/>
      </c>
      <c r="Y107" s="86" t="str">
        <f aca="false">IF(Y$2=$E107,$J107,"")</f>
        <v/>
      </c>
      <c r="Z107" s="99" t="str">
        <f aca="false">IF(Z$2=$E107,$J107,"")</f>
        <v/>
      </c>
      <c r="AA107" s="86" t="str">
        <f aca="false">IF(AA$2=$E107,$J107,"")</f>
        <v/>
      </c>
      <c r="AB107" s="99" t="str">
        <f aca="false">IF(AB$2=$E107,$J107,"")</f>
        <v/>
      </c>
      <c r="AC107" s="101" t="s">
        <v>10</v>
      </c>
      <c r="AD107" s="83"/>
      <c r="AE107" s="83"/>
      <c r="AF107" s="83"/>
    </row>
    <row r="108" customFormat="false" ht="14.25" hidden="false" customHeight="false" outlineLevel="0" collapsed="false">
      <c r="A108" s="82" t="n">
        <f aca="false">IF(G108&lt;&gt;0,IF(COUNTIF(G$4:G$200,G108)&lt;&gt;1,RANK(G108,G$4:G$200)&amp;"°",RANK(G108,G$4:G$200)),"")</f>
        <v>105</v>
      </c>
      <c r="B108" s="100" t="s">
        <v>474</v>
      </c>
      <c r="C108" s="86" t="str">
        <f aca="false">IFERROR(VLOOKUP($B108,TabJoueurs,2,0),"")</f>
        <v>NC</v>
      </c>
      <c r="D108" s="86" t="str">
        <f aca="false">IFERROR(VLOOKUP($B108,TabJoueurs,3,0),"")</f>
        <v>S</v>
      </c>
      <c r="E108" s="86" t="str">
        <f aca="false">IFERROR(VLOOKUP($B108,TabJoueurs,4,0),"")</f>
        <v>LIB</v>
      </c>
      <c r="F108" s="86" t="n">
        <f aca="false">IFERROR(VLOOKUP($B108,TabJoueurs,7,0),"")</f>
        <v>0</v>
      </c>
      <c r="G108" s="82" t="n">
        <v>527</v>
      </c>
      <c r="H108" s="82" t="n">
        <f aca="false">COUNTIF(E$4:E108,E108)</f>
        <v>10</v>
      </c>
      <c r="I108" s="82" t="n">
        <f aca="false">IFERROR(IF(H108&lt;6,I107+1,I107),0)</f>
        <v>65</v>
      </c>
      <c r="J108" s="82" t="str">
        <f aca="false">IF(G108&gt;0,IF(H108&lt;6,PtsMax6-I108+1,""),"")</f>
        <v/>
      </c>
      <c r="K108" s="97" t="n">
        <f aca="false">MAX(M108:AB108)</f>
        <v>0</v>
      </c>
      <c r="L108" s="98" t="n">
        <f aca="false">IFERROR(G108/G$1,"")</f>
        <v>0.551832460732984</v>
      </c>
      <c r="M108" s="99" t="str">
        <f aca="false">IF(M$2=$E108,$J108,"")</f>
        <v/>
      </c>
      <c r="N108" s="86" t="str">
        <f aca="false">IF(N$2=$E108,$J108,"")</f>
        <v/>
      </c>
      <c r="O108" s="99" t="str">
        <f aca="false">IF(O$2=$E108,$J108,"")</f>
        <v/>
      </c>
      <c r="P108" s="86" t="str">
        <f aca="false">IF(P$2=$E108,$J108,"")</f>
        <v/>
      </c>
      <c r="Q108" s="86" t="str">
        <f aca="false">IF(Q$2=$E108,$J108,"")</f>
        <v/>
      </c>
      <c r="R108" s="99" t="str">
        <f aca="false">IF(R$2=$E108,$J108,"")</f>
        <v/>
      </c>
      <c r="S108" s="86" t="str">
        <f aca="false">IF(S$2=$E108,$J108,"")</f>
        <v/>
      </c>
      <c r="T108" s="99" t="str">
        <f aca="false">IF(T$2=$E108,$J108,"")</f>
        <v/>
      </c>
      <c r="U108" s="86" t="str">
        <f aca="false">IF(U$2=$E108,$J108,"")</f>
        <v/>
      </c>
      <c r="V108" s="99" t="str">
        <f aca="false">IF(V$2=$E108,$J108,"")</f>
        <v/>
      </c>
      <c r="W108" s="86" t="str">
        <f aca="false">IF(W$2=$E108,$J108,"")</f>
        <v/>
      </c>
      <c r="X108" s="99" t="str">
        <f aca="false">IF(X$2=$E108,$J108,"")</f>
        <v/>
      </c>
      <c r="Y108" s="86" t="str">
        <f aca="false">IF(Y$2=$E108,$J108,"")</f>
        <v/>
      </c>
      <c r="Z108" s="99" t="str">
        <f aca="false">IF(Z$2=$E108,$J108,"")</f>
        <v/>
      </c>
      <c r="AA108" s="86" t="str">
        <f aca="false">IF(AA$2=$E108,$J108,"")</f>
        <v/>
      </c>
      <c r="AB108" s="99" t="str">
        <f aca="false">IF(AB$2=$E108,$J108,"")</f>
        <v/>
      </c>
      <c r="AC108" s="101" t="s">
        <v>10</v>
      </c>
      <c r="AD108" s="83"/>
      <c r="AE108" s="83"/>
      <c r="AF108" s="83"/>
    </row>
    <row r="109" customFormat="false" ht="14.25" hidden="false" customHeight="false" outlineLevel="0" collapsed="false">
      <c r="A109" s="82" t="n">
        <f aca="false">IF(G109&lt;&gt;0,IF(COUNTIF(G$4:G$200,G109)&lt;&gt;1,RANK(G109,G$4:G$200)&amp;"°",RANK(G109,G$4:G$200)),"")</f>
        <v>106</v>
      </c>
      <c r="B109" s="100" t="s">
        <v>166</v>
      </c>
      <c r="C109" s="86" t="str">
        <f aca="false">IFERROR(VLOOKUP($B109,TabJoueurs,2,0),"")</f>
        <v>NC</v>
      </c>
      <c r="D109" s="86" t="n">
        <f aca="false">IFERROR(VLOOKUP($B109,TabJoueurs,3,0),"")</f>
        <v>0</v>
      </c>
      <c r="E109" s="86" t="str">
        <f aca="false">IFERROR(VLOOKUP($B109,TabJoueurs,4,0),"")</f>
        <v>GER</v>
      </c>
      <c r="F109" s="86" t="n">
        <f aca="false">IFERROR(VLOOKUP($B109,TabJoueurs,7,0),"")</f>
        <v>0</v>
      </c>
      <c r="G109" s="82" t="n">
        <v>522</v>
      </c>
      <c r="H109" s="82" t="n">
        <f aca="false">COUNTIF(E$4:E109,E109)</f>
        <v>7</v>
      </c>
      <c r="I109" s="82" t="n">
        <f aca="false">IFERROR(IF(H109&lt;6,I108+1,I108),0)</f>
        <v>65</v>
      </c>
      <c r="J109" s="82" t="str">
        <f aca="false">IF(G109&gt;0,IF(H109&lt;6,PtsMax6-I109+1,""),"")</f>
        <v/>
      </c>
      <c r="K109" s="97" t="n">
        <f aca="false">MAX(M109:AB109)</f>
        <v>0</v>
      </c>
      <c r="L109" s="98" t="n">
        <f aca="false">IFERROR(G109/G$1,"")</f>
        <v>0.546596858638743</v>
      </c>
      <c r="M109" s="99" t="str">
        <f aca="false">IF(M$2=$E109,$J109,"")</f>
        <v/>
      </c>
      <c r="N109" s="86" t="str">
        <f aca="false">IF(N$2=$E109,$J109,"")</f>
        <v/>
      </c>
      <c r="O109" s="99" t="str">
        <f aca="false">IF(O$2=$E109,$J109,"")</f>
        <v/>
      </c>
      <c r="P109" s="86" t="str">
        <f aca="false">IF(P$2=$E109,$J109,"")</f>
        <v/>
      </c>
      <c r="Q109" s="86" t="str">
        <f aca="false">IF(Q$2=$E109,$J109,"")</f>
        <v/>
      </c>
      <c r="R109" s="99" t="str">
        <f aca="false">IF(R$2=$E109,$J109,"")</f>
        <v/>
      </c>
      <c r="S109" s="86" t="str">
        <f aca="false">IF(S$2=$E109,$J109,"")</f>
        <v/>
      </c>
      <c r="T109" s="99" t="str">
        <f aca="false">IF(T$2=$E109,$J109,"")</f>
        <v/>
      </c>
      <c r="U109" s="86" t="str">
        <f aca="false">IF(U$2=$E109,$J109,"")</f>
        <v/>
      </c>
      <c r="V109" s="99" t="str">
        <f aca="false">IF(V$2=$E109,$J109,"")</f>
        <v/>
      </c>
      <c r="W109" s="86" t="str">
        <f aca="false">IF(W$2=$E109,$J109,"")</f>
        <v/>
      </c>
      <c r="X109" s="99" t="str">
        <f aca="false">IF(X$2=$E109,$J109,"")</f>
        <v/>
      </c>
      <c r="Y109" s="86" t="str">
        <f aca="false">IF(Y$2=$E109,$J109,"")</f>
        <v/>
      </c>
      <c r="Z109" s="99" t="str">
        <f aca="false">IF(Z$2=$E109,$J109,"")</f>
        <v/>
      </c>
      <c r="AA109" s="86" t="str">
        <f aca="false">IF(AA$2=$E109,$J109,"")</f>
        <v/>
      </c>
      <c r="AB109" s="99" t="str">
        <f aca="false">IF(AB$2=$E109,$J109,"")</f>
        <v/>
      </c>
      <c r="AC109" s="101" t="s">
        <v>10</v>
      </c>
      <c r="AD109" s="83"/>
      <c r="AE109" s="83"/>
      <c r="AF109" s="83"/>
    </row>
    <row r="110" customFormat="false" ht="14.25" hidden="false" customHeight="false" outlineLevel="0" collapsed="false">
      <c r="A110" s="82" t="n">
        <f aca="false">IF(G110&lt;&gt;0,IF(COUNTIF(G$4:G$200,G110)&lt;&gt;1,RANK(G110,G$4:G$200)&amp;"°",RANK(G110,G$4:G$200)),"")</f>
        <v>107</v>
      </c>
      <c r="B110" s="100" t="s">
        <v>721</v>
      </c>
      <c r="C110" s="86" t="str">
        <f aca="false">IFERROR(VLOOKUP($B110,TabJoueurs,2,0),"")</f>
        <v>6D</v>
      </c>
      <c r="D110" s="86" t="str">
        <f aca="false">IFERROR(VLOOKUP($B110,TabJoueurs,3,0),"")</f>
        <v>S</v>
      </c>
      <c r="E110" s="86" t="str">
        <f aca="false">IFERROR(VLOOKUP($B110,TabJoueurs,4,0),"")</f>
        <v>LUX</v>
      </c>
      <c r="F110" s="86" t="n">
        <f aca="false">IFERROR(VLOOKUP($B110,TabJoueurs,7,0),"")</f>
        <v>0</v>
      </c>
      <c r="G110" s="82" t="n">
        <v>512</v>
      </c>
      <c r="H110" s="82" t="n">
        <f aca="false">COUNTIF(E$4:E110,E110)</f>
        <v>10</v>
      </c>
      <c r="I110" s="82" t="n">
        <f aca="false">IFERROR(IF(H110&lt;6,I109+1,I109),0)</f>
        <v>65</v>
      </c>
      <c r="J110" s="82" t="str">
        <f aca="false">IF(G110&gt;0,IF(H110&lt;6,PtsMax6-I110+1,""),"")</f>
        <v/>
      </c>
      <c r="K110" s="97" t="n">
        <f aca="false">MAX(M110:AB110)</f>
        <v>0</v>
      </c>
      <c r="L110" s="98" t="n">
        <f aca="false">IFERROR(G110/G$1,"")</f>
        <v>0.536125654450262</v>
      </c>
      <c r="M110" s="99" t="str">
        <f aca="false">IF(M$2=$E110,$J110,"")</f>
        <v/>
      </c>
      <c r="N110" s="86" t="str">
        <f aca="false">IF(N$2=$E110,$J110,"")</f>
        <v/>
      </c>
      <c r="O110" s="99" t="str">
        <f aca="false">IF(O$2=$E110,$J110,"")</f>
        <v/>
      </c>
      <c r="P110" s="86" t="str">
        <f aca="false">IF(P$2=$E110,$J110,"")</f>
        <v/>
      </c>
      <c r="Q110" s="86" t="str">
        <f aca="false">IF(Q$2=$E110,$J110,"")</f>
        <v/>
      </c>
      <c r="R110" s="99" t="str">
        <f aca="false">IF(R$2=$E110,$J110,"")</f>
        <v/>
      </c>
      <c r="S110" s="86" t="str">
        <f aca="false">IF(S$2=$E110,$J110,"")</f>
        <v/>
      </c>
      <c r="T110" s="99" t="str">
        <f aca="false">IF(T$2=$E110,$J110,"")</f>
        <v/>
      </c>
      <c r="U110" s="86" t="str">
        <f aca="false">IF(U$2=$E110,$J110,"")</f>
        <v/>
      </c>
      <c r="V110" s="99" t="str">
        <f aca="false">IF(V$2=$E110,$J110,"")</f>
        <v/>
      </c>
      <c r="W110" s="86" t="str">
        <f aca="false">IF(W$2=$E110,$J110,"")</f>
        <v/>
      </c>
      <c r="X110" s="99" t="str">
        <f aca="false">IF(X$2=$E110,$J110,"")</f>
        <v/>
      </c>
      <c r="Y110" s="86" t="str">
        <f aca="false">IF(Y$2=$E110,$J110,"")</f>
        <v/>
      </c>
      <c r="Z110" s="99" t="str">
        <f aca="false">IF(Z$2=$E110,$J110,"")</f>
        <v/>
      </c>
      <c r="AA110" s="86" t="str">
        <f aca="false">IF(AA$2=$E110,$J110,"")</f>
        <v/>
      </c>
      <c r="AB110" s="99" t="str">
        <f aca="false">IF(AB$2=$E110,$J110,"")</f>
        <v/>
      </c>
      <c r="AC110" s="101" t="s">
        <v>10</v>
      </c>
      <c r="AD110" s="83"/>
      <c r="AE110" s="83"/>
      <c r="AF110" s="83"/>
    </row>
    <row r="111" customFormat="false" ht="14.25" hidden="false" customHeight="false" outlineLevel="0" collapsed="false">
      <c r="A111" s="82" t="n">
        <f aca="false">IF(G111&lt;&gt;0,IF(COUNTIF(G$4:G$200,G111)&lt;&gt;1,RANK(G111,G$4:G$200)&amp;"°",RANK(G111,G$4:G$200)),"")</f>
        <v>108</v>
      </c>
      <c r="B111" s="100" t="s">
        <v>468</v>
      </c>
      <c r="C111" s="86" t="str">
        <f aca="false">IFERROR(VLOOKUP($B111,TabJoueurs,2,0),"")</f>
        <v>6D</v>
      </c>
      <c r="D111" s="86" t="str">
        <f aca="false">IFERROR(VLOOKUP($B111,TabJoueurs,3,0),"")</f>
        <v>V</v>
      </c>
      <c r="E111" s="86" t="str">
        <f aca="false">IFERROR(VLOOKUP($B111,TabJoueurs,4,0),"")</f>
        <v>GER</v>
      </c>
      <c r="F111" s="86" t="n">
        <f aca="false">IFERROR(VLOOKUP($B111,TabJoueurs,7,0),"")</f>
        <v>0</v>
      </c>
      <c r="G111" s="82" t="n">
        <v>509</v>
      </c>
      <c r="H111" s="82" t="n">
        <f aca="false">COUNTIF(E$4:E111,E111)</f>
        <v>8</v>
      </c>
      <c r="I111" s="82" t="n">
        <f aca="false">IFERROR(IF(H111&lt;6,I110+1,I110),0)</f>
        <v>65</v>
      </c>
      <c r="J111" s="82" t="str">
        <f aca="false">IF(G111&gt;0,IF(H111&lt;6,PtsMax6-I111+1,""),"")</f>
        <v/>
      </c>
      <c r="K111" s="97" t="n">
        <f aca="false">MAX(M111:AB111)</f>
        <v>0</v>
      </c>
      <c r="L111" s="98" t="n">
        <f aca="false">IFERROR(G111/G$1,"")</f>
        <v>0.532984293193717</v>
      </c>
      <c r="M111" s="99" t="str">
        <f aca="false">IF(M$2=$E111,$J111,"")</f>
        <v/>
      </c>
      <c r="N111" s="86" t="str">
        <f aca="false">IF(N$2=$E111,$J111,"")</f>
        <v/>
      </c>
      <c r="O111" s="99" t="str">
        <f aca="false">IF(O$2=$E111,$J111,"")</f>
        <v/>
      </c>
      <c r="P111" s="86" t="str">
        <f aca="false">IF(P$2=$E111,$J111,"")</f>
        <v/>
      </c>
      <c r="Q111" s="86" t="str">
        <f aca="false">IF(Q$2=$E111,$J111,"")</f>
        <v/>
      </c>
      <c r="R111" s="99" t="str">
        <f aca="false">IF(R$2=$E111,$J111,"")</f>
        <v/>
      </c>
      <c r="S111" s="86" t="str">
        <f aca="false">IF(S$2=$E111,$J111,"")</f>
        <v/>
      </c>
      <c r="T111" s="99" t="str">
        <f aca="false">IF(T$2=$E111,$J111,"")</f>
        <v/>
      </c>
      <c r="U111" s="86" t="str">
        <f aca="false">IF(U$2=$E111,$J111,"")</f>
        <v/>
      </c>
      <c r="V111" s="99" t="str">
        <f aca="false">IF(V$2=$E111,$J111,"")</f>
        <v/>
      </c>
      <c r="W111" s="86" t="str">
        <f aca="false">IF(W$2=$E111,$J111,"")</f>
        <v/>
      </c>
      <c r="X111" s="99" t="str">
        <f aca="false">IF(X$2=$E111,$J111,"")</f>
        <v/>
      </c>
      <c r="Y111" s="86" t="str">
        <f aca="false">IF(Y$2=$E111,$J111,"")</f>
        <v/>
      </c>
      <c r="Z111" s="99" t="str">
        <f aca="false">IF(Z$2=$E111,$J111,"")</f>
        <v/>
      </c>
      <c r="AA111" s="86" t="str">
        <f aca="false">IF(AA$2=$E111,$J111,"")</f>
        <v/>
      </c>
      <c r="AB111" s="99" t="str">
        <f aca="false">IF(AB$2=$E111,$J111,"")</f>
        <v/>
      </c>
      <c r="AC111" s="101" t="s">
        <v>10</v>
      </c>
      <c r="AD111" s="83"/>
      <c r="AE111" s="83"/>
      <c r="AF111" s="83"/>
    </row>
    <row r="112" customFormat="false" ht="14.25" hidden="false" customHeight="false" outlineLevel="0" collapsed="false">
      <c r="A112" s="82" t="n">
        <f aca="false">IF(G112&lt;&gt;0,IF(COUNTIF(G$4:G$200,G112)&lt;&gt;1,RANK(G112,G$4:G$200)&amp;"°",RANK(G112,G$4:G$200)),"")</f>
        <v>109</v>
      </c>
      <c r="B112" s="100" t="s">
        <v>177</v>
      </c>
      <c r="C112" s="86" t="str">
        <f aca="false">IFERROR(VLOOKUP($B112,TabJoueurs,2,0),"")</f>
        <v>6D</v>
      </c>
      <c r="D112" s="86" t="str">
        <f aca="false">IFERROR(VLOOKUP($B112,TabJoueurs,3,0),"")</f>
        <v>D</v>
      </c>
      <c r="E112" s="86" t="str">
        <f aca="false">IFERROR(VLOOKUP($B112,TabJoueurs,4,0),"")</f>
        <v>GER</v>
      </c>
      <c r="F112" s="86" t="n">
        <f aca="false">IFERROR(VLOOKUP($B112,TabJoueurs,7,0),"")</f>
        <v>0</v>
      </c>
      <c r="G112" s="82" t="n">
        <v>502</v>
      </c>
      <c r="H112" s="82" t="n">
        <f aca="false">COUNTIF(E$4:E112,E112)</f>
        <v>9</v>
      </c>
      <c r="I112" s="82" t="n">
        <f aca="false">IFERROR(IF(H112&lt;6,I111+1,I111),0)</f>
        <v>65</v>
      </c>
      <c r="J112" s="82" t="str">
        <f aca="false">IF(G112&gt;0,IF(H112&lt;6,PtsMax6-I112+1,""),"")</f>
        <v/>
      </c>
      <c r="K112" s="97" t="n">
        <f aca="false">MAX(M112:AB112)</f>
        <v>0</v>
      </c>
      <c r="L112" s="98" t="n">
        <f aca="false">IFERROR(G112/G$1,"")</f>
        <v>0.52565445026178</v>
      </c>
      <c r="M112" s="99" t="str">
        <f aca="false">IF(M$2=$E112,$J112,"")</f>
        <v/>
      </c>
      <c r="N112" s="86" t="str">
        <f aca="false">IF(N$2=$E112,$J112,"")</f>
        <v/>
      </c>
      <c r="O112" s="99" t="str">
        <f aca="false">IF(O$2=$E112,$J112,"")</f>
        <v/>
      </c>
      <c r="P112" s="86" t="str">
        <f aca="false">IF(P$2=$E112,$J112,"")</f>
        <v/>
      </c>
      <c r="Q112" s="86" t="str">
        <f aca="false">IF(Q$2=$E112,$J112,"")</f>
        <v/>
      </c>
      <c r="R112" s="99" t="str">
        <f aca="false">IF(R$2=$E112,$J112,"")</f>
        <v/>
      </c>
      <c r="S112" s="86" t="str">
        <f aca="false">IF(S$2=$E112,$J112,"")</f>
        <v/>
      </c>
      <c r="T112" s="99" t="str">
        <f aca="false">IF(T$2=$E112,$J112,"")</f>
        <v/>
      </c>
      <c r="U112" s="86" t="str">
        <f aca="false">IF(U$2=$E112,$J112,"")</f>
        <v/>
      </c>
      <c r="V112" s="99" t="str">
        <f aca="false">IF(V$2=$E112,$J112,"")</f>
        <v/>
      </c>
      <c r="W112" s="86" t="str">
        <f aca="false">IF(W$2=$E112,$J112,"")</f>
        <v/>
      </c>
      <c r="X112" s="99" t="str">
        <f aca="false">IF(X$2=$E112,$J112,"")</f>
        <v/>
      </c>
      <c r="Y112" s="86" t="str">
        <f aca="false">IF(Y$2=$E112,$J112,"")</f>
        <v/>
      </c>
      <c r="Z112" s="99" t="str">
        <f aca="false">IF(Z$2=$E112,$J112,"")</f>
        <v/>
      </c>
      <c r="AA112" s="86" t="str">
        <f aca="false">IF(AA$2=$E112,$J112,"")</f>
        <v/>
      </c>
      <c r="AB112" s="99" t="str">
        <f aca="false">IF(AB$2=$E112,$J112,"")</f>
        <v/>
      </c>
      <c r="AC112" s="101" t="s">
        <v>10</v>
      </c>
      <c r="AD112" s="83"/>
      <c r="AE112" s="83"/>
      <c r="AF112" s="83"/>
    </row>
    <row r="113" customFormat="false" ht="14.25" hidden="false" customHeight="false" outlineLevel="0" collapsed="false">
      <c r="A113" s="82" t="n">
        <f aca="false">IF(G113&lt;&gt;0,IF(COUNTIF(G$4:G$200,G113)&lt;&gt;1,RANK(G113,G$4:G$200)&amp;"°",RANK(G113,G$4:G$200)),"")</f>
        <v>110</v>
      </c>
      <c r="B113" s="100" t="s">
        <v>818</v>
      </c>
      <c r="C113" s="86" t="str">
        <f aca="false">IFERROR(VLOOKUP($B113,TabJoueurs,2,0),"")</f>
        <v>NC</v>
      </c>
      <c r="D113" s="86" t="n">
        <f aca="false">IFERROR(VLOOKUP($B113,TabJoueurs,3,0),"")</f>
        <v>0</v>
      </c>
      <c r="E113" s="86" t="str">
        <f aca="false">IFERROR(VLOOKUP($B113,TabJoueurs,4,0),"")</f>
        <v>FLO</v>
      </c>
      <c r="F113" s="86" t="n">
        <f aca="false">IFERROR(VLOOKUP($B113,TabJoueurs,7,0),"")</f>
        <v>0</v>
      </c>
      <c r="G113" s="82" t="n">
        <v>482</v>
      </c>
      <c r="H113" s="82" t="n">
        <f aca="false">COUNTIF(E$4:E113,E113)</f>
        <v>10</v>
      </c>
      <c r="I113" s="82" t="n">
        <f aca="false">IFERROR(IF(H113&lt;6,I112+1,I112),0)</f>
        <v>65</v>
      </c>
      <c r="J113" s="82" t="str">
        <f aca="false">IF(G113&gt;0,IF(H113&lt;6,PtsMax6-I113+1,""),"")</f>
        <v/>
      </c>
      <c r="K113" s="97" t="n">
        <f aca="false">MAX(M113:AB113)</f>
        <v>0</v>
      </c>
      <c r="L113" s="98" t="n">
        <f aca="false">IFERROR(G113/G$1,"")</f>
        <v>0.504712041884817</v>
      </c>
      <c r="M113" s="99" t="str">
        <f aca="false">IF(M$2=$E113,$J113,"")</f>
        <v/>
      </c>
      <c r="N113" s="86" t="str">
        <f aca="false">IF(N$2=$E113,$J113,"")</f>
        <v/>
      </c>
      <c r="O113" s="99" t="str">
        <f aca="false">IF(O$2=$E113,$J113,"")</f>
        <v/>
      </c>
      <c r="P113" s="86" t="str">
        <f aca="false">IF(P$2=$E113,$J113,"")</f>
        <v/>
      </c>
      <c r="Q113" s="86" t="str">
        <f aca="false">IF(Q$2=$E113,$J113,"")</f>
        <v/>
      </c>
      <c r="R113" s="99" t="str">
        <f aca="false">IF(R$2=$E113,$J113,"")</f>
        <v/>
      </c>
      <c r="S113" s="86" t="str">
        <f aca="false">IF(S$2=$E113,$J113,"")</f>
        <v/>
      </c>
      <c r="T113" s="99" t="str">
        <f aca="false">IF(T$2=$E113,$J113,"")</f>
        <v/>
      </c>
      <c r="U113" s="86" t="str">
        <f aca="false">IF(U$2=$E113,$J113,"")</f>
        <v/>
      </c>
      <c r="V113" s="99" t="str">
        <f aca="false">IF(V$2=$E113,$J113,"")</f>
        <v/>
      </c>
      <c r="W113" s="86" t="str">
        <f aca="false">IF(W$2=$E113,$J113,"")</f>
        <v/>
      </c>
      <c r="X113" s="99" t="str">
        <f aca="false">IF(X$2=$E113,$J113,"")</f>
        <v/>
      </c>
      <c r="Y113" s="86" t="str">
        <f aca="false">IF(Y$2=$E113,$J113,"")</f>
        <v/>
      </c>
      <c r="Z113" s="99" t="str">
        <f aca="false">IF(Z$2=$E113,$J113,"")</f>
        <v/>
      </c>
      <c r="AA113" s="86" t="str">
        <f aca="false">IF(AA$2=$E113,$J113,"")</f>
        <v/>
      </c>
      <c r="AB113" s="99" t="str">
        <f aca="false">IF(AB$2=$E113,$J113,"")</f>
        <v/>
      </c>
      <c r="AC113" s="101" t="s">
        <v>10</v>
      </c>
      <c r="AD113" s="83"/>
      <c r="AE113" s="83"/>
      <c r="AF113" s="83"/>
    </row>
    <row r="114" customFormat="false" ht="14.25" hidden="false" customHeight="false" outlineLevel="0" collapsed="false">
      <c r="A114" s="82" t="n">
        <f aca="false">IF(G114&lt;&gt;0,IF(COUNTIF(G$4:G$200,G114)&lt;&gt;1,RANK(G114,G$4:G$200)&amp;"°",RANK(G114,G$4:G$200)),"")</f>
        <v>111</v>
      </c>
      <c r="B114" s="100" t="s">
        <v>587</v>
      </c>
      <c r="C114" s="86" t="n">
        <f aca="false">IFERROR(VLOOKUP($B114,TabJoueurs,2,0),"")</f>
        <v>7</v>
      </c>
      <c r="D114" s="86" t="str">
        <f aca="false">IFERROR(VLOOKUP($B114,TabJoueurs,3,0),"")</f>
        <v>S</v>
      </c>
      <c r="E114" s="86" t="str">
        <f aca="false">IFERROR(VLOOKUP($B114,TabJoueurs,4,0),"")</f>
        <v>CNB</v>
      </c>
      <c r="F114" s="86" t="n">
        <f aca="false">IFERROR(VLOOKUP($B114,TabJoueurs,7,0),"")</f>
        <v>0</v>
      </c>
      <c r="G114" s="82" t="n">
        <v>462</v>
      </c>
      <c r="H114" s="82" t="n">
        <f aca="false">COUNTIF(E$4:E114,E114)</f>
        <v>11</v>
      </c>
      <c r="I114" s="82" t="n">
        <f aca="false">IFERROR(IF(H114&lt;6,I113+1,I113),0)</f>
        <v>65</v>
      </c>
      <c r="J114" s="82" t="str">
        <f aca="false">IF(G114&gt;0,IF(H114&lt;6,PtsMax6-I114+1,""),"")</f>
        <v/>
      </c>
      <c r="K114" s="97" t="n">
        <f aca="false">MAX(M114:AB114)</f>
        <v>0</v>
      </c>
      <c r="L114" s="98" t="n">
        <f aca="false">IFERROR(G114/G$1,"")</f>
        <v>0.483769633507853</v>
      </c>
      <c r="M114" s="99" t="str">
        <f aca="false">IF(M$2=$E114,$J114,"")</f>
        <v/>
      </c>
      <c r="N114" s="86" t="str">
        <f aca="false">IF(N$2=$E114,$J114,"")</f>
        <v/>
      </c>
      <c r="O114" s="99" t="str">
        <f aca="false">IF(O$2=$E114,$J114,"")</f>
        <v/>
      </c>
      <c r="P114" s="86" t="str">
        <f aca="false">IF(P$2=$E114,$J114,"")</f>
        <v/>
      </c>
      <c r="Q114" s="86" t="str">
        <f aca="false">IF(Q$2=$E114,$J114,"")</f>
        <v/>
      </c>
      <c r="R114" s="99" t="str">
        <f aca="false">IF(R$2=$E114,$J114,"")</f>
        <v/>
      </c>
      <c r="S114" s="86" t="str">
        <f aca="false">IF(S$2=$E114,$J114,"")</f>
        <v/>
      </c>
      <c r="T114" s="99" t="str">
        <f aca="false">IF(T$2=$E114,$J114,"")</f>
        <v/>
      </c>
      <c r="U114" s="86" t="str">
        <f aca="false">IF(U$2=$E114,$J114,"")</f>
        <v/>
      </c>
      <c r="V114" s="99" t="str">
        <f aca="false">IF(V$2=$E114,$J114,"")</f>
        <v/>
      </c>
      <c r="W114" s="86" t="str">
        <f aca="false">IF(W$2=$E114,$J114,"")</f>
        <v/>
      </c>
      <c r="X114" s="99" t="str">
        <f aca="false">IF(X$2=$E114,$J114,"")</f>
        <v/>
      </c>
      <c r="Y114" s="86" t="str">
        <f aca="false">IF(Y$2=$E114,$J114,"")</f>
        <v/>
      </c>
      <c r="Z114" s="99" t="str">
        <f aca="false">IF(Z$2=$E114,$J114,"")</f>
        <v/>
      </c>
      <c r="AA114" s="86" t="str">
        <f aca="false">IF(AA$2=$E114,$J114,"")</f>
        <v/>
      </c>
      <c r="AB114" s="99" t="str">
        <f aca="false">IF(AB$2=$E114,$J114,"")</f>
        <v/>
      </c>
      <c r="AC114" s="101" t="s">
        <v>10</v>
      </c>
      <c r="AD114" s="83"/>
      <c r="AE114" s="83"/>
      <c r="AF114" s="83"/>
    </row>
    <row r="115" customFormat="false" ht="14.25" hidden="false" customHeight="false" outlineLevel="0" collapsed="false">
      <c r="A115" s="82" t="n">
        <f aca="false">IF(G115&lt;&gt;0,IF(COUNTIF(G$4:G$200,G115)&lt;&gt;1,RANK(G115,G$4:G$200)&amp;"°",RANK(G115,G$4:G$200)),"")</f>
        <v>112</v>
      </c>
      <c r="B115" s="100" t="s">
        <v>590</v>
      </c>
      <c r="C115" s="86" t="str">
        <f aca="false">IFERROR(VLOOKUP($B115,TabJoueurs,2,0),"")</f>
        <v>6C</v>
      </c>
      <c r="D115" s="86" t="str">
        <f aca="false">IFERROR(VLOOKUP($B115,TabJoueurs,3,0),"")</f>
        <v>V</v>
      </c>
      <c r="E115" s="86" t="str">
        <f aca="false">IFERROR(VLOOKUP($B115,TabJoueurs,4,0),"")</f>
        <v>BAH</v>
      </c>
      <c r="F115" s="86" t="n">
        <f aca="false">IFERROR(VLOOKUP($B115,TabJoueurs,7,0),"")</f>
        <v>0</v>
      </c>
      <c r="G115" s="82" t="n">
        <v>441</v>
      </c>
      <c r="H115" s="82" t="n">
        <f aca="false">COUNTIF(E$4:E115,E115)</f>
        <v>14</v>
      </c>
      <c r="I115" s="82" t="n">
        <f aca="false">IFERROR(IF(H115&lt;6,I114+1,I114),0)</f>
        <v>65</v>
      </c>
      <c r="J115" s="82" t="str">
        <f aca="false">IF(G115&gt;0,IF(H115&lt;6,PtsMax6-I115+1,""),"")</f>
        <v/>
      </c>
      <c r="K115" s="97" t="n">
        <f aca="false">MAX(M115:AB115)</f>
        <v>0</v>
      </c>
      <c r="L115" s="98" t="n">
        <f aca="false">IFERROR(G115/G$1,"")</f>
        <v>0.461780104712042</v>
      </c>
      <c r="M115" s="99" t="str">
        <f aca="false">IF(M$2=$E115,$J115,"")</f>
        <v/>
      </c>
      <c r="N115" s="86" t="str">
        <f aca="false">IF(N$2=$E115,$J115,"")</f>
        <v/>
      </c>
      <c r="O115" s="99" t="str">
        <f aca="false">IF(O$2=$E115,$J115,"")</f>
        <v/>
      </c>
      <c r="P115" s="86" t="str">
        <f aca="false">IF(P$2=$E115,$J115,"")</f>
        <v/>
      </c>
      <c r="Q115" s="86" t="str">
        <f aca="false">IF(Q$2=$E115,$J115,"")</f>
        <v/>
      </c>
      <c r="R115" s="99" t="str">
        <f aca="false">IF(R$2=$E115,$J115,"")</f>
        <v/>
      </c>
      <c r="S115" s="86" t="str">
        <f aca="false">IF(S$2=$E115,$J115,"")</f>
        <v/>
      </c>
      <c r="T115" s="99" t="str">
        <f aca="false">IF(T$2=$E115,$J115,"")</f>
        <v/>
      </c>
      <c r="U115" s="86" t="str">
        <f aca="false">IF(U$2=$E115,$J115,"")</f>
        <v/>
      </c>
      <c r="V115" s="99" t="str">
        <f aca="false">IF(V$2=$E115,$J115,"")</f>
        <v/>
      </c>
      <c r="W115" s="86" t="str">
        <f aca="false">IF(W$2=$E115,$J115,"")</f>
        <v/>
      </c>
      <c r="X115" s="99" t="str">
        <f aca="false">IF(X$2=$E115,$J115,"")</f>
        <v/>
      </c>
      <c r="Y115" s="86" t="str">
        <f aca="false">IF(Y$2=$E115,$J115,"")</f>
        <v/>
      </c>
      <c r="Z115" s="99" t="str">
        <f aca="false">IF(Z$2=$E115,$J115,"")</f>
        <v/>
      </c>
      <c r="AA115" s="86" t="str">
        <f aca="false">IF(AA$2=$E115,$J115,"")</f>
        <v/>
      </c>
      <c r="AB115" s="99" t="str">
        <f aca="false">IF(AB$2=$E115,$J115,"")</f>
        <v/>
      </c>
      <c r="AC115" s="101" t="s">
        <v>10</v>
      </c>
      <c r="AD115" s="83"/>
      <c r="AE115" s="83"/>
      <c r="AF115" s="83"/>
    </row>
    <row r="116" customFormat="false" ht="14.25" hidden="false" customHeight="false" outlineLevel="0" collapsed="false">
      <c r="A116" s="82" t="n">
        <f aca="false">IF(G116&lt;&gt;0,IF(COUNTIF(G$4:G$200,G116)&lt;&gt;1,RANK(G116,G$4:G$200)&amp;"°",RANK(G116,G$4:G$200)),"")</f>
        <v>113</v>
      </c>
      <c r="B116" s="100" t="s">
        <v>174</v>
      </c>
      <c r="C116" s="86" t="str">
        <f aca="false">IFERROR(VLOOKUP($B116,TabJoueurs,2,0),"")</f>
        <v>NC</v>
      </c>
      <c r="D116" s="86" t="str">
        <f aca="false">IFERROR(VLOOKUP($B116,TabJoueurs,3,0),"")</f>
        <v>S</v>
      </c>
      <c r="E116" s="86" t="str">
        <f aca="false">IFERROR(VLOOKUP($B116,TabJoueurs,4,0),"")</f>
        <v>CNB</v>
      </c>
      <c r="F116" s="86" t="n">
        <f aca="false">IFERROR(VLOOKUP($B116,TabJoueurs,7,0),"")</f>
        <v>0</v>
      </c>
      <c r="G116" s="82" t="n">
        <v>408</v>
      </c>
      <c r="H116" s="82" t="n">
        <f aca="false">COUNTIF(E$4:E116,E116)</f>
        <v>12</v>
      </c>
      <c r="I116" s="82" t="n">
        <f aca="false">IFERROR(IF(H116&lt;6,I115+1,I115),0)</f>
        <v>65</v>
      </c>
      <c r="J116" s="82" t="str">
        <f aca="false">IF(G116&gt;0,IF(H116&lt;6,PtsMax6-I116+1,""),"")</f>
        <v/>
      </c>
      <c r="K116" s="97" t="n">
        <f aca="false">MAX(M116:AB116)</f>
        <v>0</v>
      </c>
      <c r="L116" s="98" t="n">
        <f aca="false">IFERROR(G116/G$1,"")</f>
        <v>0.427225130890052</v>
      </c>
      <c r="M116" s="99" t="str">
        <f aca="false">IF(M$2=$E116,$J116,"")</f>
        <v/>
      </c>
      <c r="N116" s="86" t="str">
        <f aca="false">IF(N$2=$E116,$J116,"")</f>
        <v/>
      </c>
      <c r="O116" s="99" t="str">
        <f aca="false">IF(O$2=$E116,$J116,"")</f>
        <v/>
      </c>
      <c r="P116" s="86" t="str">
        <f aca="false">IF(P$2=$E116,$J116,"")</f>
        <v/>
      </c>
      <c r="Q116" s="86" t="str">
        <f aca="false">IF(Q$2=$E116,$J116,"")</f>
        <v/>
      </c>
      <c r="R116" s="99" t="str">
        <f aca="false">IF(R$2=$E116,$J116,"")</f>
        <v/>
      </c>
      <c r="S116" s="86" t="str">
        <f aca="false">IF(S$2=$E116,$J116,"")</f>
        <v/>
      </c>
      <c r="T116" s="99" t="str">
        <f aca="false">IF(T$2=$E116,$J116,"")</f>
        <v/>
      </c>
      <c r="U116" s="86" t="str">
        <f aca="false">IF(U$2=$E116,$J116,"")</f>
        <v/>
      </c>
      <c r="V116" s="99" t="str">
        <f aca="false">IF(V$2=$E116,$J116,"")</f>
        <v/>
      </c>
      <c r="W116" s="86" t="str">
        <f aca="false">IF(W$2=$E116,$J116,"")</f>
        <v/>
      </c>
      <c r="X116" s="99" t="str">
        <f aca="false">IF(X$2=$E116,$J116,"")</f>
        <v/>
      </c>
      <c r="Y116" s="86" t="str">
        <f aca="false">IF(Y$2=$E116,$J116,"")</f>
        <v/>
      </c>
      <c r="Z116" s="99" t="str">
        <f aca="false">IF(Z$2=$E116,$J116,"")</f>
        <v/>
      </c>
      <c r="AA116" s="86" t="str">
        <f aca="false">IF(AA$2=$E116,$J116,"")</f>
        <v/>
      </c>
      <c r="AB116" s="99" t="str">
        <f aca="false">IF(AB$2=$E116,$J116,"")</f>
        <v/>
      </c>
      <c r="AC116" s="101" t="s">
        <v>10</v>
      </c>
      <c r="AD116" s="83"/>
      <c r="AE116" s="83"/>
      <c r="AF116" s="83"/>
    </row>
    <row r="117" customFormat="false" ht="14.25" hidden="false" customHeight="false" outlineLevel="0" collapsed="false">
      <c r="A117" s="82" t="n">
        <f aca="false">IF(G117&lt;&gt;0,IF(COUNTIF(G$4:G$200,G117)&lt;&gt;1,RANK(G117,G$4:G$200)&amp;"°",RANK(G117,G$4:G$200)),"")</f>
        <v>114</v>
      </c>
      <c r="B117" s="100" t="s">
        <v>478</v>
      </c>
      <c r="C117" s="86" t="str">
        <f aca="false">IFERROR(VLOOKUP($B117,TabJoueurs,2,0),"")</f>
        <v>NC</v>
      </c>
      <c r="D117" s="86" t="str">
        <f aca="false">IFERROR(VLOOKUP($B117,TabJoueurs,3,0),"")</f>
        <v>S</v>
      </c>
      <c r="E117" s="86" t="str">
        <f aca="false">IFERROR(VLOOKUP($B117,TabJoueurs,4,0),"")</f>
        <v>BAH</v>
      </c>
      <c r="F117" s="86" t="n">
        <f aca="false">IFERROR(VLOOKUP($B117,TabJoueurs,7,0),"")</f>
        <v>0</v>
      </c>
      <c r="G117" s="82" t="n">
        <v>385</v>
      </c>
      <c r="H117" s="82" t="n">
        <f aca="false">COUNTIF(E$4:E117,E117)</f>
        <v>15</v>
      </c>
      <c r="I117" s="82" t="n">
        <f aca="false">IFERROR(IF(H117&lt;6,I116+1,I116),0)</f>
        <v>65</v>
      </c>
      <c r="J117" s="82" t="str">
        <f aca="false">IF(G117&gt;0,IF(H117&lt;6,PtsMax6-I117+1,""),"")</f>
        <v/>
      </c>
      <c r="K117" s="97" t="n">
        <f aca="false">MAX(M117:AB117)</f>
        <v>0</v>
      </c>
      <c r="L117" s="98" t="n">
        <f aca="false">IFERROR(G117/G$1,"")</f>
        <v>0.403141361256544</v>
      </c>
      <c r="M117" s="99" t="str">
        <f aca="false">IF(M$2=$E117,$J117,"")</f>
        <v/>
      </c>
      <c r="N117" s="86" t="str">
        <f aca="false">IF(N$2=$E117,$J117,"")</f>
        <v/>
      </c>
      <c r="O117" s="99" t="str">
        <f aca="false">IF(O$2=$E117,$J117,"")</f>
        <v/>
      </c>
      <c r="P117" s="86" t="str">
        <f aca="false">IF(P$2=$E117,$J117,"")</f>
        <v/>
      </c>
      <c r="Q117" s="86" t="str">
        <f aca="false">IF(Q$2=$E117,$J117,"")</f>
        <v/>
      </c>
      <c r="R117" s="99" t="str">
        <f aca="false">IF(R$2=$E117,$J117,"")</f>
        <v/>
      </c>
      <c r="S117" s="86" t="str">
        <f aca="false">IF(S$2=$E117,$J117,"")</f>
        <v/>
      </c>
      <c r="T117" s="99" t="str">
        <f aca="false">IF(T$2=$E117,$J117,"")</f>
        <v/>
      </c>
      <c r="U117" s="86" t="str">
        <f aca="false">IF(U$2=$E117,$J117,"")</f>
        <v/>
      </c>
      <c r="V117" s="99" t="str">
        <f aca="false">IF(V$2=$E117,$J117,"")</f>
        <v/>
      </c>
      <c r="W117" s="86" t="str">
        <f aca="false">IF(W$2=$E117,$J117,"")</f>
        <v/>
      </c>
      <c r="X117" s="99" t="str">
        <f aca="false">IF(X$2=$E117,$J117,"")</f>
        <v/>
      </c>
      <c r="Y117" s="86" t="str">
        <f aca="false">IF(Y$2=$E117,$J117,"")</f>
        <v/>
      </c>
      <c r="Z117" s="99" t="str">
        <f aca="false">IF(Z$2=$E117,$J117,"")</f>
        <v/>
      </c>
      <c r="AA117" s="86" t="str">
        <f aca="false">IF(AA$2=$E117,$J117,"")</f>
        <v/>
      </c>
      <c r="AB117" s="99" t="str">
        <f aca="false">IF(AB$2=$E117,$J117,"")</f>
        <v/>
      </c>
      <c r="AC117" s="101" t="s">
        <v>10</v>
      </c>
      <c r="AD117" s="83"/>
      <c r="AE117" s="83"/>
      <c r="AF117" s="83"/>
    </row>
    <row r="118" customFormat="false" ht="14.25" hidden="false" customHeight="false" outlineLevel="0" collapsed="false">
      <c r="A118" s="82" t="n">
        <f aca="false">IF(G118&lt;&gt;0,IF(COUNTIF(G$4:G$200,G118)&lt;&gt;1,RANK(G118,G$4:G$200)&amp;"°",RANK(G118,G$4:G$200)),"")</f>
        <v>115</v>
      </c>
      <c r="B118" s="100" t="s">
        <v>179</v>
      </c>
      <c r="C118" s="86" t="str">
        <f aca="false">IFERROR(VLOOKUP($B118,TabJoueurs,2,0),"")</f>
        <v>NC</v>
      </c>
      <c r="D118" s="86" t="str">
        <f aca="false">IFERROR(VLOOKUP($B118,TabJoueurs,3,0),"")</f>
        <v>S</v>
      </c>
      <c r="E118" s="86" t="str">
        <f aca="false">IFERROR(VLOOKUP($B118,TabJoueurs,4,0),"")</f>
        <v>LIB</v>
      </c>
      <c r="F118" s="86" t="n">
        <f aca="false">IFERROR(VLOOKUP($B118,TabJoueurs,7,0),"")</f>
        <v>0</v>
      </c>
      <c r="G118" s="82" t="n">
        <v>370</v>
      </c>
      <c r="H118" s="82" t="n">
        <f aca="false">COUNTIF(E$4:E118,E118)</f>
        <v>11</v>
      </c>
      <c r="I118" s="82" t="n">
        <f aca="false">IFERROR(IF(H118&lt;6,I117+1,I117),0)</f>
        <v>65</v>
      </c>
      <c r="J118" s="82" t="str">
        <f aca="false">IF(G118&gt;0,IF(H118&lt;6,PtsMax6-I118+1,""),"")</f>
        <v/>
      </c>
      <c r="K118" s="97" t="n">
        <f aca="false">MAX(M118:AB118)</f>
        <v>0</v>
      </c>
      <c r="L118" s="98" t="n">
        <f aca="false">IFERROR(G118/G$1,"")</f>
        <v>0.387434554973822</v>
      </c>
      <c r="M118" s="99" t="str">
        <f aca="false">IF(M$2=$E118,$J118,"")</f>
        <v/>
      </c>
      <c r="N118" s="86" t="str">
        <f aca="false">IF(N$2=$E118,$J118,"")</f>
        <v/>
      </c>
      <c r="O118" s="99" t="str">
        <f aca="false">IF(O$2=$E118,$J118,"")</f>
        <v/>
      </c>
      <c r="P118" s="86" t="str">
        <f aca="false">IF(P$2=$E118,$J118,"")</f>
        <v/>
      </c>
      <c r="Q118" s="86" t="str">
        <f aca="false">IF(Q$2=$E118,$J118,"")</f>
        <v/>
      </c>
      <c r="R118" s="99" t="str">
        <f aca="false">IF(R$2=$E118,$J118,"")</f>
        <v/>
      </c>
      <c r="S118" s="86" t="str">
        <f aca="false">IF(S$2=$E118,$J118,"")</f>
        <v/>
      </c>
      <c r="T118" s="99" t="str">
        <f aca="false">IF(T$2=$E118,$J118,"")</f>
        <v/>
      </c>
      <c r="U118" s="86" t="str">
        <f aca="false">IF(U$2=$E118,$J118,"")</f>
        <v/>
      </c>
      <c r="V118" s="99" t="str">
        <f aca="false">IF(V$2=$E118,$J118,"")</f>
        <v/>
      </c>
      <c r="W118" s="86" t="str">
        <f aca="false">IF(W$2=$E118,$J118,"")</f>
        <v/>
      </c>
      <c r="X118" s="99" t="str">
        <f aca="false">IF(X$2=$E118,$J118,"")</f>
        <v/>
      </c>
      <c r="Y118" s="86" t="str">
        <f aca="false">IF(Y$2=$E118,$J118,"")</f>
        <v/>
      </c>
      <c r="Z118" s="99" t="str">
        <f aca="false">IF(Z$2=$E118,$J118,"")</f>
        <v/>
      </c>
      <c r="AA118" s="86" t="str">
        <f aca="false">IF(AA$2=$E118,$J118,"")</f>
        <v/>
      </c>
      <c r="AB118" s="99" t="str">
        <f aca="false">IF(AB$2=$E118,$J118,"")</f>
        <v/>
      </c>
      <c r="AC118" s="101" t="s">
        <v>10</v>
      </c>
      <c r="AD118" s="83"/>
      <c r="AE118" s="83"/>
      <c r="AF118" s="83"/>
    </row>
    <row r="119" customFormat="false" ht="14.25" hidden="false" customHeight="false" outlineLevel="0" collapsed="false">
      <c r="A119" s="82" t="str">
        <f aca="false">IF(G119&lt;&gt;0,IF(COUNTIF(G$4:G$200,G119)&lt;&gt;1,RANK(G119,G$4:G$200)&amp;"°",RANK(G119,G$4:G$200)),"")</f>
        <v/>
      </c>
      <c r="B119" s="100"/>
      <c r="C119" s="86" t="str">
        <f aca="false">IFERROR(VLOOKUP($B119,TabJoueurs,2,0),"")</f>
        <v/>
      </c>
      <c r="D119" s="86" t="str">
        <f aca="false">IFERROR(VLOOKUP($B119,TabJoueurs,3,0),"")</f>
        <v/>
      </c>
      <c r="E119" s="86" t="str">
        <f aca="false">IFERROR(VLOOKUP($B119,TabJoueurs,4,0),"")</f>
        <v/>
      </c>
      <c r="F119" s="86" t="str">
        <f aca="false">IFERROR(VLOOKUP($B119,TabJoueurs,7,0),"")</f>
        <v/>
      </c>
      <c r="G119" s="82"/>
      <c r="H119" s="82" t="n">
        <f aca="false">COUNTIF(E$4:E119,E119)</f>
        <v>1</v>
      </c>
      <c r="I119" s="82" t="n">
        <f aca="false">IFERROR(IF(H119&lt;6,I118+1,I118),0)</f>
        <v>66</v>
      </c>
      <c r="J119" s="82" t="str">
        <f aca="false">IF(G119&gt;0,IF(H119&lt;6,PtsMax6-I119+1,""),"")</f>
        <v/>
      </c>
      <c r="K119" s="97" t="n">
        <f aca="false">MAX(M119:AB119)</f>
        <v>0</v>
      </c>
      <c r="L119" s="98" t="n">
        <f aca="false">IFERROR(G119/G$1,"")</f>
        <v>0</v>
      </c>
      <c r="M119" s="99" t="str">
        <f aca="false">IF(M$2=$E119,$J119,"")</f>
        <v/>
      </c>
      <c r="N119" s="86" t="str">
        <f aca="false">IF(N$2=$E119,$J119,"")</f>
        <v/>
      </c>
      <c r="O119" s="99" t="str">
        <f aca="false">IF(O$2=$E119,$J119,"")</f>
        <v/>
      </c>
      <c r="P119" s="86" t="str">
        <f aca="false">IF(P$2=$E119,$J119,"")</f>
        <v/>
      </c>
      <c r="Q119" s="86" t="str">
        <f aca="false">IF(Q$2=$E119,$J119,"")</f>
        <v/>
      </c>
      <c r="R119" s="99" t="str">
        <f aca="false">IF(R$2=$E119,$J119,"")</f>
        <v/>
      </c>
      <c r="S119" s="86" t="str">
        <f aca="false">IF(S$2=$E119,$J119,"")</f>
        <v/>
      </c>
      <c r="T119" s="99" t="str">
        <f aca="false">IF(T$2=$E119,$J119,"")</f>
        <v/>
      </c>
      <c r="U119" s="86" t="str">
        <f aca="false">IF(U$2=$E119,$J119,"")</f>
        <v/>
      </c>
      <c r="V119" s="99" t="str">
        <f aca="false">IF(V$2=$E119,$J119,"")</f>
        <v/>
      </c>
      <c r="W119" s="86" t="str">
        <f aca="false">IF(W$2=$E119,$J119,"")</f>
        <v/>
      </c>
      <c r="X119" s="99" t="str">
        <f aca="false">IF(X$2=$E119,$J119,"")</f>
        <v/>
      </c>
      <c r="Y119" s="86" t="str">
        <f aca="false">IF(Y$2=$E119,$J119,"")</f>
        <v/>
      </c>
      <c r="Z119" s="99" t="str">
        <f aca="false">IF(Z$2=$E119,$J119,"")</f>
        <v/>
      </c>
      <c r="AA119" s="86" t="str">
        <f aca="false">IF(AA$2=$E119,$J119,"")</f>
        <v/>
      </c>
      <c r="AB119" s="99" t="str">
        <f aca="false">IF(AB$2=$E119,$J119,"")</f>
        <v/>
      </c>
      <c r="AC119" s="101" t="s">
        <v>10</v>
      </c>
      <c r="AD119" s="83"/>
      <c r="AE119" s="83"/>
      <c r="AF119" s="83"/>
    </row>
    <row r="120" customFormat="false" ht="14.25" hidden="false" customHeight="false" outlineLevel="0" collapsed="false">
      <c r="A120" s="82" t="str">
        <f aca="false">IF(G120&lt;&gt;0,IF(COUNTIF(G$4:G$200,G120)&lt;&gt;1,RANK(G120,G$4:G$200)&amp;"°",RANK(G120,G$4:G$200)),"")</f>
        <v/>
      </c>
      <c r="B120" s="100"/>
      <c r="C120" s="86" t="str">
        <f aca="false">IFERROR(VLOOKUP($B120,TabJoueurs,2,0),"")</f>
        <v/>
      </c>
      <c r="D120" s="86" t="str">
        <f aca="false">IFERROR(VLOOKUP($B120,TabJoueurs,3,0),"")</f>
        <v/>
      </c>
      <c r="E120" s="86" t="str">
        <f aca="false">IFERROR(VLOOKUP($B120,TabJoueurs,4,0),"")</f>
        <v/>
      </c>
      <c r="F120" s="86" t="str">
        <f aca="false">IFERROR(VLOOKUP($B120,TabJoueurs,7,0),"")</f>
        <v/>
      </c>
      <c r="G120" s="82"/>
      <c r="H120" s="82" t="n">
        <f aca="false">COUNTIF(E$4:E120,E120)</f>
        <v>2</v>
      </c>
      <c r="I120" s="82" t="n">
        <f aca="false">IFERROR(IF(H120&lt;6,I119+1,I119),0)</f>
        <v>67</v>
      </c>
      <c r="J120" s="82" t="str">
        <f aca="false">IF(G120&gt;0,IF(H120&lt;6,PtsMax6-I120+1,""),"")</f>
        <v/>
      </c>
      <c r="K120" s="97" t="n">
        <f aca="false">MAX(M120:AB120)</f>
        <v>0</v>
      </c>
      <c r="L120" s="98" t="n">
        <f aca="false">IFERROR(G120/G$1,"")</f>
        <v>0</v>
      </c>
      <c r="M120" s="99" t="str">
        <f aca="false">IF(M$2=$E120,$J120,"")</f>
        <v/>
      </c>
      <c r="N120" s="86" t="str">
        <f aca="false">IF(N$2=$E120,$J120,"")</f>
        <v/>
      </c>
      <c r="O120" s="99" t="str">
        <f aca="false">IF(O$2=$E120,$J120,"")</f>
        <v/>
      </c>
      <c r="P120" s="86" t="str">
        <f aca="false">IF(P$2=$E120,$J120,"")</f>
        <v/>
      </c>
      <c r="Q120" s="86" t="str">
        <f aca="false">IF(Q$2=$E120,$J120,"")</f>
        <v/>
      </c>
      <c r="R120" s="99" t="str">
        <f aca="false">IF(R$2=$E120,$J120,"")</f>
        <v/>
      </c>
      <c r="S120" s="86" t="str">
        <f aca="false">IF(S$2=$E120,$J120,"")</f>
        <v/>
      </c>
      <c r="T120" s="99" t="str">
        <f aca="false">IF(T$2=$E120,$J120,"")</f>
        <v/>
      </c>
      <c r="U120" s="86" t="str">
        <f aca="false">IF(U$2=$E120,$J120,"")</f>
        <v/>
      </c>
      <c r="V120" s="99" t="str">
        <f aca="false">IF(V$2=$E120,$J120,"")</f>
        <v/>
      </c>
      <c r="W120" s="86" t="str">
        <f aca="false">IF(W$2=$E120,$J120,"")</f>
        <v/>
      </c>
      <c r="X120" s="99" t="str">
        <f aca="false">IF(X$2=$E120,$J120,"")</f>
        <v/>
      </c>
      <c r="Y120" s="86" t="str">
        <f aca="false">IF(Y$2=$E120,$J120,"")</f>
        <v/>
      </c>
      <c r="Z120" s="99" t="str">
        <f aca="false">IF(Z$2=$E120,$J120,"")</f>
        <v/>
      </c>
      <c r="AA120" s="86" t="str">
        <f aca="false">IF(AA$2=$E120,$J120,"")</f>
        <v/>
      </c>
      <c r="AB120" s="99" t="str">
        <f aca="false">IF(AB$2=$E120,$J120,"")</f>
        <v/>
      </c>
      <c r="AC120" s="101" t="s">
        <v>10</v>
      </c>
      <c r="AD120" s="83"/>
      <c r="AE120" s="83"/>
      <c r="AF120" s="83"/>
    </row>
    <row r="121" customFormat="false" ht="14.25" hidden="false" customHeight="false" outlineLevel="0" collapsed="false">
      <c r="A121" s="82" t="str">
        <f aca="false">IF(G121&lt;&gt;0,IF(COUNTIF(G$4:G$200,G121)&lt;&gt;1,RANK(G121,G$4:G$200)&amp;"°",RANK(G121,G$4:G$200)),"")</f>
        <v/>
      </c>
      <c r="B121" s="100"/>
      <c r="C121" s="86" t="str">
        <f aca="false">IFERROR(VLOOKUP($B121,TabJoueurs,2,0),"")</f>
        <v/>
      </c>
      <c r="D121" s="86" t="str">
        <f aca="false">IFERROR(VLOOKUP($B121,TabJoueurs,3,0),"")</f>
        <v/>
      </c>
      <c r="E121" s="86" t="str">
        <f aca="false">IFERROR(VLOOKUP($B121,TabJoueurs,4,0),"")</f>
        <v/>
      </c>
      <c r="F121" s="86" t="str">
        <f aca="false">IFERROR(VLOOKUP($B121,TabJoueurs,7,0),"")</f>
        <v/>
      </c>
      <c r="G121" s="82"/>
      <c r="H121" s="82" t="n">
        <f aca="false">COUNTIF(E$4:E121,E121)</f>
        <v>3</v>
      </c>
      <c r="I121" s="82" t="n">
        <f aca="false">IFERROR(IF(H121&lt;6,I120+1,I120),0)</f>
        <v>68</v>
      </c>
      <c r="J121" s="82" t="str">
        <f aca="false">IF(G121&gt;0,IF(H121&lt;6,PtsMax6-I121+1,""),"")</f>
        <v/>
      </c>
      <c r="K121" s="97" t="n">
        <f aca="false">MAX(M121:AB121)</f>
        <v>0</v>
      </c>
      <c r="L121" s="98" t="n">
        <f aca="false">IFERROR(G121/G$1,"")</f>
        <v>0</v>
      </c>
      <c r="M121" s="99" t="str">
        <f aca="false">IF(M$2=$E121,$J121,"")</f>
        <v/>
      </c>
      <c r="N121" s="86" t="str">
        <f aca="false">IF(N$2=$E121,$J121,"")</f>
        <v/>
      </c>
      <c r="O121" s="99" t="str">
        <f aca="false">IF(O$2=$E121,$J121,"")</f>
        <v/>
      </c>
      <c r="P121" s="86" t="str">
        <f aca="false">IF(P$2=$E121,$J121,"")</f>
        <v/>
      </c>
      <c r="Q121" s="86" t="str">
        <f aca="false">IF(Q$2=$E121,$J121,"")</f>
        <v/>
      </c>
      <c r="R121" s="99" t="str">
        <f aca="false">IF(R$2=$E121,$J121,"")</f>
        <v/>
      </c>
      <c r="S121" s="86" t="str">
        <f aca="false">IF(S$2=$E121,$J121,"")</f>
        <v/>
      </c>
      <c r="T121" s="99" t="str">
        <f aca="false">IF(T$2=$E121,$J121,"")</f>
        <v/>
      </c>
      <c r="U121" s="86" t="str">
        <f aca="false">IF(U$2=$E121,$J121,"")</f>
        <v/>
      </c>
      <c r="V121" s="99" t="str">
        <f aca="false">IF(V$2=$E121,$J121,"")</f>
        <v/>
      </c>
      <c r="W121" s="86" t="str">
        <f aca="false">IF(W$2=$E121,$J121,"")</f>
        <v/>
      </c>
      <c r="X121" s="99" t="str">
        <f aca="false">IF(X$2=$E121,$J121,"")</f>
        <v/>
      </c>
      <c r="Y121" s="86" t="str">
        <f aca="false">IF(Y$2=$E121,$J121,"")</f>
        <v/>
      </c>
      <c r="Z121" s="99" t="str">
        <f aca="false">IF(Z$2=$E121,$J121,"")</f>
        <v/>
      </c>
      <c r="AA121" s="86" t="str">
        <f aca="false">IF(AA$2=$E121,$J121,"")</f>
        <v/>
      </c>
      <c r="AB121" s="99" t="str">
        <f aca="false">IF(AB$2=$E121,$J121,"")</f>
        <v/>
      </c>
      <c r="AC121" s="101" t="s">
        <v>10</v>
      </c>
      <c r="AD121" s="83"/>
      <c r="AE121" s="83"/>
      <c r="AF121" s="83"/>
    </row>
    <row r="122" customFormat="false" ht="14.25" hidden="false" customHeight="false" outlineLevel="0" collapsed="false">
      <c r="A122" s="82" t="str">
        <f aca="false">IF(G122&lt;&gt;0,IF(COUNTIF(G$4:G$200,G122)&lt;&gt;1,RANK(G122,G$4:G$200)&amp;"°",RANK(G122,G$4:G$200)),"")</f>
        <v/>
      </c>
      <c r="B122" s="100"/>
      <c r="C122" s="86" t="str">
        <f aca="false">IFERROR(VLOOKUP($B122,TabJoueurs,2,0),"")</f>
        <v/>
      </c>
      <c r="D122" s="86" t="str">
        <f aca="false">IFERROR(VLOOKUP($B122,TabJoueurs,3,0),"")</f>
        <v/>
      </c>
      <c r="E122" s="86" t="str">
        <f aca="false">IFERROR(VLOOKUP($B122,TabJoueurs,4,0),"")</f>
        <v/>
      </c>
      <c r="F122" s="86" t="str">
        <f aca="false">IFERROR(VLOOKUP($B122,TabJoueurs,7,0),"")</f>
        <v/>
      </c>
      <c r="G122" s="82"/>
      <c r="H122" s="82" t="n">
        <f aca="false">COUNTIF(E$4:E122,E122)</f>
        <v>4</v>
      </c>
      <c r="I122" s="82" t="n">
        <f aca="false">IFERROR(IF(H122&lt;6,I121+1,I121),0)</f>
        <v>69</v>
      </c>
      <c r="J122" s="82" t="str">
        <f aca="false">IF(G122&gt;0,IF(H122&lt;6,PtsMax6-I122+1,""),"")</f>
        <v/>
      </c>
      <c r="K122" s="97" t="n">
        <f aca="false">MAX(M122:AB122)</f>
        <v>0</v>
      </c>
      <c r="L122" s="98" t="n">
        <f aca="false">IFERROR(G122/G$1,"")</f>
        <v>0</v>
      </c>
      <c r="M122" s="99" t="str">
        <f aca="false">IF(M$2=$E122,$J122,"")</f>
        <v/>
      </c>
      <c r="N122" s="86" t="str">
        <f aca="false">IF(N$2=$E122,$J122,"")</f>
        <v/>
      </c>
      <c r="O122" s="99" t="str">
        <f aca="false">IF(O$2=$E122,$J122,"")</f>
        <v/>
      </c>
      <c r="P122" s="86" t="str">
        <f aca="false">IF(P$2=$E122,$J122,"")</f>
        <v/>
      </c>
      <c r="Q122" s="86" t="str">
        <f aca="false">IF(Q$2=$E122,$J122,"")</f>
        <v/>
      </c>
      <c r="R122" s="99" t="str">
        <f aca="false">IF(R$2=$E122,$J122,"")</f>
        <v/>
      </c>
      <c r="S122" s="86" t="str">
        <f aca="false">IF(S$2=$E122,$J122,"")</f>
        <v/>
      </c>
      <c r="T122" s="99" t="str">
        <f aca="false">IF(T$2=$E122,$J122,"")</f>
        <v/>
      </c>
      <c r="U122" s="86" t="str">
        <f aca="false">IF(U$2=$E122,$J122,"")</f>
        <v/>
      </c>
      <c r="V122" s="99" t="str">
        <f aca="false">IF(V$2=$E122,$J122,"")</f>
        <v/>
      </c>
      <c r="W122" s="86" t="str">
        <f aca="false">IF(W$2=$E122,$J122,"")</f>
        <v/>
      </c>
      <c r="X122" s="99" t="str">
        <f aca="false">IF(X$2=$E122,$J122,"")</f>
        <v/>
      </c>
      <c r="Y122" s="86" t="str">
        <f aca="false">IF(Y$2=$E122,$J122,"")</f>
        <v/>
      </c>
      <c r="Z122" s="99" t="str">
        <f aca="false">IF(Z$2=$E122,$J122,"")</f>
        <v/>
      </c>
      <c r="AA122" s="86" t="str">
        <f aca="false">IF(AA$2=$E122,$J122,"")</f>
        <v/>
      </c>
      <c r="AB122" s="99" t="str">
        <f aca="false">IF(AB$2=$E122,$J122,"")</f>
        <v/>
      </c>
      <c r="AC122" s="101" t="s">
        <v>10</v>
      </c>
      <c r="AD122" s="83"/>
      <c r="AE122" s="83"/>
      <c r="AF122" s="83"/>
    </row>
    <row r="123" customFormat="false" ht="14.25" hidden="false" customHeight="false" outlineLevel="0" collapsed="false">
      <c r="A123" s="82" t="str">
        <f aca="false">IF(G123&lt;&gt;0,IF(COUNTIF(G$4:G$200,G123)&lt;&gt;1,RANK(G123,G$4:G$200)&amp;"°",RANK(G123,G$4:G$200)),"")</f>
        <v/>
      </c>
      <c r="B123" s="100"/>
      <c r="C123" s="86" t="str">
        <f aca="false">IFERROR(VLOOKUP($B123,TabJoueurs,2,0),"")</f>
        <v/>
      </c>
      <c r="D123" s="86" t="str">
        <f aca="false">IFERROR(VLOOKUP($B123,TabJoueurs,3,0),"")</f>
        <v/>
      </c>
      <c r="E123" s="86" t="str">
        <f aca="false">IFERROR(VLOOKUP($B123,TabJoueurs,4,0),"")</f>
        <v/>
      </c>
      <c r="F123" s="86" t="str">
        <f aca="false">IFERROR(VLOOKUP($B123,TabJoueurs,7,0),"")</f>
        <v/>
      </c>
      <c r="G123" s="82"/>
      <c r="H123" s="82" t="n">
        <f aca="false">COUNTIF(E$4:E123,E123)</f>
        <v>5</v>
      </c>
      <c r="I123" s="82" t="n">
        <f aca="false">IFERROR(IF(H123&lt;6,I122+1,I122),0)</f>
        <v>70</v>
      </c>
      <c r="J123" s="82" t="str">
        <f aca="false">IF(G123&gt;0,IF(H123&lt;6,PtsMax6-I123+1,""),"")</f>
        <v/>
      </c>
      <c r="K123" s="97" t="n">
        <f aca="false">MAX(M123:AB123)</f>
        <v>0</v>
      </c>
      <c r="L123" s="98" t="n">
        <f aca="false">IFERROR(G123/G$1,"")</f>
        <v>0</v>
      </c>
      <c r="M123" s="99" t="str">
        <f aca="false">IF(M$2=$E123,$J123,"")</f>
        <v/>
      </c>
      <c r="N123" s="86" t="str">
        <f aca="false">IF(N$2=$E123,$J123,"")</f>
        <v/>
      </c>
      <c r="O123" s="99" t="str">
        <f aca="false">IF(O$2=$E123,$J123,"")</f>
        <v/>
      </c>
      <c r="P123" s="86" t="str">
        <f aca="false">IF(P$2=$E123,$J123,"")</f>
        <v/>
      </c>
      <c r="Q123" s="86" t="str">
        <f aca="false">IF(Q$2=$E123,$J123,"")</f>
        <v/>
      </c>
      <c r="R123" s="99" t="str">
        <f aca="false">IF(R$2=$E123,$J123,"")</f>
        <v/>
      </c>
      <c r="S123" s="86" t="str">
        <f aca="false">IF(S$2=$E123,$J123,"")</f>
        <v/>
      </c>
      <c r="T123" s="99" t="str">
        <f aca="false">IF(T$2=$E123,$J123,"")</f>
        <v/>
      </c>
      <c r="U123" s="86" t="str">
        <f aca="false">IF(U$2=$E123,$J123,"")</f>
        <v/>
      </c>
      <c r="V123" s="99" t="str">
        <f aca="false">IF(V$2=$E123,$J123,"")</f>
        <v/>
      </c>
      <c r="W123" s="86" t="str">
        <f aca="false">IF(W$2=$E123,$J123,"")</f>
        <v/>
      </c>
      <c r="X123" s="99" t="str">
        <f aca="false">IF(X$2=$E123,$J123,"")</f>
        <v/>
      </c>
      <c r="Y123" s="86" t="str">
        <f aca="false">IF(Y$2=$E123,$J123,"")</f>
        <v/>
      </c>
      <c r="Z123" s="99" t="str">
        <f aca="false">IF(Z$2=$E123,$J123,"")</f>
        <v/>
      </c>
      <c r="AA123" s="86" t="str">
        <f aca="false">IF(AA$2=$E123,$J123,"")</f>
        <v/>
      </c>
      <c r="AB123" s="99" t="str">
        <f aca="false">IF(AB$2=$E123,$J123,"")</f>
        <v/>
      </c>
      <c r="AC123" s="101" t="s">
        <v>10</v>
      </c>
      <c r="AD123" s="83"/>
      <c r="AE123" s="83"/>
      <c r="AF123" s="83"/>
    </row>
    <row r="124" customFormat="false" ht="14.25" hidden="false" customHeight="false" outlineLevel="0" collapsed="false">
      <c r="A124" s="82" t="str">
        <f aca="false">IF(G124&lt;&gt;0,IF(COUNTIF(G$4:G$200,G124)&lt;&gt;1,RANK(G124,G$4:G$200)&amp;"°",RANK(G124,G$4:G$200)),"")</f>
        <v/>
      </c>
      <c r="B124" s="100"/>
      <c r="C124" s="86" t="str">
        <f aca="false">IFERROR(VLOOKUP($B124,TabJoueurs,2,0),"")</f>
        <v/>
      </c>
      <c r="D124" s="86" t="str">
        <f aca="false">IFERROR(VLOOKUP($B124,TabJoueurs,3,0),"")</f>
        <v/>
      </c>
      <c r="E124" s="86" t="str">
        <f aca="false">IFERROR(VLOOKUP($B124,TabJoueurs,4,0),"")</f>
        <v/>
      </c>
      <c r="F124" s="86" t="str">
        <f aca="false">IFERROR(VLOOKUP($B124,TabJoueurs,7,0),"")</f>
        <v/>
      </c>
      <c r="G124" s="82"/>
      <c r="H124" s="82" t="n">
        <f aca="false">COUNTIF(E$4:E124,E124)</f>
        <v>6</v>
      </c>
      <c r="I124" s="82" t="n">
        <f aca="false">IFERROR(IF(H124&lt;6,I123+1,I123),0)</f>
        <v>70</v>
      </c>
      <c r="J124" s="82" t="str">
        <f aca="false">IF(G124&gt;0,IF(H124&lt;6,PtsMax6-I124+1,""),"")</f>
        <v/>
      </c>
      <c r="K124" s="97" t="n">
        <f aca="false">MAX(M124:AB124)</f>
        <v>0</v>
      </c>
      <c r="L124" s="98" t="n">
        <f aca="false">IFERROR(G124/G$1,"")</f>
        <v>0</v>
      </c>
      <c r="M124" s="99" t="str">
        <f aca="false">IF(M$2=$E124,$J124,"")</f>
        <v/>
      </c>
      <c r="N124" s="86" t="str">
        <f aca="false">IF(N$2=$E124,$J124,"")</f>
        <v/>
      </c>
      <c r="O124" s="99" t="str">
        <f aca="false">IF(O$2=$E124,$J124,"")</f>
        <v/>
      </c>
      <c r="P124" s="86" t="str">
        <f aca="false">IF(P$2=$E124,$J124,"")</f>
        <v/>
      </c>
      <c r="Q124" s="86" t="str">
        <f aca="false">IF(Q$2=$E124,$J124,"")</f>
        <v/>
      </c>
      <c r="R124" s="99" t="str">
        <f aca="false">IF(R$2=$E124,$J124,"")</f>
        <v/>
      </c>
      <c r="S124" s="86" t="str">
        <f aca="false">IF(S$2=$E124,$J124,"")</f>
        <v/>
      </c>
      <c r="T124" s="99" t="str">
        <f aca="false">IF(T$2=$E124,$J124,"")</f>
        <v/>
      </c>
      <c r="U124" s="86" t="str">
        <f aca="false">IF(U$2=$E124,$J124,"")</f>
        <v/>
      </c>
      <c r="V124" s="99" t="str">
        <f aca="false">IF(V$2=$E124,$J124,"")</f>
        <v/>
      </c>
      <c r="W124" s="86" t="str">
        <f aca="false">IF(W$2=$E124,$J124,"")</f>
        <v/>
      </c>
      <c r="X124" s="99" t="str">
        <f aca="false">IF(X$2=$E124,$J124,"")</f>
        <v/>
      </c>
      <c r="Y124" s="86" t="str">
        <f aca="false">IF(Y$2=$E124,$J124,"")</f>
        <v/>
      </c>
      <c r="Z124" s="99" t="str">
        <f aca="false">IF(Z$2=$E124,$J124,"")</f>
        <v/>
      </c>
      <c r="AA124" s="86" t="str">
        <f aca="false">IF(AA$2=$E124,$J124,"")</f>
        <v/>
      </c>
      <c r="AB124" s="99" t="str">
        <f aca="false">IF(AB$2=$E124,$J124,"")</f>
        <v/>
      </c>
      <c r="AC124" s="101" t="s">
        <v>10</v>
      </c>
      <c r="AD124" s="83"/>
      <c r="AE124" s="83"/>
      <c r="AF124" s="83"/>
    </row>
    <row r="125" customFormat="false" ht="14.25" hidden="false" customHeight="false" outlineLevel="0" collapsed="false">
      <c r="A125" s="82" t="str">
        <f aca="false">IF(G125&lt;&gt;0,IF(COUNTIF(G$4:G$200,G125)&lt;&gt;1,RANK(G125,G$4:G$200)&amp;"°",RANK(G125,G$4:G$200)),"")</f>
        <v/>
      </c>
      <c r="B125" s="100"/>
      <c r="C125" s="86" t="str">
        <f aca="false">IFERROR(VLOOKUP($B125,TabJoueurs,2,0),"")</f>
        <v/>
      </c>
      <c r="D125" s="86" t="str">
        <f aca="false">IFERROR(VLOOKUP($B125,TabJoueurs,3,0),"")</f>
        <v/>
      </c>
      <c r="E125" s="86" t="str">
        <f aca="false">IFERROR(VLOOKUP($B125,TabJoueurs,4,0),"")</f>
        <v/>
      </c>
      <c r="F125" s="86" t="str">
        <f aca="false">IFERROR(VLOOKUP($B125,TabJoueurs,7,0),"")</f>
        <v/>
      </c>
      <c r="G125" s="82"/>
      <c r="H125" s="82" t="n">
        <f aca="false">COUNTIF(E$4:E125,E125)</f>
        <v>7</v>
      </c>
      <c r="I125" s="82" t="n">
        <f aca="false">IFERROR(IF(H125&lt;6,I124+1,I124),0)</f>
        <v>70</v>
      </c>
      <c r="J125" s="82" t="str">
        <f aca="false">IF(G125&gt;0,IF(H125&lt;6,PtsMax6-I125+1,""),"")</f>
        <v/>
      </c>
      <c r="K125" s="97" t="n">
        <f aca="false">MAX(M125:AB125)</f>
        <v>0</v>
      </c>
      <c r="L125" s="98" t="n">
        <f aca="false">IFERROR(G125/G$1,"")</f>
        <v>0</v>
      </c>
      <c r="M125" s="99" t="str">
        <f aca="false">IF(M$2=$E125,$J125,"")</f>
        <v/>
      </c>
      <c r="N125" s="86" t="str">
        <f aca="false">IF(N$2=$E125,$J125,"")</f>
        <v/>
      </c>
      <c r="O125" s="99" t="str">
        <f aca="false">IF(O$2=$E125,$J125,"")</f>
        <v/>
      </c>
      <c r="P125" s="86" t="str">
        <f aca="false">IF(P$2=$E125,$J125,"")</f>
        <v/>
      </c>
      <c r="Q125" s="86" t="str">
        <f aca="false">IF(Q$2=$E125,$J125,"")</f>
        <v/>
      </c>
      <c r="R125" s="99" t="str">
        <f aca="false">IF(R$2=$E125,$J125,"")</f>
        <v/>
      </c>
      <c r="S125" s="86" t="str">
        <f aca="false">IF(S$2=$E125,$J125,"")</f>
        <v/>
      </c>
      <c r="T125" s="99" t="str">
        <f aca="false">IF(T$2=$E125,$J125,"")</f>
        <v/>
      </c>
      <c r="U125" s="86" t="str">
        <f aca="false">IF(U$2=$E125,$J125,"")</f>
        <v/>
      </c>
      <c r="V125" s="99" t="str">
        <f aca="false">IF(V$2=$E125,$J125,"")</f>
        <v/>
      </c>
      <c r="W125" s="86" t="str">
        <f aca="false">IF(W$2=$E125,$J125,"")</f>
        <v/>
      </c>
      <c r="X125" s="99" t="str">
        <f aca="false">IF(X$2=$E125,$J125,"")</f>
        <v/>
      </c>
      <c r="Y125" s="86" t="str">
        <f aca="false">IF(Y$2=$E125,$J125,"")</f>
        <v/>
      </c>
      <c r="Z125" s="99" t="str">
        <f aca="false">IF(Z$2=$E125,$J125,"")</f>
        <v/>
      </c>
      <c r="AA125" s="86" t="str">
        <f aca="false">IF(AA$2=$E125,$J125,"")</f>
        <v/>
      </c>
      <c r="AB125" s="99" t="str">
        <f aca="false">IF(AB$2=$E125,$J125,"")</f>
        <v/>
      </c>
      <c r="AC125" s="101" t="s">
        <v>10</v>
      </c>
      <c r="AD125" s="83"/>
      <c r="AE125" s="83"/>
      <c r="AF125" s="83"/>
    </row>
    <row r="126" customFormat="false" ht="14.25" hidden="false" customHeight="false" outlineLevel="0" collapsed="false">
      <c r="A126" s="82" t="str">
        <f aca="false">IF(G126&lt;&gt;0,IF(COUNTIF(G$4:G$200,G126)&lt;&gt;1,RANK(G126,G$4:G$200)&amp;"°",RANK(G126,G$4:G$200)),"")</f>
        <v/>
      </c>
      <c r="B126" s="100"/>
      <c r="C126" s="86" t="str">
        <f aca="false">IFERROR(VLOOKUP($B126,TabJoueurs,2,0),"")</f>
        <v/>
      </c>
      <c r="D126" s="86" t="str">
        <f aca="false">IFERROR(VLOOKUP($B126,TabJoueurs,3,0),"")</f>
        <v/>
      </c>
      <c r="E126" s="86" t="str">
        <f aca="false">IFERROR(VLOOKUP($B126,TabJoueurs,4,0),"")</f>
        <v/>
      </c>
      <c r="F126" s="86" t="str">
        <f aca="false">IFERROR(VLOOKUP($B126,TabJoueurs,7,0),"")</f>
        <v/>
      </c>
      <c r="G126" s="82"/>
      <c r="H126" s="82" t="n">
        <f aca="false">COUNTIF(E$4:E126,E126)</f>
        <v>8</v>
      </c>
      <c r="I126" s="82" t="n">
        <f aca="false">IFERROR(IF(H126&lt;6,I125+1,I125),0)</f>
        <v>70</v>
      </c>
      <c r="J126" s="82" t="str">
        <f aca="false">IF(G126&gt;0,IF(H126&lt;6,PtsMax6-I126+1,""),"")</f>
        <v/>
      </c>
      <c r="K126" s="97" t="n">
        <f aca="false">MAX(M126:AB126)</f>
        <v>0</v>
      </c>
      <c r="L126" s="98" t="n">
        <f aca="false">IFERROR(G126/G$1,"")</f>
        <v>0</v>
      </c>
      <c r="M126" s="99" t="str">
        <f aca="false">IF(M$2=$E126,$J126,"")</f>
        <v/>
      </c>
      <c r="N126" s="86" t="str">
        <f aca="false">IF(N$2=$E126,$J126,"")</f>
        <v/>
      </c>
      <c r="O126" s="99" t="str">
        <f aca="false">IF(O$2=$E126,$J126,"")</f>
        <v/>
      </c>
      <c r="P126" s="86" t="str">
        <f aca="false">IF(P$2=$E126,$J126,"")</f>
        <v/>
      </c>
      <c r="Q126" s="86" t="str">
        <f aca="false">IF(Q$2=$E126,$J126,"")</f>
        <v/>
      </c>
      <c r="R126" s="99" t="str">
        <f aca="false">IF(R$2=$E126,$J126,"")</f>
        <v/>
      </c>
      <c r="S126" s="86" t="str">
        <f aca="false">IF(S$2=$E126,$J126,"")</f>
        <v/>
      </c>
      <c r="T126" s="99" t="str">
        <f aca="false">IF(T$2=$E126,$J126,"")</f>
        <v/>
      </c>
      <c r="U126" s="86" t="str">
        <f aca="false">IF(U$2=$E126,$J126,"")</f>
        <v/>
      </c>
      <c r="V126" s="99" t="str">
        <f aca="false">IF(V$2=$E126,$J126,"")</f>
        <v/>
      </c>
      <c r="W126" s="86" t="str">
        <f aca="false">IF(W$2=$E126,$J126,"")</f>
        <v/>
      </c>
      <c r="X126" s="99" t="str">
        <f aca="false">IF(X$2=$E126,$J126,"")</f>
        <v/>
      </c>
      <c r="Y126" s="86" t="str">
        <f aca="false">IF(Y$2=$E126,$J126,"")</f>
        <v/>
      </c>
      <c r="Z126" s="99" t="str">
        <f aca="false">IF(Z$2=$E126,$J126,"")</f>
        <v/>
      </c>
      <c r="AA126" s="86" t="str">
        <f aca="false">IF(AA$2=$E126,$J126,"")</f>
        <v/>
      </c>
      <c r="AB126" s="99" t="str">
        <f aca="false">IF(AB$2=$E126,$J126,"")</f>
        <v/>
      </c>
      <c r="AC126" s="101" t="s">
        <v>10</v>
      </c>
      <c r="AD126" s="83"/>
      <c r="AE126" s="83"/>
      <c r="AF126" s="83"/>
    </row>
    <row r="127" customFormat="false" ht="14.25" hidden="false" customHeight="false" outlineLevel="0" collapsed="false">
      <c r="A127" s="82" t="str">
        <f aca="false">IF(G127&lt;&gt;0,IF(COUNTIF(G$4:G$200,G127)&lt;&gt;1,RANK(G127,G$4:G$200)&amp;"°",RANK(G127,G$4:G$200)),"")</f>
        <v/>
      </c>
      <c r="B127" s="83"/>
      <c r="C127" s="86" t="str">
        <f aca="false">IFERROR(VLOOKUP($B127,TabJoueurs,2,0),"")</f>
        <v/>
      </c>
      <c r="D127" s="86" t="str">
        <f aca="false">IFERROR(VLOOKUP($B127,TabJoueurs,3,0),"")</f>
        <v/>
      </c>
      <c r="E127" s="86" t="str">
        <f aca="false">IFERROR(VLOOKUP($B127,TabJoueurs,4,0),"")</f>
        <v/>
      </c>
      <c r="F127" s="86" t="str">
        <f aca="false">IFERROR(VLOOKUP($B127,TabJoueurs,7,0),"")</f>
        <v/>
      </c>
      <c r="G127" s="82"/>
      <c r="H127" s="82" t="n">
        <f aca="false">COUNTIF(E$4:E127,E127)</f>
        <v>9</v>
      </c>
      <c r="I127" s="82" t="n">
        <f aca="false">IFERROR(IF(H127&lt;6,I126+1,I126),0)</f>
        <v>70</v>
      </c>
      <c r="J127" s="82" t="str">
        <f aca="false">IF(G127&gt;0,IF(H127&lt;6,PtsMax6-I127+1,""),"")</f>
        <v/>
      </c>
      <c r="K127" s="97" t="n">
        <f aca="false">MAX(M127:AB127)</f>
        <v>0</v>
      </c>
      <c r="L127" s="98" t="n">
        <f aca="false">IFERROR(G127/G$1,"")</f>
        <v>0</v>
      </c>
      <c r="M127" s="99" t="str">
        <f aca="false">IF(M$2=$E127,$J127,"")</f>
        <v/>
      </c>
      <c r="N127" s="86" t="str">
        <f aca="false">IF(N$2=$E127,$J127,"")</f>
        <v/>
      </c>
      <c r="O127" s="99" t="str">
        <f aca="false">IF(O$2=$E127,$J127,"")</f>
        <v/>
      </c>
      <c r="P127" s="86" t="str">
        <f aca="false">IF(P$2=$E127,$J127,"")</f>
        <v/>
      </c>
      <c r="Q127" s="86" t="str">
        <f aca="false">IF(Q$2=$E127,$J127,"")</f>
        <v/>
      </c>
      <c r="R127" s="99" t="str">
        <f aca="false">IF(R$2=$E127,$J127,"")</f>
        <v/>
      </c>
      <c r="S127" s="86" t="str">
        <f aca="false">IF(S$2=$E127,$J127,"")</f>
        <v/>
      </c>
      <c r="T127" s="99" t="str">
        <f aca="false">IF(T$2=$E127,$J127,"")</f>
        <v/>
      </c>
      <c r="U127" s="86" t="str">
        <f aca="false">IF(U$2=$E127,$J127,"")</f>
        <v/>
      </c>
      <c r="V127" s="99" t="str">
        <f aca="false">IF(V$2=$E127,$J127,"")</f>
        <v/>
      </c>
      <c r="W127" s="86" t="str">
        <f aca="false">IF(W$2=$E127,$J127,"")</f>
        <v/>
      </c>
      <c r="X127" s="99" t="str">
        <f aca="false">IF(X$2=$E127,$J127,"")</f>
        <v/>
      </c>
      <c r="Y127" s="86" t="str">
        <f aca="false">IF(Y$2=$E127,$J127,"")</f>
        <v/>
      </c>
      <c r="Z127" s="99" t="str">
        <f aca="false">IF(Z$2=$E127,$J127,"")</f>
        <v/>
      </c>
      <c r="AA127" s="86" t="str">
        <f aca="false">IF(AA$2=$E127,$J127,"")</f>
        <v/>
      </c>
      <c r="AB127" s="99" t="str">
        <f aca="false">IF(AB$2=$E127,$J127,"")</f>
        <v/>
      </c>
      <c r="AC127" s="101" t="s">
        <v>10</v>
      </c>
      <c r="AD127" s="83"/>
      <c r="AE127" s="83"/>
      <c r="AF127" s="83"/>
    </row>
    <row r="128" customFormat="false" ht="14.25" hidden="false" customHeight="false" outlineLevel="0" collapsed="false">
      <c r="A128" s="82" t="str">
        <f aca="false">IF(G128&lt;&gt;0,IF(COUNTIF(G$4:G$200,G128)&lt;&gt;1,RANK(G128,G$4:G$200)&amp;"°",RANK(G128,G$4:G$200)),"")</f>
        <v/>
      </c>
      <c r="B128" s="83"/>
      <c r="C128" s="86" t="str">
        <f aca="false">IFERROR(VLOOKUP($B128,TabJoueurs,2,0),"")</f>
        <v/>
      </c>
      <c r="D128" s="86" t="str">
        <f aca="false">IFERROR(VLOOKUP($B128,TabJoueurs,3,0),"")</f>
        <v/>
      </c>
      <c r="E128" s="86" t="str">
        <f aca="false">IFERROR(VLOOKUP($B128,TabJoueurs,4,0),"")</f>
        <v/>
      </c>
      <c r="F128" s="86" t="str">
        <f aca="false">IFERROR(VLOOKUP($B128,TabJoueurs,7,0),"")</f>
        <v/>
      </c>
      <c r="G128" s="82"/>
      <c r="H128" s="82" t="n">
        <f aca="false">COUNTIF(E$4:E128,E128)</f>
        <v>10</v>
      </c>
      <c r="I128" s="82" t="n">
        <f aca="false">IFERROR(IF(H128&lt;6,I127+1,I127),0)</f>
        <v>70</v>
      </c>
      <c r="J128" s="82" t="str">
        <f aca="false">IF(G128&gt;0,IF(H128&lt;6,PtsMax6-I128+1,""),"")</f>
        <v/>
      </c>
      <c r="K128" s="97" t="n">
        <f aca="false">MAX(M128:AB128)</f>
        <v>0</v>
      </c>
      <c r="L128" s="98" t="n">
        <f aca="false">IFERROR(G128/G$1,"")</f>
        <v>0</v>
      </c>
      <c r="M128" s="99" t="str">
        <f aca="false">IF(M$2=$E128,$J128,"")</f>
        <v/>
      </c>
      <c r="N128" s="86" t="str">
        <f aca="false">IF(N$2=$E128,$J128,"")</f>
        <v/>
      </c>
      <c r="O128" s="99" t="str">
        <f aca="false">IF(O$2=$E128,$J128,"")</f>
        <v/>
      </c>
      <c r="P128" s="86" t="str">
        <f aca="false">IF(P$2=$E128,$J128,"")</f>
        <v/>
      </c>
      <c r="Q128" s="86" t="str">
        <f aca="false">IF(Q$2=$E128,$J128,"")</f>
        <v/>
      </c>
      <c r="R128" s="99" t="str">
        <f aca="false">IF(R$2=$E128,$J128,"")</f>
        <v/>
      </c>
      <c r="S128" s="86" t="str">
        <f aca="false">IF(S$2=$E128,$J128,"")</f>
        <v/>
      </c>
      <c r="T128" s="99" t="str">
        <f aca="false">IF(T$2=$E128,$J128,"")</f>
        <v/>
      </c>
      <c r="U128" s="86" t="str">
        <f aca="false">IF(U$2=$E128,$J128,"")</f>
        <v/>
      </c>
      <c r="V128" s="99" t="str">
        <f aca="false">IF(V$2=$E128,$J128,"")</f>
        <v/>
      </c>
      <c r="W128" s="86" t="str">
        <f aca="false">IF(W$2=$E128,$J128,"")</f>
        <v/>
      </c>
      <c r="X128" s="99" t="str">
        <f aca="false">IF(X$2=$E128,$J128,"")</f>
        <v/>
      </c>
      <c r="Y128" s="86" t="str">
        <f aca="false">IF(Y$2=$E128,$J128,"")</f>
        <v/>
      </c>
      <c r="Z128" s="99" t="str">
        <f aca="false">IF(Z$2=$E128,$J128,"")</f>
        <v/>
      </c>
      <c r="AA128" s="86" t="str">
        <f aca="false">IF(AA$2=$E128,$J128,"")</f>
        <v/>
      </c>
      <c r="AB128" s="99" t="str">
        <f aca="false">IF(AB$2=$E128,$J128,"")</f>
        <v/>
      </c>
      <c r="AC128" s="101" t="s">
        <v>10</v>
      </c>
      <c r="AD128" s="83"/>
      <c r="AE128" s="83"/>
      <c r="AF128" s="83"/>
    </row>
    <row r="129" customFormat="false" ht="14.25" hidden="false" customHeight="false" outlineLevel="0" collapsed="false">
      <c r="A129" s="82" t="str">
        <f aca="false">IF(G129&lt;&gt;0,IF(COUNTIF(G$4:G$200,G129)&lt;&gt;1,RANK(G129,G$4:G$200)&amp;"°",RANK(G129,G$4:G$200)),"")</f>
        <v/>
      </c>
      <c r="B129" s="83"/>
      <c r="C129" s="86" t="str">
        <f aca="false">IFERROR(VLOOKUP($B129,TabJoueurs,2,0),"")</f>
        <v/>
      </c>
      <c r="D129" s="86" t="str">
        <f aca="false">IFERROR(VLOOKUP($B129,TabJoueurs,3,0),"")</f>
        <v/>
      </c>
      <c r="E129" s="86" t="str">
        <f aca="false">IFERROR(VLOOKUP($B129,TabJoueurs,4,0),"")</f>
        <v/>
      </c>
      <c r="F129" s="86" t="str">
        <f aca="false">IFERROR(VLOOKUP($B129,TabJoueurs,7,0),"")</f>
        <v/>
      </c>
      <c r="G129" s="82"/>
      <c r="H129" s="82" t="n">
        <f aca="false">COUNTIF(E$4:E129,E129)</f>
        <v>11</v>
      </c>
      <c r="I129" s="82" t="n">
        <f aca="false">IFERROR(IF(H129&lt;6,I128+1,I128),0)</f>
        <v>70</v>
      </c>
      <c r="J129" s="82" t="str">
        <f aca="false">IF(G129&gt;0,IF(H129&lt;6,PtsMax6-I129+1,""),"")</f>
        <v/>
      </c>
      <c r="K129" s="97" t="n">
        <f aca="false">MAX(M129:AB129)</f>
        <v>0</v>
      </c>
      <c r="L129" s="98" t="n">
        <f aca="false">IFERROR(G129/G$1,"")</f>
        <v>0</v>
      </c>
      <c r="M129" s="99" t="str">
        <f aca="false">IF(M$2=$E129,$J129,"")</f>
        <v/>
      </c>
      <c r="N129" s="86" t="str">
        <f aca="false">IF(N$2=$E129,$J129,"")</f>
        <v/>
      </c>
      <c r="O129" s="99" t="str">
        <f aca="false">IF(O$2=$E129,$J129,"")</f>
        <v/>
      </c>
      <c r="P129" s="86" t="str">
        <f aca="false">IF(P$2=$E129,$J129,"")</f>
        <v/>
      </c>
      <c r="Q129" s="86" t="str">
        <f aca="false">IF(Q$2=$E129,$J129,"")</f>
        <v/>
      </c>
      <c r="R129" s="99" t="str">
        <f aca="false">IF(R$2=$E129,$J129,"")</f>
        <v/>
      </c>
      <c r="S129" s="86" t="str">
        <f aca="false">IF(S$2=$E129,$J129,"")</f>
        <v/>
      </c>
      <c r="T129" s="99" t="str">
        <f aca="false">IF(T$2=$E129,$J129,"")</f>
        <v/>
      </c>
      <c r="U129" s="86" t="str">
        <f aca="false">IF(U$2=$E129,$J129,"")</f>
        <v/>
      </c>
      <c r="V129" s="99" t="str">
        <f aca="false">IF(V$2=$E129,$J129,"")</f>
        <v/>
      </c>
      <c r="W129" s="86" t="str">
        <f aca="false">IF(W$2=$E129,$J129,"")</f>
        <v/>
      </c>
      <c r="X129" s="99" t="str">
        <f aca="false">IF(X$2=$E129,$J129,"")</f>
        <v/>
      </c>
      <c r="Y129" s="86" t="str">
        <f aca="false">IF(Y$2=$E129,$J129,"")</f>
        <v/>
      </c>
      <c r="Z129" s="99" t="str">
        <f aca="false">IF(Z$2=$E129,$J129,"")</f>
        <v/>
      </c>
      <c r="AA129" s="86" t="str">
        <f aca="false">IF(AA$2=$E129,$J129,"")</f>
        <v/>
      </c>
      <c r="AB129" s="99" t="str">
        <f aca="false">IF(AB$2=$E129,$J129,"")</f>
        <v/>
      </c>
      <c r="AC129" s="101" t="s">
        <v>10</v>
      </c>
      <c r="AD129" s="83"/>
      <c r="AE129" s="83"/>
      <c r="AF129" s="83"/>
    </row>
    <row r="130" customFormat="false" ht="14.25" hidden="false" customHeight="false" outlineLevel="0" collapsed="false">
      <c r="A130" s="82" t="str">
        <f aca="false">IF(G130&lt;&gt;0,IF(COUNTIF(G$4:G$200,G130)&lt;&gt;1,RANK(G130,G$4:G$200)&amp;"°",RANK(G130,G$4:G$200)),"")</f>
        <v/>
      </c>
      <c r="B130" s="83"/>
      <c r="C130" s="86" t="str">
        <f aca="false">IFERROR(VLOOKUP($B130,TabJoueurs,2,0),"")</f>
        <v/>
      </c>
      <c r="D130" s="86" t="str">
        <f aca="false">IFERROR(VLOOKUP($B130,TabJoueurs,3,0),"")</f>
        <v/>
      </c>
      <c r="E130" s="86" t="str">
        <f aca="false">IFERROR(VLOOKUP($B130,TabJoueurs,4,0),"")</f>
        <v/>
      </c>
      <c r="F130" s="86" t="str">
        <f aca="false">IFERROR(VLOOKUP($B130,TabJoueurs,7,0),"")</f>
        <v/>
      </c>
      <c r="G130" s="82"/>
      <c r="H130" s="82" t="n">
        <f aca="false">COUNTIF(E$4:E130,E130)</f>
        <v>12</v>
      </c>
      <c r="I130" s="82" t="n">
        <f aca="false">IFERROR(IF(H130&lt;6,I129+1,I129),0)</f>
        <v>70</v>
      </c>
      <c r="J130" s="82" t="str">
        <f aca="false">IF(G130&gt;0,IF(H130&lt;6,PtsMax6-I130+1,""),"")</f>
        <v/>
      </c>
      <c r="K130" s="97" t="n">
        <f aca="false">MAX(M130:AB130)</f>
        <v>0</v>
      </c>
      <c r="L130" s="98" t="n">
        <f aca="false">IFERROR(G130/G$1,"")</f>
        <v>0</v>
      </c>
      <c r="M130" s="99" t="str">
        <f aca="false">IF(M$2=$E130,$J130,"")</f>
        <v/>
      </c>
      <c r="N130" s="86" t="str">
        <f aca="false">IF(N$2=$E130,$J130,"")</f>
        <v/>
      </c>
      <c r="O130" s="99" t="str">
        <f aca="false">IF(O$2=$E130,$J130,"")</f>
        <v/>
      </c>
      <c r="P130" s="86" t="str">
        <f aca="false">IF(P$2=$E130,$J130,"")</f>
        <v/>
      </c>
      <c r="Q130" s="86" t="str">
        <f aca="false">IF(Q$2=$E130,$J130,"")</f>
        <v/>
      </c>
      <c r="R130" s="99" t="str">
        <f aca="false">IF(R$2=$E130,$J130,"")</f>
        <v/>
      </c>
      <c r="S130" s="86" t="str">
        <f aca="false">IF(S$2=$E130,$J130,"")</f>
        <v/>
      </c>
      <c r="T130" s="99" t="str">
        <f aca="false">IF(T$2=$E130,$J130,"")</f>
        <v/>
      </c>
      <c r="U130" s="86" t="str">
        <f aca="false">IF(U$2=$E130,$J130,"")</f>
        <v/>
      </c>
      <c r="V130" s="99" t="str">
        <f aca="false">IF(V$2=$E130,$J130,"")</f>
        <v/>
      </c>
      <c r="W130" s="86" t="str">
        <f aca="false">IF(W$2=$E130,$J130,"")</f>
        <v/>
      </c>
      <c r="X130" s="99" t="str">
        <f aca="false">IF(X$2=$E130,$J130,"")</f>
        <v/>
      </c>
      <c r="Y130" s="86" t="str">
        <f aca="false">IF(Y$2=$E130,$J130,"")</f>
        <v/>
      </c>
      <c r="Z130" s="99" t="str">
        <f aca="false">IF(Z$2=$E130,$J130,"")</f>
        <v/>
      </c>
      <c r="AA130" s="86" t="str">
        <f aca="false">IF(AA$2=$E130,$J130,"")</f>
        <v/>
      </c>
      <c r="AB130" s="99" t="str">
        <f aca="false">IF(AB$2=$E130,$J130,"")</f>
        <v/>
      </c>
      <c r="AC130" s="101" t="s">
        <v>10</v>
      </c>
      <c r="AD130" s="83"/>
      <c r="AE130" s="83"/>
      <c r="AF130" s="83"/>
    </row>
    <row r="131" customFormat="false" ht="14.25" hidden="false" customHeight="false" outlineLevel="0" collapsed="false">
      <c r="A131" s="82" t="str">
        <f aca="false">IF(G131&lt;&gt;0,IF(COUNTIF(G$4:G$200,G131)&lt;&gt;1,RANK(G131,G$4:G$200)&amp;"°",RANK(G131,G$4:G$200)),"")</f>
        <v/>
      </c>
      <c r="B131" s="83"/>
      <c r="C131" s="86" t="str">
        <f aca="false">IFERROR(VLOOKUP($B131,TabJoueurs,2,0),"")</f>
        <v/>
      </c>
      <c r="D131" s="86" t="str">
        <f aca="false">IFERROR(VLOOKUP($B131,TabJoueurs,3,0),"")</f>
        <v/>
      </c>
      <c r="E131" s="86" t="str">
        <f aca="false">IFERROR(VLOOKUP($B131,TabJoueurs,4,0),"")</f>
        <v/>
      </c>
      <c r="F131" s="86" t="str">
        <f aca="false">IFERROR(VLOOKUP($B131,TabJoueurs,7,0),"")</f>
        <v/>
      </c>
      <c r="G131" s="82"/>
      <c r="H131" s="82" t="n">
        <f aca="false">COUNTIF(E$4:E131,E131)</f>
        <v>13</v>
      </c>
      <c r="I131" s="82" t="n">
        <f aca="false">IFERROR(IF(H131&lt;6,I130+1,I130),0)</f>
        <v>70</v>
      </c>
      <c r="J131" s="82" t="str">
        <f aca="false">IF(G131&gt;0,IF(H131&lt;6,PtsMax6-I131+1,""),"")</f>
        <v/>
      </c>
      <c r="K131" s="97" t="n">
        <f aca="false">MAX(M131:AB131)</f>
        <v>0</v>
      </c>
      <c r="L131" s="98" t="n">
        <f aca="false">IFERROR(G131/G$1,"")</f>
        <v>0</v>
      </c>
      <c r="M131" s="99" t="str">
        <f aca="false">IF(M$2=$E131,$J131,"")</f>
        <v/>
      </c>
      <c r="N131" s="86" t="str">
        <f aca="false">IF(N$2=$E131,$J131,"")</f>
        <v/>
      </c>
      <c r="O131" s="99" t="str">
        <f aca="false">IF(O$2=$E131,$J131,"")</f>
        <v/>
      </c>
      <c r="P131" s="86" t="str">
        <f aca="false">IF(P$2=$E131,$J131,"")</f>
        <v/>
      </c>
      <c r="Q131" s="86" t="str">
        <f aca="false">IF(Q$2=$E131,$J131,"")</f>
        <v/>
      </c>
      <c r="R131" s="99" t="str">
        <f aca="false">IF(R$2=$E131,$J131,"")</f>
        <v/>
      </c>
      <c r="S131" s="86" t="str">
        <f aca="false">IF(S$2=$E131,$J131,"")</f>
        <v/>
      </c>
      <c r="T131" s="99" t="str">
        <f aca="false">IF(T$2=$E131,$J131,"")</f>
        <v/>
      </c>
      <c r="U131" s="86" t="str">
        <f aca="false">IF(U$2=$E131,$J131,"")</f>
        <v/>
      </c>
      <c r="V131" s="99" t="str">
        <f aca="false">IF(V$2=$E131,$J131,"")</f>
        <v/>
      </c>
      <c r="W131" s="86" t="str">
        <f aca="false">IF(W$2=$E131,$J131,"")</f>
        <v/>
      </c>
      <c r="X131" s="99" t="str">
        <f aca="false">IF(X$2=$E131,$J131,"")</f>
        <v/>
      </c>
      <c r="Y131" s="86" t="str">
        <f aca="false">IF(Y$2=$E131,$J131,"")</f>
        <v/>
      </c>
      <c r="Z131" s="99" t="str">
        <f aca="false">IF(Z$2=$E131,$J131,"")</f>
        <v/>
      </c>
      <c r="AA131" s="86" t="str">
        <f aca="false">IF(AA$2=$E131,$J131,"")</f>
        <v/>
      </c>
      <c r="AB131" s="99" t="str">
        <f aca="false">IF(AB$2=$E131,$J131,"")</f>
        <v/>
      </c>
      <c r="AC131" s="101" t="s">
        <v>10</v>
      </c>
      <c r="AD131" s="83"/>
      <c r="AE131" s="83"/>
      <c r="AF131" s="83"/>
    </row>
    <row r="132" customFormat="false" ht="14.25" hidden="false" customHeight="false" outlineLevel="0" collapsed="false">
      <c r="A132" s="82" t="str">
        <f aca="false">IF(G132&lt;&gt;0,IF(COUNTIF(G$4:G$200,G132)&lt;&gt;1,RANK(G132,G$4:G$200)&amp;"°",RANK(G132,G$4:G$200)),"")</f>
        <v/>
      </c>
      <c r="B132" s="83"/>
      <c r="C132" s="86" t="str">
        <f aca="false">IFERROR(VLOOKUP($B132,TabJoueurs,2,0),"")</f>
        <v/>
      </c>
      <c r="D132" s="86" t="str">
        <f aca="false">IFERROR(VLOOKUP($B132,TabJoueurs,3,0),"")</f>
        <v/>
      </c>
      <c r="E132" s="86" t="str">
        <f aca="false">IFERROR(VLOOKUP($B132,TabJoueurs,4,0),"")</f>
        <v/>
      </c>
      <c r="F132" s="86" t="str">
        <f aca="false">IFERROR(VLOOKUP($B132,TabJoueurs,7,0),"")</f>
        <v/>
      </c>
      <c r="G132" s="82"/>
      <c r="H132" s="82" t="n">
        <f aca="false">COUNTIF(E$4:E132,E132)</f>
        <v>14</v>
      </c>
      <c r="I132" s="82" t="n">
        <f aca="false">IFERROR(IF(H132&lt;6,I131+1,I131),0)</f>
        <v>70</v>
      </c>
      <c r="J132" s="82" t="str">
        <f aca="false">IF(G132&gt;0,IF(H132&lt;6,PtsMax6-I132+1,""),"")</f>
        <v/>
      </c>
      <c r="K132" s="97" t="n">
        <f aca="false">MAX(M132:AB132)</f>
        <v>0</v>
      </c>
      <c r="L132" s="98" t="n">
        <f aca="false">IFERROR(G132/G$1,"")</f>
        <v>0</v>
      </c>
      <c r="M132" s="99" t="str">
        <f aca="false">IF(M$2=$E132,$J132,"")</f>
        <v/>
      </c>
      <c r="N132" s="86" t="str">
        <f aca="false">IF(N$2=$E132,$J132,"")</f>
        <v/>
      </c>
      <c r="O132" s="99" t="str">
        <f aca="false">IF(O$2=$E132,$J132,"")</f>
        <v/>
      </c>
      <c r="P132" s="86" t="str">
        <f aca="false">IF(P$2=$E132,$J132,"")</f>
        <v/>
      </c>
      <c r="Q132" s="86" t="str">
        <f aca="false">IF(Q$2=$E132,$J132,"")</f>
        <v/>
      </c>
      <c r="R132" s="99" t="str">
        <f aca="false">IF(R$2=$E132,$J132,"")</f>
        <v/>
      </c>
      <c r="S132" s="86" t="str">
        <f aca="false">IF(S$2=$E132,$J132,"")</f>
        <v/>
      </c>
      <c r="T132" s="99" t="str">
        <f aca="false">IF(T$2=$E132,$J132,"")</f>
        <v/>
      </c>
      <c r="U132" s="86" t="str">
        <f aca="false">IF(U$2=$E132,$J132,"")</f>
        <v/>
      </c>
      <c r="V132" s="99" t="str">
        <f aca="false">IF(V$2=$E132,$J132,"")</f>
        <v/>
      </c>
      <c r="W132" s="86" t="str">
        <f aca="false">IF(W$2=$E132,$J132,"")</f>
        <v/>
      </c>
      <c r="X132" s="99" t="str">
        <f aca="false">IF(X$2=$E132,$J132,"")</f>
        <v/>
      </c>
      <c r="Y132" s="86" t="str">
        <f aca="false">IF(Y$2=$E132,$J132,"")</f>
        <v/>
      </c>
      <c r="Z132" s="99" t="str">
        <f aca="false">IF(Z$2=$E132,$J132,"")</f>
        <v/>
      </c>
      <c r="AA132" s="86" t="str">
        <f aca="false">IF(AA$2=$E132,$J132,"")</f>
        <v/>
      </c>
      <c r="AB132" s="99" t="str">
        <f aca="false">IF(AB$2=$E132,$J132,"")</f>
        <v/>
      </c>
      <c r="AC132" s="101" t="s">
        <v>10</v>
      </c>
      <c r="AD132" s="83"/>
      <c r="AE132" s="83"/>
      <c r="AF132" s="83"/>
    </row>
    <row r="133" customFormat="false" ht="14.25" hidden="false" customHeight="false" outlineLevel="0" collapsed="false">
      <c r="A133" s="82" t="str">
        <f aca="false">IF(G133&lt;&gt;0,IF(COUNTIF(G$4:G$200,G133)&lt;&gt;1,RANK(G133,G$4:G$200)&amp;"°",RANK(G133,G$4:G$200)),"")</f>
        <v/>
      </c>
      <c r="B133" s="83"/>
      <c r="C133" s="86" t="str">
        <f aca="false">IFERROR(VLOOKUP($B133,TabJoueurs,2,0),"")</f>
        <v/>
      </c>
      <c r="D133" s="86" t="str">
        <f aca="false">IFERROR(VLOOKUP($B133,TabJoueurs,3,0),"")</f>
        <v/>
      </c>
      <c r="E133" s="86" t="str">
        <f aca="false">IFERROR(VLOOKUP($B133,TabJoueurs,4,0),"")</f>
        <v/>
      </c>
      <c r="F133" s="86" t="str">
        <f aca="false">IFERROR(VLOOKUP($B133,TabJoueurs,7,0),"")</f>
        <v/>
      </c>
      <c r="G133" s="82"/>
      <c r="H133" s="82" t="n">
        <f aca="false">COUNTIF(E$4:E133,E133)</f>
        <v>15</v>
      </c>
      <c r="I133" s="82" t="n">
        <f aca="false">IFERROR(IF(H133&lt;6,I132+1,I132),0)</f>
        <v>70</v>
      </c>
      <c r="J133" s="82" t="str">
        <f aca="false">IF(G133&gt;0,IF(H133&lt;6,PtsMax6-I133+1,""),"")</f>
        <v/>
      </c>
      <c r="K133" s="97" t="n">
        <f aca="false">MAX(M133:AB133)</f>
        <v>0</v>
      </c>
      <c r="L133" s="98" t="n">
        <f aca="false">IFERROR(G133/G$1,"")</f>
        <v>0</v>
      </c>
      <c r="M133" s="99" t="str">
        <f aca="false">IF(M$2=$E133,$J133,"")</f>
        <v/>
      </c>
      <c r="N133" s="86" t="str">
        <f aca="false">IF(N$2=$E133,$J133,"")</f>
        <v/>
      </c>
      <c r="O133" s="99" t="str">
        <f aca="false">IF(O$2=$E133,$J133,"")</f>
        <v/>
      </c>
      <c r="P133" s="86" t="str">
        <f aca="false">IF(P$2=$E133,$J133,"")</f>
        <v/>
      </c>
      <c r="Q133" s="86" t="str">
        <f aca="false">IF(Q$2=$E133,$J133,"")</f>
        <v/>
      </c>
      <c r="R133" s="99" t="str">
        <f aca="false">IF(R$2=$E133,$J133,"")</f>
        <v/>
      </c>
      <c r="S133" s="86" t="str">
        <f aca="false">IF(S$2=$E133,$J133,"")</f>
        <v/>
      </c>
      <c r="T133" s="99" t="str">
        <f aca="false">IF(T$2=$E133,$J133,"")</f>
        <v/>
      </c>
      <c r="U133" s="86" t="str">
        <f aca="false">IF(U$2=$E133,$J133,"")</f>
        <v/>
      </c>
      <c r="V133" s="99" t="str">
        <f aca="false">IF(V$2=$E133,$J133,"")</f>
        <v/>
      </c>
      <c r="W133" s="86" t="str">
        <f aca="false">IF(W$2=$E133,$J133,"")</f>
        <v/>
      </c>
      <c r="X133" s="99" t="str">
        <f aca="false">IF(X$2=$E133,$J133,"")</f>
        <v/>
      </c>
      <c r="Y133" s="86" t="str">
        <f aca="false">IF(Y$2=$E133,$J133,"")</f>
        <v/>
      </c>
      <c r="Z133" s="99" t="str">
        <f aca="false">IF(Z$2=$E133,$J133,"")</f>
        <v/>
      </c>
      <c r="AA133" s="86" t="str">
        <f aca="false">IF(AA$2=$E133,$J133,"")</f>
        <v/>
      </c>
      <c r="AB133" s="99" t="str">
        <f aca="false">IF(AB$2=$E133,$J133,"")</f>
        <v/>
      </c>
      <c r="AC133" s="101" t="s">
        <v>10</v>
      </c>
      <c r="AD133" s="83"/>
      <c r="AE133" s="83"/>
      <c r="AF133" s="83"/>
    </row>
    <row r="134" customFormat="false" ht="14.25" hidden="false" customHeight="false" outlineLevel="0" collapsed="false">
      <c r="A134" s="82" t="str">
        <f aca="false">IF(G134&lt;&gt;0,IF(COUNTIF(G$4:G$200,G134)&lt;&gt;1,RANK(G134,G$4:G$200)&amp;"°",RANK(G134,G$4:G$200)),"")</f>
        <v/>
      </c>
      <c r="B134" s="83"/>
      <c r="C134" s="86" t="str">
        <f aca="false">IFERROR(VLOOKUP($B134,TabJoueurs,2,0),"")</f>
        <v/>
      </c>
      <c r="D134" s="86" t="str">
        <f aca="false">IFERROR(VLOOKUP($B134,TabJoueurs,3,0),"")</f>
        <v/>
      </c>
      <c r="E134" s="86" t="str">
        <f aca="false">IFERROR(VLOOKUP($B134,TabJoueurs,4,0),"")</f>
        <v/>
      </c>
      <c r="F134" s="86" t="str">
        <f aca="false">IFERROR(VLOOKUP($B134,TabJoueurs,7,0),"")</f>
        <v/>
      </c>
      <c r="G134" s="82"/>
      <c r="H134" s="82" t="n">
        <f aca="false">COUNTIF(E$4:E134,E134)</f>
        <v>16</v>
      </c>
      <c r="I134" s="82" t="n">
        <f aca="false">IFERROR(IF(H134&lt;6,I133+1,I133),0)</f>
        <v>70</v>
      </c>
      <c r="J134" s="82" t="str">
        <f aca="false">IF(G134&gt;0,IF(H134&lt;6,PtsMax6-I134+1,""),"")</f>
        <v/>
      </c>
      <c r="K134" s="97" t="n">
        <f aca="false">MAX(M134:AB134)</f>
        <v>0</v>
      </c>
      <c r="L134" s="98" t="n">
        <f aca="false">IFERROR(G134/G$1,"")</f>
        <v>0</v>
      </c>
      <c r="M134" s="99" t="str">
        <f aca="false">IF(M$2=$E134,$J134,"")</f>
        <v/>
      </c>
      <c r="N134" s="86" t="str">
        <f aca="false">IF(N$2=$E134,$J134,"")</f>
        <v/>
      </c>
      <c r="O134" s="99" t="str">
        <f aca="false">IF(O$2=$E134,$J134,"")</f>
        <v/>
      </c>
      <c r="P134" s="86" t="str">
        <f aca="false">IF(P$2=$E134,$J134,"")</f>
        <v/>
      </c>
      <c r="Q134" s="86" t="str">
        <f aca="false">IF(Q$2=$E134,$J134,"")</f>
        <v/>
      </c>
      <c r="R134" s="99" t="str">
        <f aca="false">IF(R$2=$E134,$J134,"")</f>
        <v/>
      </c>
      <c r="S134" s="86" t="str">
        <f aca="false">IF(S$2=$E134,$J134,"")</f>
        <v/>
      </c>
      <c r="T134" s="99" t="str">
        <f aca="false">IF(T$2=$E134,$J134,"")</f>
        <v/>
      </c>
      <c r="U134" s="86" t="str">
        <f aca="false">IF(U$2=$E134,$J134,"")</f>
        <v/>
      </c>
      <c r="V134" s="99" t="str">
        <f aca="false">IF(V$2=$E134,$J134,"")</f>
        <v/>
      </c>
      <c r="W134" s="86" t="str">
        <f aca="false">IF(W$2=$E134,$J134,"")</f>
        <v/>
      </c>
      <c r="X134" s="99" t="str">
        <f aca="false">IF(X$2=$E134,$J134,"")</f>
        <v/>
      </c>
      <c r="Y134" s="86" t="str">
        <f aca="false">IF(Y$2=$E134,$J134,"")</f>
        <v/>
      </c>
      <c r="Z134" s="99" t="str">
        <f aca="false">IF(Z$2=$E134,$J134,"")</f>
        <v/>
      </c>
      <c r="AA134" s="86" t="str">
        <f aca="false">IF(AA$2=$E134,$J134,"")</f>
        <v/>
      </c>
      <c r="AB134" s="99" t="str">
        <f aca="false">IF(AB$2=$E134,$J134,"")</f>
        <v/>
      </c>
      <c r="AC134" s="101" t="s">
        <v>10</v>
      </c>
      <c r="AD134" s="83"/>
      <c r="AE134" s="83"/>
      <c r="AF134" s="83"/>
    </row>
    <row r="135" customFormat="false" ht="14.25" hidden="false" customHeight="false" outlineLevel="0" collapsed="false">
      <c r="A135" s="82" t="str">
        <f aca="false">IF(G135&lt;&gt;0,IF(COUNTIF(G$4:G$200,G135)&lt;&gt;1,RANK(G135,G$4:G$200)&amp;"°",RANK(G135,G$4:G$200)),"")</f>
        <v/>
      </c>
      <c r="B135" s="83"/>
      <c r="C135" s="86" t="str">
        <f aca="false">IFERROR(VLOOKUP($B135,TabJoueurs,2,0),"")</f>
        <v/>
      </c>
      <c r="D135" s="86" t="str">
        <f aca="false">IFERROR(VLOOKUP($B135,TabJoueurs,3,0),"")</f>
        <v/>
      </c>
      <c r="E135" s="86" t="str">
        <f aca="false">IFERROR(VLOOKUP($B135,TabJoueurs,4,0),"")</f>
        <v/>
      </c>
      <c r="F135" s="86" t="str">
        <f aca="false">IFERROR(VLOOKUP($B135,TabJoueurs,7,0),"")</f>
        <v/>
      </c>
      <c r="G135" s="82"/>
      <c r="H135" s="82" t="n">
        <f aca="false">COUNTIF(E$4:E135,E135)</f>
        <v>17</v>
      </c>
      <c r="I135" s="82" t="n">
        <f aca="false">IFERROR(IF(H135&lt;6,I134+1,I134),0)</f>
        <v>70</v>
      </c>
      <c r="J135" s="82" t="str">
        <f aca="false">IF(G135&gt;0,IF(H135&lt;6,PtsMax6-I135+1,""),"")</f>
        <v/>
      </c>
      <c r="K135" s="97" t="n">
        <f aca="false">MAX(M135:AB135)</f>
        <v>0</v>
      </c>
      <c r="L135" s="98" t="n">
        <f aca="false">IFERROR(G135/G$1,"")</f>
        <v>0</v>
      </c>
      <c r="M135" s="99" t="str">
        <f aca="false">IF(M$2=$E135,$J135,"")</f>
        <v/>
      </c>
      <c r="N135" s="86" t="str">
        <f aca="false">IF(N$2=$E135,$J135,"")</f>
        <v/>
      </c>
      <c r="O135" s="99" t="str">
        <f aca="false">IF(O$2=$E135,$J135,"")</f>
        <v/>
      </c>
      <c r="P135" s="86" t="str">
        <f aca="false">IF(P$2=$E135,$J135,"")</f>
        <v/>
      </c>
      <c r="Q135" s="86" t="str">
        <f aca="false">IF(Q$2=$E135,$J135,"")</f>
        <v/>
      </c>
      <c r="R135" s="99" t="str">
        <f aca="false">IF(R$2=$E135,$J135,"")</f>
        <v/>
      </c>
      <c r="S135" s="86" t="str">
        <f aca="false">IF(S$2=$E135,$J135,"")</f>
        <v/>
      </c>
      <c r="T135" s="99" t="str">
        <f aca="false">IF(T$2=$E135,$J135,"")</f>
        <v/>
      </c>
      <c r="U135" s="86" t="str">
        <f aca="false">IF(U$2=$E135,$J135,"")</f>
        <v/>
      </c>
      <c r="V135" s="99" t="str">
        <f aca="false">IF(V$2=$E135,$J135,"")</f>
        <v/>
      </c>
      <c r="W135" s="86" t="str">
        <f aca="false">IF(W$2=$E135,$J135,"")</f>
        <v/>
      </c>
      <c r="X135" s="99" t="str">
        <f aca="false">IF(X$2=$E135,$J135,"")</f>
        <v/>
      </c>
      <c r="Y135" s="86" t="str">
        <f aca="false">IF(Y$2=$E135,$J135,"")</f>
        <v/>
      </c>
      <c r="Z135" s="99" t="str">
        <f aca="false">IF(Z$2=$E135,$J135,"")</f>
        <v/>
      </c>
      <c r="AA135" s="86" t="str">
        <f aca="false">IF(AA$2=$E135,$J135,"")</f>
        <v/>
      </c>
      <c r="AB135" s="99" t="str">
        <f aca="false">IF(AB$2=$E135,$J135,"")</f>
        <v/>
      </c>
      <c r="AC135" s="101" t="s">
        <v>10</v>
      </c>
      <c r="AD135" s="83"/>
      <c r="AE135" s="83"/>
      <c r="AF135" s="83"/>
    </row>
    <row r="136" customFormat="false" ht="14.25" hidden="false" customHeight="false" outlineLevel="0" collapsed="false">
      <c r="A136" s="82" t="str">
        <f aca="false">IF(G136&lt;&gt;0,IF(COUNTIF(G$4:G$200,G136)&lt;&gt;1,RANK(G136,G$4:G$200)&amp;"°",RANK(G136,G$4:G$200)),"")</f>
        <v/>
      </c>
      <c r="B136" s="83"/>
      <c r="C136" s="86" t="str">
        <f aca="false">IFERROR(VLOOKUP($B136,TabJoueurs,2,0),"")</f>
        <v/>
      </c>
      <c r="D136" s="86" t="str">
        <f aca="false">IFERROR(VLOOKUP($B136,TabJoueurs,3,0),"")</f>
        <v/>
      </c>
      <c r="E136" s="86" t="str">
        <f aca="false">IFERROR(VLOOKUP($B136,TabJoueurs,4,0),"")</f>
        <v/>
      </c>
      <c r="F136" s="86" t="str">
        <f aca="false">IFERROR(VLOOKUP($B136,TabJoueurs,7,0),"")</f>
        <v/>
      </c>
      <c r="G136" s="82"/>
      <c r="H136" s="82" t="n">
        <f aca="false">COUNTIF(E$4:E136,E136)</f>
        <v>18</v>
      </c>
      <c r="I136" s="82" t="n">
        <f aca="false">IFERROR(IF(H136&lt;6,I135+1,I135),0)</f>
        <v>70</v>
      </c>
      <c r="J136" s="82" t="str">
        <f aca="false">IF(G136&gt;0,IF(H136&lt;6,PtsMax6-I136+1,""),"")</f>
        <v/>
      </c>
      <c r="K136" s="97" t="n">
        <f aca="false">MAX(M136:AB136)</f>
        <v>0</v>
      </c>
      <c r="L136" s="98" t="n">
        <f aca="false">IFERROR(G136/G$1,"")</f>
        <v>0</v>
      </c>
      <c r="M136" s="99" t="str">
        <f aca="false">IF(M$2=$E136,$J136,"")</f>
        <v/>
      </c>
      <c r="N136" s="86" t="str">
        <f aca="false">IF(N$2=$E136,$J136,"")</f>
        <v/>
      </c>
      <c r="O136" s="99" t="str">
        <f aca="false">IF(O$2=$E136,$J136,"")</f>
        <v/>
      </c>
      <c r="P136" s="86" t="str">
        <f aca="false">IF(P$2=$E136,$J136,"")</f>
        <v/>
      </c>
      <c r="Q136" s="86" t="str">
        <f aca="false">IF(Q$2=$E136,$J136,"")</f>
        <v/>
      </c>
      <c r="R136" s="99" t="str">
        <f aca="false">IF(R$2=$E136,$J136,"")</f>
        <v/>
      </c>
      <c r="S136" s="86" t="str">
        <f aca="false">IF(S$2=$E136,$J136,"")</f>
        <v/>
      </c>
      <c r="T136" s="99" t="str">
        <f aca="false">IF(T$2=$E136,$J136,"")</f>
        <v/>
      </c>
      <c r="U136" s="86" t="str">
        <f aca="false">IF(U$2=$E136,$J136,"")</f>
        <v/>
      </c>
      <c r="V136" s="99" t="str">
        <f aca="false">IF(V$2=$E136,$J136,"")</f>
        <v/>
      </c>
      <c r="W136" s="86" t="str">
        <f aca="false">IF(W$2=$E136,$J136,"")</f>
        <v/>
      </c>
      <c r="X136" s="99" t="str">
        <f aca="false">IF(X$2=$E136,$J136,"")</f>
        <v/>
      </c>
      <c r="Y136" s="86" t="str">
        <f aca="false">IF(Y$2=$E136,$J136,"")</f>
        <v/>
      </c>
      <c r="Z136" s="99" t="str">
        <f aca="false">IF(Z$2=$E136,$J136,"")</f>
        <v/>
      </c>
      <c r="AA136" s="86" t="str">
        <f aca="false">IF(AA$2=$E136,$J136,"")</f>
        <v/>
      </c>
      <c r="AB136" s="99" t="str">
        <f aca="false">IF(AB$2=$E136,$J136,"")</f>
        <v/>
      </c>
      <c r="AC136" s="101" t="s">
        <v>10</v>
      </c>
      <c r="AD136" s="83"/>
      <c r="AE136" s="83"/>
      <c r="AF136" s="83"/>
    </row>
    <row r="137" customFormat="false" ht="14.25" hidden="false" customHeight="false" outlineLevel="0" collapsed="false">
      <c r="A137" s="82" t="str">
        <f aca="false">IF(G137&lt;&gt;0,IF(COUNTIF(G$4:G$200,G137)&lt;&gt;1,RANK(G137,G$4:G$200)&amp;"°",RANK(G137,G$4:G$200)),"")</f>
        <v/>
      </c>
      <c r="B137" s="83"/>
      <c r="C137" s="86" t="str">
        <f aca="false">IFERROR(VLOOKUP($B137,TabJoueurs,2,0),"")</f>
        <v/>
      </c>
      <c r="D137" s="86" t="str">
        <f aca="false">IFERROR(VLOOKUP($B137,TabJoueurs,3,0),"")</f>
        <v/>
      </c>
      <c r="E137" s="86" t="str">
        <f aca="false">IFERROR(VLOOKUP($B137,TabJoueurs,4,0),"")</f>
        <v/>
      </c>
      <c r="F137" s="86" t="str">
        <f aca="false">IFERROR(VLOOKUP($B137,TabJoueurs,7,0),"")</f>
        <v/>
      </c>
      <c r="G137" s="82"/>
      <c r="H137" s="82" t="n">
        <f aca="false">COUNTIF(E$4:E137,E137)</f>
        <v>19</v>
      </c>
      <c r="I137" s="82" t="n">
        <f aca="false">IFERROR(IF(H137&lt;6,I136+1,I136),0)</f>
        <v>70</v>
      </c>
      <c r="J137" s="82" t="str">
        <f aca="false">IF(G137&gt;0,IF(H137&lt;6,PtsMax6-I137+1,""),"")</f>
        <v/>
      </c>
      <c r="K137" s="97" t="n">
        <f aca="false">MAX(M137:AB137)</f>
        <v>0</v>
      </c>
      <c r="L137" s="98" t="n">
        <f aca="false">IFERROR(G137/G$1,"")</f>
        <v>0</v>
      </c>
      <c r="M137" s="99" t="str">
        <f aca="false">IF(M$2=$E137,$J137,"")</f>
        <v/>
      </c>
      <c r="N137" s="86" t="str">
        <f aca="false">IF(N$2=$E137,$J137,"")</f>
        <v/>
      </c>
      <c r="O137" s="99" t="str">
        <f aca="false">IF(O$2=$E137,$J137,"")</f>
        <v/>
      </c>
      <c r="P137" s="86" t="str">
        <f aca="false">IF(P$2=$E137,$J137,"")</f>
        <v/>
      </c>
      <c r="Q137" s="86" t="str">
        <f aca="false">IF(Q$2=$E137,$J137,"")</f>
        <v/>
      </c>
      <c r="R137" s="99" t="str">
        <f aca="false">IF(R$2=$E137,$J137,"")</f>
        <v/>
      </c>
      <c r="S137" s="86" t="str">
        <f aca="false">IF(S$2=$E137,$J137,"")</f>
        <v/>
      </c>
      <c r="T137" s="99" t="str">
        <f aca="false">IF(T$2=$E137,$J137,"")</f>
        <v/>
      </c>
      <c r="U137" s="86" t="str">
        <f aca="false">IF(U$2=$E137,$J137,"")</f>
        <v/>
      </c>
      <c r="V137" s="99" t="str">
        <f aca="false">IF(V$2=$E137,$J137,"")</f>
        <v/>
      </c>
      <c r="W137" s="86" t="str">
        <f aca="false">IF(W$2=$E137,$J137,"")</f>
        <v/>
      </c>
      <c r="X137" s="99" t="str">
        <f aca="false">IF(X$2=$E137,$J137,"")</f>
        <v/>
      </c>
      <c r="Y137" s="86" t="str">
        <f aca="false">IF(Y$2=$E137,$J137,"")</f>
        <v/>
      </c>
      <c r="Z137" s="99" t="str">
        <f aca="false">IF(Z$2=$E137,$J137,"")</f>
        <v/>
      </c>
      <c r="AA137" s="86" t="str">
        <f aca="false">IF(AA$2=$E137,$J137,"")</f>
        <v/>
      </c>
      <c r="AB137" s="99" t="str">
        <f aca="false">IF(AB$2=$E137,$J137,"")</f>
        <v/>
      </c>
      <c r="AC137" s="101" t="s">
        <v>10</v>
      </c>
      <c r="AD137" s="83"/>
      <c r="AE137" s="83"/>
      <c r="AF137" s="83"/>
    </row>
    <row r="138" customFormat="false" ht="14.25" hidden="false" customHeight="false" outlineLevel="0" collapsed="false">
      <c r="A138" s="82" t="str">
        <f aca="false">IF(G138&lt;&gt;0,IF(COUNTIF(G$4:G$200,G138)&lt;&gt;1,RANK(G138,G$4:G$200)&amp;"°",RANK(G138,G$4:G$200)),"")</f>
        <v/>
      </c>
      <c r="B138" s="83"/>
      <c r="C138" s="86" t="str">
        <f aca="false">IFERROR(VLOOKUP($B138,TabJoueurs,2,0),"")</f>
        <v/>
      </c>
      <c r="D138" s="86" t="str">
        <f aca="false">IFERROR(VLOOKUP($B138,TabJoueurs,3,0),"")</f>
        <v/>
      </c>
      <c r="E138" s="86" t="str">
        <f aca="false">IFERROR(VLOOKUP($B138,TabJoueurs,4,0),"")</f>
        <v/>
      </c>
      <c r="F138" s="86" t="str">
        <f aca="false">IFERROR(VLOOKUP($B138,TabJoueurs,7,0),"")</f>
        <v/>
      </c>
      <c r="G138" s="82"/>
      <c r="H138" s="82" t="n">
        <f aca="false">COUNTIF(E$4:E138,E138)</f>
        <v>20</v>
      </c>
      <c r="I138" s="82" t="n">
        <f aca="false">IFERROR(IF(H138&lt;6,I137+1,I137),0)</f>
        <v>70</v>
      </c>
      <c r="J138" s="82" t="str">
        <f aca="false">IF(G138&gt;0,IF(H138&lt;6,PtsMax6-I138+1,""),"")</f>
        <v/>
      </c>
      <c r="K138" s="97" t="n">
        <f aca="false">MAX(M138:AB138)</f>
        <v>0</v>
      </c>
      <c r="L138" s="98" t="n">
        <f aca="false">IFERROR(G138/G$1,"")</f>
        <v>0</v>
      </c>
      <c r="M138" s="99" t="str">
        <f aca="false">IF(M$2=$E138,$J138,"")</f>
        <v/>
      </c>
      <c r="N138" s="86" t="str">
        <f aca="false">IF(N$2=$E138,$J138,"")</f>
        <v/>
      </c>
      <c r="O138" s="99" t="str">
        <f aca="false">IF(O$2=$E138,$J138,"")</f>
        <v/>
      </c>
      <c r="P138" s="86" t="str">
        <f aca="false">IF(P$2=$E138,$J138,"")</f>
        <v/>
      </c>
      <c r="Q138" s="86" t="str">
        <f aca="false">IF(Q$2=$E138,$J138,"")</f>
        <v/>
      </c>
      <c r="R138" s="99" t="str">
        <f aca="false">IF(R$2=$E138,$J138,"")</f>
        <v/>
      </c>
      <c r="S138" s="86" t="str">
        <f aca="false">IF(S$2=$E138,$J138,"")</f>
        <v/>
      </c>
      <c r="T138" s="99" t="str">
        <f aca="false">IF(T$2=$E138,$J138,"")</f>
        <v/>
      </c>
      <c r="U138" s="86" t="str">
        <f aca="false">IF(U$2=$E138,$J138,"")</f>
        <v/>
      </c>
      <c r="V138" s="99" t="str">
        <f aca="false">IF(V$2=$E138,$J138,"")</f>
        <v/>
      </c>
      <c r="W138" s="86" t="str">
        <f aca="false">IF(W$2=$E138,$J138,"")</f>
        <v/>
      </c>
      <c r="X138" s="99" t="str">
        <f aca="false">IF(X$2=$E138,$J138,"")</f>
        <v/>
      </c>
      <c r="Y138" s="86" t="str">
        <f aca="false">IF(Y$2=$E138,$J138,"")</f>
        <v/>
      </c>
      <c r="Z138" s="99" t="str">
        <f aca="false">IF(Z$2=$E138,$J138,"")</f>
        <v/>
      </c>
      <c r="AA138" s="86" t="str">
        <f aca="false">IF(AA$2=$E138,$J138,"")</f>
        <v/>
      </c>
      <c r="AB138" s="99" t="str">
        <f aca="false">IF(AB$2=$E138,$J138,"")</f>
        <v/>
      </c>
      <c r="AC138" s="101" t="s">
        <v>10</v>
      </c>
      <c r="AD138" s="83"/>
      <c r="AE138" s="83"/>
      <c r="AF138" s="83"/>
    </row>
    <row r="139" customFormat="false" ht="14.25" hidden="false" customHeight="false" outlineLevel="0" collapsed="false">
      <c r="A139" s="82" t="str">
        <f aca="false">IF(G139&lt;&gt;0,IF(COUNTIF(G$4:G$200,G139)&lt;&gt;1,RANK(G139,G$4:G$200)&amp;"°",RANK(G139,G$4:G$200)),"")</f>
        <v/>
      </c>
      <c r="B139" s="83"/>
      <c r="C139" s="86" t="str">
        <f aca="false">IFERROR(VLOOKUP($B139,TabJoueurs,2,0),"")</f>
        <v/>
      </c>
      <c r="D139" s="86" t="str">
        <f aca="false">IFERROR(VLOOKUP($B139,TabJoueurs,3,0),"")</f>
        <v/>
      </c>
      <c r="E139" s="86" t="str">
        <f aca="false">IFERROR(VLOOKUP($B139,TabJoueurs,4,0),"")</f>
        <v/>
      </c>
      <c r="F139" s="86" t="str">
        <f aca="false">IFERROR(VLOOKUP($B139,TabJoueurs,7,0),"")</f>
        <v/>
      </c>
      <c r="G139" s="82"/>
      <c r="H139" s="82" t="n">
        <f aca="false">COUNTIF(E$4:E139,E139)</f>
        <v>21</v>
      </c>
      <c r="I139" s="82" t="n">
        <f aca="false">IFERROR(IF(H139&lt;6,I138+1,I138),0)</f>
        <v>70</v>
      </c>
      <c r="J139" s="82" t="str">
        <f aca="false">IF(G139&gt;0,IF(H139&lt;6,PtsMax6-I139+1,""),"")</f>
        <v/>
      </c>
      <c r="K139" s="97" t="n">
        <f aca="false">MAX(M139:AB139)</f>
        <v>0</v>
      </c>
      <c r="L139" s="98" t="n">
        <f aca="false">IFERROR(G139/G$1,"")</f>
        <v>0</v>
      </c>
      <c r="M139" s="99" t="str">
        <f aca="false">IF(M$2=$E139,$J139,"")</f>
        <v/>
      </c>
      <c r="N139" s="86" t="str">
        <f aca="false">IF(N$2=$E139,$J139,"")</f>
        <v/>
      </c>
      <c r="O139" s="99" t="str">
        <f aca="false">IF(O$2=$E139,$J139,"")</f>
        <v/>
      </c>
      <c r="P139" s="86" t="str">
        <f aca="false">IF(P$2=$E139,$J139,"")</f>
        <v/>
      </c>
      <c r="Q139" s="86" t="str">
        <f aca="false">IF(Q$2=$E139,$J139,"")</f>
        <v/>
      </c>
      <c r="R139" s="99" t="str">
        <f aca="false">IF(R$2=$E139,$J139,"")</f>
        <v/>
      </c>
      <c r="S139" s="86" t="str">
        <f aca="false">IF(S$2=$E139,$J139,"")</f>
        <v/>
      </c>
      <c r="T139" s="99" t="str">
        <f aca="false">IF(T$2=$E139,$J139,"")</f>
        <v/>
      </c>
      <c r="U139" s="86" t="str">
        <f aca="false">IF(U$2=$E139,$J139,"")</f>
        <v/>
      </c>
      <c r="V139" s="99" t="str">
        <f aca="false">IF(V$2=$E139,$J139,"")</f>
        <v/>
      </c>
      <c r="W139" s="86" t="str">
        <f aca="false">IF(W$2=$E139,$J139,"")</f>
        <v/>
      </c>
      <c r="X139" s="99" t="str">
        <f aca="false">IF(X$2=$E139,$J139,"")</f>
        <v/>
      </c>
      <c r="Y139" s="86" t="str">
        <f aca="false">IF(Y$2=$E139,$J139,"")</f>
        <v/>
      </c>
      <c r="Z139" s="99" t="str">
        <f aca="false">IF(Z$2=$E139,$J139,"")</f>
        <v/>
      </c>
      <c r="AA139" s="86" t="str">
        <f aca="false">IF(AA$2=$E139,$J139,"")</f>
        <v/>
      </c>
      <c r="AB139" s="99" t="str">
        <f aca="false">IF(AB$2=$E139,$J139,"")</f>
        <v/>
      </c>
      <c r="AC139" s="101" t="s">
        <v>10</v>
      </c>
      <c r="AD139" s="83"/>
      <c r="AE139" s="83"/>
      <c r="AF139" s="83"/>
    </row>
    <row r="140" customFormat="false" ht="14.25" hidden="false" customHeight="false" outlineLevel="0" collapsed="false">
      <c r="A140" s="82" t="str">
        <f aca="false">IF(G140&lt;&gt;0,IF(COUNTIF(G$4:G$200,G140)&lt;&gt;1,RANK(G140,G$4:G$200)&amp;"°",RANK(G140,G$4:G$200)),"")</f>
        <v/>
      </c>
      <c r="B140" s="83"/>
      <c r="C140" s="86" t="str">
        <f aca="false">IFERROR(VLOOKUP($B140,TabJoueurs,2,0),"")</f>
        <v/>
      </c>
      <c r="D140" s="86" t="str">
        <f aca="false">IFERROR(VLOOKUP($B140,TabJoueurs,3,0),"")</f>
        <v/>
      </c>
      <c r="E140" s="86" t="str">
        <f aca="false">IFERROR(VLOOKUP($B140,TabJoueurs,4,0),"")</f>
        <v/>
      </c>
      <c r="F140" s="86" t="str">
        <f aca="false">IFERROR(VLOOKUP($B140,TabJoueurs,7,0),"")</f>
        <v/>
      </c>
      <c r="G140" s="82"/>
      <c r="H140" s="82" t="n">
        <f aca="false">COUNTIF(E$4:E140,E140)</f>
        <v>22</v>
      </c>
      <c r="I140" s="82" t="n">
        <f aca="false">IFERROR(IF(H140&lt;6,I139+1,I139),0)</f>
        <v>70</v>
      </c>
      <c r="J140" s="82" t="str">
        <f aca="false">IF(G140&gt;0,IF(H140&lt;6,PtsMax6-I140+1,""),"")</f>
        <v/>
      </c>
      <c r="K140" s="97" t="n">
        <f aca="false">MAX(M140:AB140)</f>
        <v>0</v>
      </c>
      <c r="L140" s="98" t="n">
        <f aca="false">IFERROR(G140/G$1,"")</f>
        <v>0</v>
      </c>
      <c r="M140" s="99" t="str">
        <f aca="false">IF(M$2=$E140,$J140,"")</f>
        <v/>
      </c>
      <c r="N140" s="86" t="str">
        <f aca="false">IF(N$2=$E140,$J140,"")</f>
        <v/>
      </c>
      <c r="O140" s="99" t="str">
        <f aca="false">IF(O$2=$E140,$J140,"")</f>
        <v/>
      </c>
      <c r="P140" s="86" t="str">
        <f aca="false">IF(P$2=$E140,$J140,"")</f>
        <v/>
      </c>
      <c r="Q140" s="86" t="str">
        <f aca="false">IF(Q$2=$E140,$J140,"")</f>
        <v/>
      </c>
      <c r="R140" s="99" t="str">
        <f aca="false">IF(R$2=$E140,$J140,"")</f>
        <v/>
      </c>
      <c r="S140" s="86" t="str">
        <f aca="false">IF(S$2=$E140,$J140,"")</f>
        <v/>
      </c>
      <c r="T140" s="99" t="str">
        <f aca="false">IF(T$2=$E140,$J140,"")</f>
        <v/>
      </c>
      <c r="U140" s="86" t="str">
        <f aca="false">IF(U$2=$E140,$J140,"")</f>
        <v/>
      </c>
      <c r="V140" s="99" t="str">
        <f aca="false">IF(V$2=$E140,$J140,"")</f>
        <v/>
      </c>
      <c r="W140" s="86" t="str">
        <f aca="false">IF(W$2=$E140,$J140,"")</f>
        <v/>
      </c>
      <c r="X140" s="99" t="str">
        <f aca="false">IF(X$2=$E140,$J140,"")</f>
        <v/>
      </c>
      <c r="Y140" s="86" t="str">
        <f aca="false">IF(Y$2=$E140,$J140,"")</f>
        <v/>
      </c>
      <c r="Z140" s="99" t="str">
        <f aca="false">IF(Z$2=$E140,$J140,"")</f>
        <v/>
      </c>
      <c r="AA140" s="86" t="str">
        <f aca="false">IF(AA$2=$E140,$J140,"")</f>
        <v/>
      </c>
      <c r="AB140" s="99" t="str">
        <f aca="false">IF(AB$2=$E140,$J140,"")</f>
        <v/>
      </c>
      <c r="AC140" s="101" t="s">
        <v>10</v>
      </c>
      <c r="AD140" s="83"/>
      <c r="AE140" s="83"/>
      <c r="AF140" s="83"/>
    </row>
    <row r="141" customFormat="false" ht="14.25" hidden="false" customHeight="false" outlineLevel="0" collapsed="false">
      <c r="A141" s="82" t="str">
        <f aca="false">IF(G141&lt;&gt;0,IF(COUNTIF(G$4:G$200,G141)&lt;&gt;1,RANK(G141,G$4:G$200)&amp;"°",RANK(G141,G$4:G$200)),"")</f>
        <v/>
      </c>
      <c r="B141" s="83"/>
      <c r="C141" s="86" t="str">
        <f aca="false">IFERROR(VLOOKUP($B141,TabJoueurs,2,0),"")</f>
        <v/>
      </c>
      <c r="D141" s="86" t="str">
        <f aca="false">IFERROR(VLOOKUP($B141,TabJoueurs,3,0),"")</f>
        <v/>
      </c>
      <c r="E141" s="86" t="str">
        <f aca="false">IFERROR(VLOOKUP($B141,TabJoueurs,4,0),"")</f>
        <v/>
      </c>
      <c r="F141" s="86" t="str">
        <f aca="false">IFERROR(VLOOKUP($B141,TabJoueurs,7,0),"")</f>
        <v/>
      </c>
      <c r="G141" s="82"/>
      <c r="H141" s="82" t="n">
        <f aca="false">COUNTIF(E$4:E141,E141)</f>
        <v>23</v>
      </c>
      <c r="I141" s="82" t="n">
        <f aca="false">IFERROR(IF(H141&lt;6,I140+1,I140),0)</f>
        <v>70</v>
      </c>
      <c r="J141" s="82" t="str">
        <f aca="false">IF(G141&gt;0,IF(H141&lt;6,PtsMax6-I141+1,""),"")</f>
        <v/>
      </c>
      <c r="K141" s="97" t="n">
        <f aca="false">MAX(M141:AB141)</f>
        <v>0</v>
      </c>
      <c r="L141" s="98" t="n">
        <f aca="false">IFERROR(G141/G$1,"")</f>
        <v>0</v>
      </c>
      <c r="M141" s="99" t="str">
        <f aca="false">IF(M$2=$E141,$J141,"")</f>
        <v/>
      </c>
      <c r="N141" s="86" t="str">
        <f aca="false">IF(N$2=$E141,$J141,"")</f>
        <v/>
      </c>
      <c r="O141" s="99" t="str">
        <f aca="false">IF(O$2=$E141,$J141,"")</f>
        <v/>
      </c>
      <c r="P141" s="86" t="str">
        <f aca="false">IF(P$2=$E141,$J141,"")</f>
        <v/>
      </c>
      <c r="Q141" s="86" t="str">
        <f aca="false">IF(Q$2=$E141,$J141,"")</f>
        <v/>
      </c>
      <c r="R141" s="99" t="str">
        <f aca="false">IF(R$2=$E141,$J141,"")</f>
        <v/>
      </c>
      <c r="S141" s="86" t="str">
        <f aca="false">IF(S$2=$E141,$J141,"")</f>
        <v/>
      </c>
      <c r="T141" s="99" t="str">
        <f aca="false">IF(T$2=$E141,$J141,"")</f>
        <v/>
      </c>
      <c r="U141" s="86" t="str">
        <f aca="false">IF(U$2=$E141,$J141,"")</f>
        <v/>
      </c>
      <c r="V141" s="99" t="str">
        <f aca="false">IF(V$2=$E141,$J141,"")</f>
        <v/>
      </c>
      <c r="W141" s="86" t="str">
        <f aca="false">IF(W$2=$E141,$J141,"")</f>
        <v/>
      </c>
      <c r="X141" s="99" t="str">
        <f aca="false">IF(X$2=$E141,$J141,"")</f>
        <v/>
      </c>
      <c r="Y141" s="86" t="str">
        <f aca="false">IF(Y$2=$E141,$J141,"")</f>
        <v/>
      </c>
      <c r="Z141" s="99" t="str">
        <f aca="false">IF(Z$2=$E141,$J141,"")</f>
        <v/>
      </c>
      <c r="AA141" s="86" t="str">
        <f aca="false">IF(AA$2=$E141,$J141,"")</f>
        <v/>
      </c>
      <c r="AB141" s="99" t="str">
        <f aca="false">IF(AB$2=$E141,$J141,"")</f>
        <v/>
      </c>
      <c r="AC141" s="101" t="s">
        <v>10</v>
      </c>
      <c r="AD141" s="83"/>
      <c r="AE141" s="83"/>
      <c r="AF141" s="83"/>
    </row>
    <row r="142" customFormat="false" ht="14.25" hidden="false" customHeight="false" outlineLevel="0" collapsed="false">
      <c r="A142" s="82" t="str">
        <f aca="false">IF(G142&lt;&gt;0,IF(COUNTIF(G$4:G$200,G142)&lt;&gt;1,RANK(G142,G$4:G$200)&amp;"°",RANK(G142,G$4:G$200)),"")</f>
        <v/>
      </c>
      <c r="B142" s="83"/>
      <c r="C142" s="86" t="str">
        <f aca="false">IFERROR(VLOOKUP($B142,TabJoueurs,2,0),"")</f>
        <v/>
      </c>
      <c r="D142" s="86" t="str">
        <f aca="false">IFERROR(VLOOKUP($B142,TabJoueurs,3,0),"")</f>
        <v/>
      </c>
      <c r="E142" s="86" t="str">
        <f aca="false">IFERROR(VLOOKUP($B142,TabJoueurs,4,0),"")</f>
        <v/>
      </c>
      <c r="F142" s="86" t="str">
        <f aca="false">IFERROR(VLOOKUP($B142,TabJoueurs,7,0),"")</f>
        <v/>
      </c>
      <c r="G142" s="82"/>
      <c r="H142" s="82" t="n">
        <f aca="false">COUNTIF(E$4:E142,E142)</f>
        <v>24</v>
      </c>
      <c r="I142" s="82" t="n">
        <f aca="false">IFERROR(IF(H142&lt;6,I141+1,I141),0)</f>
        <v>70</v>
      </c>
      <c r="J142" s="82" t="str">
        <f aca="false">IF(G142&gt;0,IF(H142&lt;6,PtsMax6-I142+1,""),"")</f>
        <v/>
      </c>
      <c r="K142" s="97" t="n">
        <f aca="false">MAX(M142:AB142)</f>
        <v>0</v>
      </c>
      <c r="L142" s="98" t="n">
        <f aca="false">IFERROR(G142/G$1,"")</f>
        <v>0</v>
      </c>
      <c r="M142" s="99" t="str">
        <f aca="false">IF(M$2=$E142,$J142,"")</f>
        <v/>
      </c>
      <c r="N142" s="86" t="str">
        <f aca="false">IF(N$2=$E142,$J142,"")</f>
        <v/>
      </c>
      <c r="O142" s="99" t="str">
        <f aca="false">IF(O$2=$E142,$J142,"")</f>
        <v/>
      </c>
      <c r="P142" s="86" t="str">
        <f aca="false">IF(P$2=$E142,$J142,"")</f>
        <v/>
      </c>
      <c r="Q142" s="86" t="str">
        <f aca="false">IF(Q$2=$E142,$J142,"")</f>
        <v/>
      </c>
      <c r="R142" s="99" t="str">
        <f aca="false">IF(R$2=$E142,$J142,"")</f>
        <v/>
      </c>
      <c r="S142" s="86" t="str">
        <f aca="false">IF(S$2=$E142,$J142,"")</f>
        <v/>
      </c>
      <c r="T142" s="99" t="str">
        <f aca="false">IF(T$2=$E142,$J142,"")</f>
        <v/>
      </c>
      <c r="U142" s="86" t="str">
        <f aca="false">IF(U$2=$E142,$J142,"")</f>
        <v/>
      </c>
      <c r="V142" s="99" t="str">
        <f aca="false">IF(V$2=$E142,$J142,"")</f>
        <v/>
      </c>
      <c r="W142" s="86" t="str">
        <f aca="false">IF(W$2=$E142,$J142,"")</f>
        <v/>
      </c>
      <c r="X142" s="99" t="str">
        <f aca="false">IF(X$2=$E142,$J142,"")</f>
        <v/>
      </c>
      <c r="Y142" s="86" t="str">
        <f aca="false">IF(Y$2=$E142,$J142,"")</f>
        <v/>
      </c>
      <c r="Z142" s="99" t="str">
        <f aca="false">IF(Z$2=$E142,$J142,"")</f>
        <v/>
      </c>
      <c r="AA142" s="86" t="str">
        <f aca="false">IF(AA$2=$E142,$J142,"")</f>
        <v/>
      </c>
      <c r="AB142" s="99" t="str">
        <f aca="false">IF(AB$2=$E142,$J142,"")</f>
        <v/>
      </c>
      <c r="AC142" s="101" t="s">
        <v>10</v>
      </c>
      <c r="AD142" s="83"/>
      <c r="AE142" s="83"/>
      <c r="AF142" s="83"/>
    </row>
    <row r="143" customFormat="false" ht="14.25" hidden="false" customHeight="false" outlineLevel="0" collapsed="false">
      <c r="A143" s="82" t="str">
        <f aca="false">IF(G143&lt;&gt;0,IF(COUNTIF(G$4:G$200,G143)&lt;&gt;1,RANK(G143,G$4:G$200)&amp;"°",RANK(G143,G$4:G$200)),"")</f>
        <v/>
      </c>
      <c r="B143" s="83"/>
      <c r="C143" s="86" t="str">
        <f aca="false">IFERROR(VLOOKUP($B143,TabJoueurs,2,0),"")</f>
        <v/>
      </c>
      <c r="D143" s="86" t="str">
        <f aca="false">IFERROR(VLOOKUP($B143,TabJoueurs,3,0),"")</f>
        <v/>
      </c>
      <c r="E143" s="86" t="str">
        <f aca="false">IFERROR(VLOOKUP($B143,TabJoueurs,4,0),"")</f>
        <v/>
      </c>
      <c r="F143" s="86" t="str">
        <f aca="false">IFERROR(VLOOKUP($B143,TabJoueurs,7,0),"")</f>
        <v/>
      </c>
      <c r="G143" s="82"/>
      <c r="H143" s="82" t="n">
        <f aca="false">COUNTIF(E$4:E143,E143)</f>
        <v>25</v>
      </c>
      <c r="I143" s="82" t="n">
        <f aca="false">IFERROR(IF(H143&lt;6,I142+1,I142),0)</f>
        <v>70</v>
      </c>
      <c r="J143" s="82" t="str">
        <f aca="false">IF(G143&gt;0,IF(H143&lt;6,PtsMax6-I143+1,""),"")</f>
        <v/>
      </c>
      <c r="K143" s="97" t="n">
        <f aca="false">MAX(M143:AB143)</f>
        <v>0</v>
      </c>
      <c r="L143" s="98" t="n">
        <f aca="false">IFERROR(G143/G$1,"")</f>
        <v>0</v>
      </c>
      <c r="M143" s="99" t="str">
        <f aca="false">IF(M$2=$E143,$J143,"")</f>
        <v/>
      </c>
      <c r="N143" s="86" t="str">
        <f aca="false">IF(N$2=$E143,$J143,"")</f>
        <v/>
      </c>
      <c r="O143" s="99" t="str">
        <f aca="false">IF(O$2=$E143,$J143,"")</f>
        <v/>
      </c>
      <c r="P143" s="86" t="str">
        <f aca="false">IF(P$2=$E143,$J143,"")</f>
        <v/>
      </c>
      <c r="Q143" s="86" t="str">
        <f aca="false">IF(Q$2=$E143,$J143,"")</f>
        <v/>
      </c>
      <c r="R143" s="99" t="str">
        <f aca="false">IF(R$2=$E143,$J143,"")</f>
        <v/>
      </c>
      <c r="S143" s="86" t="str">
        <f aca="false">IF(S$2=$E143,$J143,"")</f>
        <v/>
      </c>
      <c r="T143" s="99" t="str">
        <f aca="false">IF(T$2=$E143,$J143,"")</f>
        <v/>
      </c>
      <c r="U143" s="86" t="str">
        <f aca="false">IF(U$2=$E143,$J143,"")</f>
        <v/>
      </c>
      <c r="V143" s="99" t="str">
        <f aca="false">IF(V$2=$E143,$J143,"")</f>
        <v/>
      </c>
      <c r="W143" s="86" t="str">
        <f aca="false">IF(W$2=$E143,$J143,"")</f>
        <v/>
      </c>
      <c r="X143" s="99" t="str">
        <f aca="false">IF(X$2=$E143,$J143,"")</f>
        <v/>
      </c>
      <c r="Y143" s="86" t="str">
        <f aca="false">IF(Y$2=$E143,$J143,"")</f>
        <v/>
      </c>
      <c r="Z143" s="99" t="str">
        <f aca="false">IF(Z$2=$E143,$J143,"")</f>
        <v/>
      </c>
      <c r="AA143" s="86" t="str">
        <f aca="false">IF(AA$2=$E143,$J143,"")</f>
        <v/>
      </c>
      <c r="AB143" s="99" t="str">
        <f aca="false">IF(AB$2=$E143,$J143,"")</f>
        <v/>
      </c>
      <c r="AC143" s="101" t="s">
        <v>10</v>
      </c>
      <c r="AD143" s="83"/>
      <c r="AE143" s="83"/>
      <c r="AF143" s="83"/>
    </row>
    <row r="144" customFormat="false" ht="14.25" hidden="false" customHeight="false" outlineLevel="0" collapsed="false">
      <c r="A144" s="82" t="str">
        <f aca="false">IF(G144&lt;&gt;0,IF(COUNTIF(G$4:G$200,G144)&lt;&gt;1,RANK(G144,G$4:G$200)&amp;"°",RANK(G144,G$4:G$200)),"")</f>
        <v/>
      </c>
      <c r="B144" s="83"/>
      <c r="C144" s="86" t="str">
        <f aca="false">IFERROR(VLOOKUP($B144,TabJoueurs,2,0),"")</f>
        <v/>
      </c>
      <c r="D144" s="86" t="str">
        <f aca="false">IFERROR(VLOOKUP($B144,TabJoueurs,3,0),"")</f>
        <v/>
      </c>
      <c r="E144" s="86" t="str">
        <f aca="false">IFERROR(VLOOKUP($B144,TabJoueurs,4,0),"")</f>
        <v/>
      </c>
      <c r="F144" s="86" t="str">
        <f aca="false">IFERROR(VLOOKUP($B144,TabJoueurs,7,0),"")</f>
        <v/>
      </c>
      <c r="G144" s="82"/>
      <c r="H144" s="82" t="n">
        <f aca="false">COUNTIF(E$4:E144,E144)</f>
        <v>26</v>
      </c>
      <c r="I144" s="82" t="n">
        <f aca="false">IFERROR(IF(H144&lt;6,I143+1,I143),0)</f>
        <v>70</v>
      </c>
      <c r="J144" s="82" t="str">
        <f aca="false">IF(G144&gt;0,IF(H144&lt;6,PtsMax6-I144+1,""),"")</f>
        <v/>
      </c>
      <c r="K144" s="97" t="n">
        <f aca="false">MAX(M144:AB144)</f>
        <v>0</v>
      </c>
      <c r="L144" s="98" t="n">
        <f aca="false">IFERROR(G144/G$1,"")</f>
        <v>0</v>
      </c>
      <c r="M144" s="99" t="str">
        <f aca="false">IF(M$2=$E144,$J144,"")</f>
        <v/>
      </c>
      <c r="N144" s="86" t="str">
        <f aca="false">IF(N$2=$E144,$J144,"")</f>
        <v/>
      </c>
      <c r="O144" s="99" t="str">
        <f aca="false">IF(O$2=$E144,$J144,"")</f>
        <v/>
      </c>
      <c r="P144" s="86" t="str">
        <f aca="false">IF(P$2=$E144,$J144,"")</f>
        <v/>
      </c>
      <c r="Q144" s="86" t="str">
        <f aca="false">IF(Q$2=$E144,$J144,"")</f>
        <v/>
      </c>
      <c r="R144" s="99" t="str">
        <f aca="false">IF(R$2=$E144,$J144,"")</f>
        <v/>
      </c>
      <c r="S144" s="86" t="str">
        <f aca="false">IF(S$2=$E144,$J144,"")</f>
        <v/>
      </c>
      <c r="T144" s="99" t="str">
        <f aca="false">IF(T$2=$E144,$J144,"")</f>
        <v/>
      </c>
      <c r="U144" s="86" t="str">
        <f aca="false">IF(U$2=$E144,$J144,"")</f>
        <v/>
      </c>
      <c r="V144" s="99" t="str">
        <f aca="false">IF(V$2=$E144,$J144,"")</f>
        <v/>
      </c>
      <c r="W144" s="86" t="str">
        <f aca="false">IF(W$2=$E144,$J144,"")</f>
        <v/>
      </c>
      <c r="X144" s="99" t="str">
        <f aca="false">IF(X$2=$E144,$J144,"")</f>
        <v/>
      </c>
      <c r="Y144" s="86" t="str">
        <f aca="false">IF(Y$2=$E144,$J144,"")</f>
        <v/>
      </c>
      <c r="Z144" s="99" t="str">
        <f aca="false">IF(Z$2=$E144,$J144,"")</f>
        <v/>
      </c>
      <c r="AA144" s="86" t="str">
        <f aca="false">IF(AA$2=$E144,$J144,"")</f>
        <v/>
      </c>
      <c r="AB144" s="99" t="str">
        <f aca="false">IF(AB$2=$E144,$J144,"")</f>
        <v/>
      </c>
      <c r="AC144" s="101" t="s">
        <v>10</v>
      </c>
      <c r="AD144" s="83"/>
      <c r="AE144" s="83"/>
      <c r="AF144" s="83"/>
    </row>
    <row r="145" customFormat="false" ht="14.25" hidden="false" customHeight="false" outlineLevel="0" collapsed="false">
      <c r="A145" s="82" t="str">
        <f aca="false">IF(G145&lt;&gt;0,IF(COUNTIF(G$4:G$200,G145)&lt;&gt;1,RANK(G145,G$4:G$200)&amp;"°",RANK(G145,G$4:G$200)),"")</f>
        <v/>
      </c>
      <c r="B145" s="83"/>
      <c r="C145" s="86" t="str">
        <f aca="false">IFERROR(VLOOKUP($B145,TabJoueurs,2,0),"")</f>
        <v/>
      </c>
      <c r="D145" s="86" t="str">
        <f aca="false">IFERROR(VLOOKUP($B145,TabJoueurs,3,0),"")</f>
        <v/>
      </c>
      <c r="E145" s="86" t="str">
        <f aca="false">IFERROR(VLOOKUP($B145,TabJoueurs,4,0),"")</f>
        <v/>
      </c>
      <c r="F145" s="86" t="str">
        <f aca="false">IFERROR(VLOOKUP($B145,TabJoueurs,7,0),"")</f>
        <v/>
      </c>
      <c r="G145" s="82"/>
      <c r="H145" s="82" t="n">
        <f aca="false">COUNTIF(E$4:E145,E145)</f>
        <v>27</v>
      </c>
      <c r="I145" s="82" t="n">
        <f aca="false">IFERROR(IF(H145&lt;6,I144+1,I144),0)</f>
        <v>70</v>
      </c>
      <c r="J145" s="82" t="str">
        <f aca="false">IF(G145&gt;0,IF(H145&lt;6,PtsMax6-I145+1,""),"")</f>
        <v/>
      </c>
      <c r="K145" s="97" t="n">
        <f aca="false">MAX(M145:AB145)</f>
        <v>0</v>
      </c>
      <c r="L145" s="98" t="n">
        <f aca="false">IFERROR(G145/G$1,"")</f>
        <v>0</v>
      </c>
      <c r="M145" s="99" t="str">
        <f aca="false">IF(M$2=$E145,$J145,"")</f>
        <v/>
      </c>
      <c r="N145" s="86" t="str">
        <f aca="false">IF(N$2=$E145,$J145,"")</f>
        <v/>
      </c>
      <c r="O145" s="99" t="str">
        <f aca="false">IF(O$2=$E145,$J145,"")</f>
        <v/>
      </c>
      <c r="P145" s="86" t="str">
        <f aca="false">IF(P$2=$E145,$J145,"")</f>
        <v/>
      </c>
      <c r="Q145" s="86" t="str">
        <f aca="false">IF(Q$2=$E145,$J145,"")</f>
        <v/>
      </c>
      <c r="R145" s="99" t="str">
        <f aca="false">IF(R$2=$E145,$J145,"")</f>
        <v/>
      </c>
      <c r="S145" s="86" t="str">
        <f aca="false">IF(S$2=$E145,$J145,"")</f>
        <v/>
      </c>
      <c r="T145" s="99" t="str">
        <f aca="false">IF(T$2=$E145,$J145,"")</f>
        <v/>
      </c>
      <c r="U145" s="86" t="str">
        <f aca="false">IF(U$2=$E145,$J145,"")</f>
        <v/>
      </c>
      <c r="V145" s="99" t="str">
        <f aca="false">IF(V$2=$E145,$J145,"")</f>
        <v/>
      </c>
      <c r="W145" s="86" t="str">
        <f aca="false">IF(W$2=$E145,$J145,"")</f>
        <v/>
      </c>
      <c r="X145" s="99" t="str">
        <f aca="false">IF(X$2=$E145,$J145,"")</f>
        <v/>
      </c>
      <c r="Y145" s="86" t="str">
        <f aca="false">IF(Y$2=$E145,$J145,"")</f>
        <v/>
      </c>
      <c r="Z145" s="99" t="str">
        <f aca="false">IF(Z$2=$E145,$J145,"")</f>
        <v/>
      </c>
      <c r="AA145" s="86" t="str">
        <f aca="false">IF(AA$2=$E145,$J145,"")</f>
        <v/>
      </c>
      <c r="AB145" s="99" t="str">
        <f aca="false">IF(AB$2=$E145,$J145,"")</f>
        <v/>
      </c>
      <c r="AC145" s="101" t="s">
        <v>10</v>
      </c>
      <c r="AD145" s="83"/>
      <c r="AE145" s="83"/>
      <c r="AF145" s="83"/>
    </row>
    <row r="146" customFormat="false" ht="14.25" hidden="false" customHeight="false" outlineLevel="0" collapsed="false">
      <c r="A146" s="82" t="str">
        <f aca="false">IF(G146&lt;&gt;0,IF(COUNTIF(G$4:G$200,G146)&lt;&gt;1,RANK(G146,G$4:G$200)&amp;"°",RANK(G146,G$4:G$200)),"")</f>
        <v/>
      </c>
      <c r="B146" s="83"/>
      <c r="C146" s="86" t="str">
        <f aca="false">IFERROR(VLOOKUP($B146,TabJoueurs,2,0),"")</f>
        <v/>
      </c>
      <c r="D146" s="86" t="str">
        <f aca="false">IFERROR(VLOOKUP($B146,TabJoueurs,3,0),"")</f>
        <v/>
      </c>
      <c r="E146" s="86" t="str">
        <f aca="false">IFERROR(VLOOKUP($B146,TabJoueurs,4,0),"")</f>
        <v/>
      </c>
      <c r="F146" s="86" t="str">
        <f aca="false">IFERROR(VLOOKUP($B146,TabJoueurs,7,0),"")</f>
        <v/>
      </c>
      <c r="G146" s="82"/>
      <c r="H146" s="82" t="n">
        <f aca="false">COUNTIF(E$4:E146,E146)</f>
        <v>28</v>
      </c>
      <c r="I146" s="82" t="n">
        <f aca="false">IFERROR(IF(H146&lt;6,I145+1,I145),0)</f>
        <v>70</v>
      </c>
      <c r="J146" s="82" t="str">
        <f aca="false">IF(G146&gt;0,IF(H146&lt;6,PtsMax6-I146+1,""),"")</f>
        <v/>
      </c>
      <c r="K146" s="97" t="n">
        <f aca="false">MAX(M146:AB146)</f>
        <v>0</v>
      </c>
      <c r="L146" s="98" t="n">
        <f aca="false">IFERROR(G146/G$1,"")</f>
        <v>0</v>
      </c>
      <c r="M146" s="99" t="str">
        <f aca="false">IF(M$2=$E146,$J146,"")</f>
        <v/>
      </c>
      <c r="N146" s="86" t="str">
        <f aca="false">IF(N$2=$E146,$J146,"")</f>
        <v/>
      </c>
      <c r="O146" s="99" t="str">
        <f aca="false">IF(O$2=$E146,$J146,"")</f>
        <v/>
      </c>
      <c r="P146" s="86" t="str">
        <f aca="false">IF(P$2=$E146,$J146,"")</f>
        <v/>
      </c>
      <c r="Q146" s="86" t="str">
        <f aca="false">IF(Q$2=$E146,$J146,"")</f>
        <v/>
      </c>
      <c r="R146" s="99" t="str">
        <f aca="false">IF(R$2=$E146,$J146,"")</f>
        <v/>
      </c>
      <c r="S146" s="86" t="str">
        <f aca="false">IF(S$2=$E146,$J146,"")</f>
        <v/>
      </c>
      <c r="T146" s="99" t="str">
        <f aca="false">IF(T$2=$E146,$J146,"")</f>
        <v/>
      </c>
      <c r="U146" s="86" t="str">
        <f aca="false">IF(U$2=$E146,$J146,"")</f>
        <v/>
      </c>
      <c r="V146" s="99" t="str">
        <f aca="false">IF(V$2=$E146,$J146,"")</f>
        <v/>
      </c>
      <c r="W146" s="86" t="str">
        <f aca="false">IF(W$2=$E146,$J146,"")</f>
        <v/>
      </c>
      <c r="X146" s="99" t="str">
        <f aca="false">IF(X$2=$E146,$J146,"")</f>
        <v/>
      </c>
      <c r="Y146" s="86" t="str">
        <f aca="false">IF(Y$2=$E146,$J146,"")</f>
        <v/>
      </c>
      <c r="Z146" s="99" t="str">
        <f aca="false">IF(Z$2=$E146,$J146,"")</f>
        <v/>
      </c>
      <c r="AA146" s="86" t="str">
        <f aca="false">IF(AA$2=$E146,$J146,"")</f>
        <v/>
      </c>
      <c r="AB146" s="99" t="str">
        <f aca="false">IF(AB$2=$E146,$J146,"")</f>
        <v/>
      </c>
      <c r="AC146" s="101" t="s">
        <v>10</v>
      </c>
      <c r="AD146" s="83"/>
      <c r="AE146" s="83"/>
      <c r="AF146" s="83"/>
    </row>
    <row r="147" customFormat="false" ht="14.25" hidden="false" customHeight="false" outlineLevel="0" collapsed="false">
      <c r="A147" s="82" t="str">
        <f aca="false">IF(G147&lt;&gt;0,IF(COUNTIF(G$4:G$200,G147)&lt;&gt;1,RANK(G147,G$4:G$200)&amp;"°",RANK(G147,G$4:G$200)),"")</f>
        <v/>
      </c>
      <c r="B147" s="83"/>
      <c r="C147" s="86" t="str">
        <f aca="false">IFERROR(VLOOKUP($B147,TabJoueurs,2,0),"")</f>
        <v/>
      </c>
      <c r="D147" s="86" t="str">
        <f aca="false">IFERROR(VLOOKUP($B147,TabJoueurs,3,0),"")</f>
        <v/>
      </c>
      <c r="E147" s="86" t="str">
        <f aca="false">IFERROR(VLOOKUP($B147,TabJoueurs,4,0),"")</f>
        <v/>
      </c>
      <c r="F147" s="86" t="str">
        <f aca="false">IFERROR(VLOOKUP($B147,TabJoueurs,7,0),"")</f>
        <v/>
      </c>
      <c r="G147" s="82"/>
      <c r="H147" s="82" t="n">
        <f aca="false">COUNTIF(E$4:E147,E147)</f>
        <v>29</v>
      </c>
      <c r="I147" s="82" t="n">
        <f aca="false">IFERROR(IF(H147&lt;6,I146+1,I146),0)</f>
        <v>70</v>
      </c>
      <c r="J147" s="82" t="str">
        <f aca="false">IF(G147&gt;0,IF(H147&lt;6,PtsMax6-I147+1,""),"")</f>
        <v/>
      </c>
      <c r="K147" s="97" t="n">
        <f aca="false">MAX(M147:AB147)</f>
        <v>0</v>
      </c>
      <c r="L147" s="98" t="n">
        <f aca="false">IFERROR(G147/G$1,"")</f>
        <v>0</v>
      </c>
      <c r="M147" s="99" t="str">
        <f aca="false">IF(M$2=$E147,$J147,"")</f>
        <v/>
      </c>
      <c r="N147" s="86" t="str">
        <f aca="false">IF(N$2=$E147,$J147,"")</f>
        <v/>
      </c>
      <c r="O147" s="99" t="str">
        <f aca="false">IF(O$2=$E147,$J147,"")</f>
        <v/>
      </c>
      <c r="P147" s="86" t="str">
        <f aca="false">IF(P$2=$E147,$J147,"")</f>
        <v/>
      </c>
      <c r="Q147" s="86" t="str">
        <f aca="false">IF(Q$2=$E147,$J147,"")</f>
        <v/>
      </c>
      <c r="R147" s="99" t="str">
        <f aca="false">IF(R$2=$E147,$J147,"")</f>
        <v/>
      </c>
      <c r="S147" s="86" t="str">
        <f aca="false">IF(S$2=$E147,$J147,"")</f>
        <v/>
      </c>
      <c r="T147" s="99" t="str">
        <f aca="false">IF(T$2=$E147,$J147,"")</f>
        <v/>
      </c>
      <c r="U147" s="86" t="str">
        <f aca="false">IF(U$2=$E147,$J147,"")</f>
        <v/>
      </c>
      <c r="V147" s="99" t="str">
        <f aca="false">IF(V$2=$E147,$J147,"")</f>
        <v/>
      </c>
      <c r="W147" s="86" t="str">
        <f aca="false">IF(W$2=$E147,$J147,"")</f>
        <v/>
      </c>
      <c r="X147" s="99" t="str">
        <f aca="false">IF(X$2=$E147,$J147,"")</f>
        <v/>
      </c>
      <c r="Y147" s="86" t="str">
        <f aca="false">IF(Y$2=$E147,$J147,"")</f>
        <v/>
      </c>
      <c r="Z147" s="99" t="str">
        <f aca="false">IF(Z$2=$E147,$J147,"")</f>
        <v/>
      </c>
      <c r="AA147" s="86" t="str">
        <f aca="false">IF(AA$2=$E147,$J147,"")</f>
        <v/>
      </c>
      <c r="AB147" s="99" t="str">
        <f aca="false">IF(AB$2=$E147,$J147,"")</f>
        <v/>
      </c>
      <c r="AC147" s="101" t="s">
        <v>10</v>
      </c>
      <c r="AD147" s="83"/>
      <c r="AE147" s="83"/>
      <c r="AF147" s="83"/>
    </row>
    <row r="148" customFormat="false" ht="14.25" hidden="false" customHeight="false" outlineLevel="0" collapsed="false">
      <c r="A148" s="82" t="str">
        <f aca="false">IF(G148&lt;&gt;0,IF(COUNTIF(G$4:G$200,G148)&lt;&gt;1,RANK(G148,G$4:G$200)&amp;"°",RANK(G148,G$4:G$200)),"")</f>
        <v/>
      </c>
      <c r="B148" s="83"/>
      <c r="C148" s="86" t="str">
        <f aca="false">IFERROR(VLOOKUP($B148,TabJoueurs,2,0),"")</f>
        <v/>
      </c>
      <c r="D148" s="86" t="str">
        <f aca="false">IFERROR(VLOOKUP($B148,TabJoueurs,3,0),"")</f>
        <v/>
      </c>
      <c r="E148" s="86" t="str">
        <f aca="false">IFERROR(VLOOKUP($B148,TabJoueurs,4,0),"")</f>
        <v/>
      </c>
      <c r="F148" s="86" t="str">
        <f aca="false">IFERROR(VLOOKUP($B148,TabJoueurs,7,0),"")</f>
        <v/>
      </c>
      <c r="G148" s="82"/>
      <c r="H148" s="82" t="n">
        <f aca="false">COUNTIF(E$4:E148,E148)</f>
        <v>30</v>
      </c>
      <c r="I148" s="82" t="n">
        <f aca="false">IFERROR(IF(H148&lt;6,I147+1,I147),0)</f>
        <v>70</v>
      </c>
      <c r="J148" s="82" t="str">
        <f aca="false">IF(G148&gt;0,IF(H148&lt;6,PtsMax6-I148+1,""),"")</f>
        <v/>
      </c>
      <c r="K148" s="97" t="n">
        <f aca="false">MAX(M148:AB148)</f>
        <v>0</v>
      </c>
      <c r="L148" s="98" t="n">
        <f aca="false">IFERROR(G148/G$1,"")</f>
        <v>0</v>
      </c>
      <c r="M148" s="99" t="str">
        <f aca="false">IF(M$2=$E148,$J148,"")</f>
        <v/>
      </c>
      <c r="N148" s="86" t="str">
        <f aca="false">IF(N$2=$E148,$J148,"")</f>
        <v/>
      </c>
      <c r="O148" s="99" t="str">
        <f aca="false">IF(O$2=$E148,$J148,"")</f>
        <v/>
      </c>
      <c r="P148" s="86" t="str">
        <f aca="false">IF(P$2=$E148,$J148,"")</f>
        <v/>
      </c>
      <c r="Q148" s="86" t="str">
        <f aca="false">IF(Q$2=$E148,$J148,"")</f>
        <v/>
      </c>
      <c r="R148" s="99" t="str">
        <f aca="false">IF(R$2=$E148,$J148,"")</f>
        <v/>
      </c>
      <c r="S148" s="86" t="str">
        <f aca="false">IF(S$2=$E148,$J148,"")</f>
        <v/>
      </c>
      <c r="T148" s="99" t="str">
        <f aca="false">IF(T$2=$E148,$J148,"")</f>
        <v/>
      </c>
      <c r="U148" s="86" t="str">
        <f aca="false">IF(U$2=$E148,$J148,"")</f>
        <v/>
      </c>
      <c r="V148" s="99" t="str">
        <f aca="false">IF(V$2=$E148,$J148,"")</f>
        <v/>
      </c>
      <c r="W148" s="86" t="str">
        <f aca="false">IF(W$2=$E148,$J148,"")</f>
        <v/>
      </c>
      <c r="X148" s="99" t="str">
        <f aca="false">IF(X$2=$E148,$J148,"")</f>
        <v/>
      </c>
      <c r="Y148" s="86" t="str">
        <f aca="false">IF(Y$2=$E148,$J148,"")</f>
        <v/>
      </c>
      <c r="Z148" s="99" t="str">
        <f aca="false">IF(Z$2=$E148,$J148,"")</f>
        <v/>
      </c>
      <c r="AA148" s="86" t="str">
        <f aca="false">IF(AA$2=$E148,$J148,"")</f>
        <v/>
      </c>
      <c r="AB148" s="99" t="str">
        <f aca="false">IF(AB$2=$E148,$J148,"")</f>
        <v/>
      </c>
      <c r="AC148" s="101" t="s">
        <v>10</v>
      </c>
      <c r="AD148" s="83"/>
      <c r="AE148" s="83"/>
      <c r="AF148" s="83"/>
    </row>
    <row r="149" customFormat="false" ht="14.25" hidden="false" customHeight="false" outlineLevel="0" collapsed="false">
      <c r="A149" s="82" t="str">
        <f aca="false">IF(G149&lt;&gt;0,IF(COUNTIF(G$4:G$200,G149)&lt;&gt;1,RANK(G149,G$4:G$200)&amp;"°",RANK(G149,G$4:G$200)),"")</f>
        <v/>
      </c>
      <c r="B149" s="83"/>
      <c r="C149" s="86" t="str">
        <f aca="false">IFERROR(VLOOKUP($B149,TabJoueurs,2,0),"")</f>
        <v/>
      </c>
      <c r="D149" s="86" t="str">
        <f aca="false">IFERROR(VLOOKUP($B149,TabJoueurs,3,0),"")</f>
        <v/>
      </c>
      <c r="E149" s="86" t="str">
        <f aca="false">IFERROR(VLOOKUP($B149,TabJoueurs,4,0),"")</f>
        <v/>
      </c>
      <c r="F149" s="86" t="str">
        <f aca="false">IFERROR(VLOOKUP($B149,TabJoueurs,7,0),"")</f>
        <v/>
      </c>
      <c r="G149" s="82"/>
      <c r="H149" s="82" t="n">
        <f aca="false">COUNTIF(E$4:E149,E149)</f>
        <v>31</v>
      </c>
      <c r="I149" s="82" t="n">
        <f aca="false">IFERROR(IF(H149&lt;6,I148+1,I148),0)</f>
        <v>70</v>
      </c>
      <c r="J149" s="82" t="str">
        <f aca="false">IF(G149&gt;0,IF(H149&lt;6,PtsMax6-I149+1,""),"")</f>
        <v/>
      </c>
      <c r="K149" s="97" t="n">
        <f aca="false">MAX(M149:AB149)</f>
        <v>0</v>
      </c>
      <c r="L149" s="98" t="n">
        <f aca="false">IFERROR(G149/G$1,"")</f>
        <v>0</v>
      </c>
      <c r="M149" s="99" t="str">
        <f aca="false">IF(M$2=$E149,$J149,"")</f>
        <v/>
      </c>
      <c r="N149" s="86" t="str">
        <f aca="false">IF(N$2=$E149,$J149,"")</f>
        <v/>
      </c>
      <c r="O149" s="99" t="str">
        <f aca="false">IF(O$2=$E149,$J149,"")</f>
        <v/>
      </c>
      <c r="P149" s="86" t="str">
        <f aca="false">IF(P$2=$E149,$J149,"")</f>
        <v/>
      </c>
      <c r="Q149" s="86" t="str">
        <f aca="false">IF(Q$2=$E149,$J149,"")</f>
        <v/>
      </c>
      <c r="R149" s="99" t="str">
        <f aca="false">IF(R$2=$E149,$J149,"")</f>
        <v/>
      </c>
      <c r="S149" s="86" t="str">
        <f aca="false">IF(S$2=$E149,$J149,"")</f>
        <v/>
      </c>
      <c r="T149" s="99" t="str">
        <f aca="false">IF(T$2=$E149,$J149,"")</f>
        <v/>
      </c>
      <c r="U149" s="86" t="str">
        <f aca="false">IF(U$2=$E149,$J149,"")</f>
        <v/>
      </c>
      <c r="V149" s="99" t="str">
        <f aca="false">IF(V$2=$E149,$J149,"")</f>
        <v/>
      </c>
      <c r="W149" s="86" t="str">
        <f aca="false">IF(W$2=$E149,$J149,"")</f>
        <v/>
      </c>
      <c r="X149" s="99" t="str">
        <f aca="false">IF(X$2=$E149,$J149,"")</f>
        <v/>
      </c>
      <c r="Y149" s="86" t="str">
        <f aca="false">IF(Y$2=$E149,$J149,"")</f>
        <v/>
      </c>
      <c r="Z149" s="99" t="str">
        <f aca="false">IF(Z$2=$E149,$J149,"")</f>
        <v/>
      </c>
      <c r="AA149" s="86" t="str">
        <f aca="false">IF(AA$2=$E149,$J149,"")</f>
        <v/>
      </c>
      <c r="AB149" s="99" t="str">
        <f aca="false">IF(AB$2=$E149,$J149,"")</f>
        <v/>
      </c>
      <c r="AC149" s="101" t="s">
        <v>10</v>
      </c>
      <c r="AD149" s="83"/>
      <c r="AE149" s="83"/>
      <c r="AF149" s="83"/>
    </row>
    <row r="150" customFormat="false" ht="14.25" hidden="false" customHeight="false" outlineLevel="0" collapsed="false">
      <c r="A150" s="82" t="str">
        <f aca="false">IF(G150&lt;&gt;0,IF(COUNTIF(G$4:G$200,G150)&lt;&gt;1,RANK(G150,G$4:G$200)&amp;"°",RANK(G150,G$4:G$200)),"")</f>
        <v/>
      </c>
      <c r="B150" s="83"/>
      <c r="C150" s="86" t="str">
        <f aca="false">IFERROR(VLOOKUP($B150,TabJoueurs,2,0),"")</f>
        <v/>
      </c>
      <c r="D150" s="86" t="str">
        <f aca="false">IFERROR(VLOOKUP($B150,TabJoueurs,3,0),"")</f>
        <v/>
      </c>
      <c r="E150" s="86" t="str">
        <f aca="false">IFERROR(VLOOKUP($B150,TabJoueurs,4,0),"")</f>
        <v/>
      </c>
      <c r="F150" s="86" t="str">
        <f aca="false">IFERROR(VLOOKUP($B150,TabJoueurs,7,0),"")</f>
        <v/>
      </c>
      <c r="G150" s="82"/>
      <c r="H150" s="82" t="n">
        <f aca="false">COUNTIF(E$4:E150,E150)</f>
        <v>32</v>
      </c>
      <c r="I150" s="82" t="n">
        <f aca="false">IFERROR(IF(H150&lt;6,I149+1,I149),0)</f>
        <v>70</v>
      </c>
      <c r="J150" s="82" t="str">
        <f aca="false">IF(G150&gt;0,IF(H150&lt;6,PtsMax6-I150+1,""),"")</f>
        <v/>
      </c>
      <c r="K150" s="97" t="n">
        <f aca="false">MAX(M150:AB150)</f>
        <v>0</v>
      </c>
      <c r="L150" s="98" t="n">
        <f aca="false">IFERROR(G150/G$1,"")</f>
        <v>0</v>
      </c>
      <c r="M150" s="99" t="str">
        <f aca="false">IF(M$2=$E150,$J150,"")</f>
        <v/>
      </c>
      <c r="N150" s="86" t="str">
        <f aca="false">IF(N$2=$E150,$J150,"")</f>
        <v/>
      </c>
      <c r="O150" s="99" t="str">
        <f aca="false">IF(O$2=$E150,$J150,"")</f>
        <v/>
      </c>
      <c r="P150" s="86" t="str">
        <f aca="false">IF(P$2=$E150,$J150,"")</f>
        <v/>
      </c>
      <c r="Q150" s="86" t="str">
        <f aca="false">IF(Q$2=$E150,$J150,"")</f>
        <v/>
      </c>
      <c r="R150" s="99" t="str">
        <f aca="false">IF(R$2=$E150,$J150,"")</f>
        <v/>
      </c>
      <c r="S150" s="86" t="str">
        <f aca="false">IF(S$2=$E150,$J150,"")</f>
        <v/>
      </c>
      <c r="T150" s="99" t="str">
        <f aca="false">IF(T$2=$E150,$J150,"")</f>
        <v/>
      </c>
      <c r="U150" s="86" t="str">
        <f aca="false">IF(U$2=$E150,$J150,"")</f>
        <v/>
      </c>
      <c r="V150" s="99" t="str">
        <f aca="false">IF(V$2=$E150,$J150,"")</f>
        <v/>
      </c>
      <c r="W150" s="86" t="str">
        <f aca="false">IF(W$2=$E150,$J150,"")</f>
        <v/>
      </c>
      <c r="X150" s="99" t="str">
        <f aca="false">IF(X$2=$E150,$J150,"")</f>
        <v/>
      </c>
      <c r="Y150" s="86" t="str">
        <f aca="false">IF(Y$2=$E150,$J150,"")</f>
        <v/>
      </c>
      <c r="Z150" s="99" t="str">
        <f aca="false">IF(Z$2=$E150,$J150,"")</f>
        <v/>
      </c>
      <c r="AA150" s="86" t="str">
        <f aca="false">IF(AA$2=$E150,$J150,"")</f>
        <v/>
      </c>
      <c r="AB150" s="99" t="str">
        <f aca="false">IF(AB$2=$E150,$J150,"")</f>
        <v/>
      </c>
      <c r="AC150" s="101" t="s">
        <v>10</v>
      </c>
      <c r="AD150" s="83"/>
      <c r="AE150" s="83"/>
      <c r="AF150" s="83"/>
    </row>
    <row r="151" customFormat="false" ht="14.25" hidden="false" customHeight="false" outlineLevel="0" collapsed="false">
      <c r="A151" s="82" t="str">
        <f aca="false">IF(G151&lt;&gt;0,IF(COUNTIF(G$4:G$200,G151)&lt;&gt;1,RANK(G151,G$4:G$200)&amp;"°",RANK(G151,G$4:G$200)),"")</f>
        <v/>
      </c>
      <c r="B151" s="83"/>
      <c r="C151" s="86" t="str">
        <f aca="false">IFERROR(VLOOKUP($B151,TabJoueurs,2,0),"")</f>
        <v/>
      </c>
      <c r="D151" s="86" t="str">
        <f aca="false">IFERROR(VLOOKUP($B151,TabJoueurs,3,0),"")</f>
        <v/>
      </c>
      <c r="E151" s="86" t="str">
        <f aca="false">IFERROR(VLOOKUP($B151,TabJoueurs,4,0),"")</f>
        <v/>
      </c>
      <c r="F151" s="86" t="str">
        <f aca="false">IFERROR(VLOOKUP($B151,TabJoueurs,7,0),"")</f>
        <v/>
      </c>
      <c r="G151" s="82"/>
      <c r="H151" s="82" t="n">
        <f aca="false">COUNTIF(E$4:E151,E151)</f>
        <v>33</v>
      </c>
      <c r="I151" s="82" t="n">
        <f aca="false">IFERROR(IF(H151&lt;6,I150+1,I150),0)</f>
        <v>70</v>
      </c>
      <c r="J151" s="82" t="str">
        <f aca="false">IF(G151&gt;0,IF(H151&lt;6,PtsMax6-I151+1,""),"")</f>
        <v/>
      </c>
      <c r="K151" s="97" t="n">
        <f aca="false">MAX(M151:AB151)</f>
        <v>0</v>
      </c>
      <c r="L151" s="98" t="n">
        <f aca="false">IFERROR(G151/G$1,"")</f>
        <v>0</v>
      </c>
      <c r="M151" s="99" t="str">
        <f aca="false">IF(M$2=$E151,$J151,"")</f>
        <v/>
      </c>
      <c r="N151" s="86" t="str">
        <f aca="false">IF(N$2=$E151,$J151,"")</f>
        <v/>
      </c>
      <c r="O151" s="99" t="str">
        <f aca="false">IF(O$2=$E151,$J151,"")</f>
        <v/>
      </c>
      <c r="P151" s="86" t="str">
        <f aca="false">IF(P$2=$E151,$J151,"")</f>
        <v/>
      </c>
      <c r="Q151" s="86" t="str">
        <f aca="false">IF(Q$2=$E151,$J151,"")</f>
        <v/>
      </c>
      <c r="R151" s="99" t="str">
        <f aca="false">IF(R$2=$E151,$J151,"")</f>
        <v/>
      </c>
      <c r="S151" s="86" t="str">
        <f aca="false">IF(S$2=$E151,$J151,"")</f>
        <v/>
      </c>
      <c r="T151" s="99" t="str">
        <f aca="false">IF(T$2=$E151,$J151,"")</f>
        <v/>
      </c>
      <c r="U151" s="86" t="str">
        <f aca="false">IF(U$2=$E151,$J151,"")</f>
        <v/>
      </c>
      <c r="V151" s="99" t="str">
        <f aca="false">IF(V$2=$E151,$J151,"")</f>
        <v/>
      </c>
      <c r="W151" s="86" t="str">
        <f aca="false">IF(W$2=$E151,$J151,"")</f>
        <v/>
      </c>
      <c r="X151" s="99" t="str">
        <f aca="false">IF(X$2=$E151,$J151,"")</f>
        <v/>
      </c>
      <c r="Y151" s="86" t="str">
        <f aca="false">IF(Y$2=$E151,$J151,"")</f>
        <v/>
      </c>
      <c r="Z151" s="99" t="str">
        <f aca="false">IF(Z$2=$E151,$J151,"")</f>
        <v/>
      </c>
      <c r="AA151" s="86" t="str">
        <f aca="false">IF(AA$2=$E151,$J151,"")</f>
        <v/>
      </c>
      <c r="AB151" s="99" t="str">
        <f aca="false">IF(AB$2=$E151,$J151,"")</f>
        <v/>
      </c>
      <c r="AC151" s="101" t="s">
        <v>10</v>
      </c>
      <c r="AD151" s="83"/>
      <c r="AE151" s="83"/>
      <c r="AF151" s="83"/>
    </row>
    <row r="152" customFormat="false" ht="14.25" hidden="false" customHeight="false" outlineLevel="0" collapsed="false">
      <c r="A152" s="82" t="str">
        <f aca="false">IF(G152&lt;&gt;0,IF(COUNTIF(G$4:G$200,G152)&lt;&gt;1,RANK(G152,G$4:G$200)&amp;"°",RANK(G152,G$4:G$200)),"")</f>
        <v/>
      </c>
      <c r="B152" s="83"/>
      <c r="C152" s="86" t="str">
        <f aca="false">IFERROR(VLOOKUP($B152,TabJoueurs,2,0),"")</f>
        <v/>
      </c>
      <c r="D152" s="86" t="str">
        <f aca="false">IFERROR(VLOOKUP($B152,TabJoueurs,3,0),"")</f>
        <v/>
      </c>
      <c r="E152" s="86" t="str">
        <f aca="false">IFERROR(VLOOKUP($B152,TabJoueurs,4,0),"")</f>
        <v/>
      </c>
      <c r="F152" s="86" t="str">
        <f aca="false">IFERROR(VLOOKUP($B152,TabJoueurs,7,0),"")</f>
        <v/>
      </c>
      <c r="G152" s="82"/>
      <c r="H152" s="82" t="n">
        <f aca="false">COUNTIF(E$4:E152,E152)</f>
        <v>34</v>
      </c>
      <c r="I152" s="82" t="n">
        <f aca="false">IFERROR(IF(H152&lt;6,I151+1,I151),0)</f>
        <v>70</v>
      </c>
      <c r="J152" s="82" t="str">
        <f aca="false">IF(G152&gt;0,IF(H152&lt;6,PtsMax6-I152+1,""),"")</f>
        <v/>
      </c>
      <c r="K152" s="97" t="n">
        <f aca="false">MAX(M152:AB152)</f>
        <v>0</v>
      </c>
      <c r="L152" s="98" t="n">
        <f aca="false">IFERROR(G152/G$1,"")</f>
        <v>0</v>
      </c>
      <c r="M152" s="99" t="str">
        <f aca="false">IF(M$2=$E152,$J152,"")</f>
        <v/>
      </c>
      <c r="N152" s="86" t="str">
        <f aca="false">IF(N$2=$E152,$J152,"")</f>
        <v/>
      </c>
      <c r="O152" s="99" t="str">
        <f aca="false">IF(O$2=$E152,$J152,"")</f>
        <v/>
      </c>
      <c r="P152" s="86" t="str">
        <f aca="false">IF(P$2=$E152,$J152,"")</f>
        <v/>
      </c>
      <c r="Q152" s="86" t="str">
        <f aca="false">IF(Q$2=$E152,$J152,"")</f>
        <v/>
      </c>
      <c r="R152" s="99" t="str">
        <f aca="false">IF(R$2=$E152,$J152,"")</f>
        <v/>
      </c>
      <c r="S152" s="86" t="str">
        <f aca="false">IF(S$2=$E152,$J152,"")</f>
        <v/>
      </c>
      <c r="T152" s="99" t="str">
        <f aca="false">IF(T$2=$E152,$J152,"")</f>
        <v/>
      </c>
      <c r="U152" s="86" t="str">
        <f aca="false">IF(U$2=$E152,$J152,"")</f>
        <v/>
      </c>
      <c r="V152" s="99" t="str">
        <f aca="false">IF(V$2=$E152,$J152,"")</f>
        <v/>
      </c>
      <c r="W152" s="86" t="str">
        <f aca="false">IF(W$2=$E152,$J152,"")</f>
        <v/>
      </c>
      <c r="X152" s="99" t="str">
        <f aca="false">IF(X$2=$E152,$J152,"")</f>
        <v/>
      </c>
      <c r="Y152" s="86" t="str">
        <f aca="false">IF(Y$2=$E152,$J152,"")</f>
        <v/>
      </c>
      <c r="Z152" s="99" t="str">
        <f aca="false">IF(Z$2=$E152,$J152,"")</f>
        <v/>
      </c>
      <c r="AA152" s="86" t="str">
        <f aca="false">IF(AA$2=$E152,$J152,"")</f>
        <v/>
      </c>
      <c r="AB152" s="99" t="str">
        <f aca="false">IF(AB$2=$E152,$J152,"")</f>
        <v/>
      </c>
      <c r="AC152" s="101" t="s">
        <v>10</v>
      </c>
      <c r="AD152" s="83"/>
      <c r="AE152" s="83"/>
      <c r="AF152" s="83"/>
    </row>
    <row r="153" customFormat="false" ht="14.25" hidden="false" customHeight="false" outlineLevel="0" collapsed="false">
      <c r="A153" s="82" t="str">
        <f aca="false">IF(G153&lt;&gt;0,IF(COUNTIF(G$4:G$200,G153)&lt;&gt;1,RANK(G153,G$4:G$200)&amp;"°",RANK(G153,G$4:G$200)),"")</f>
        <v/>
      </c>
      <c r="B153" s="83"/>
      <c r="C153" s="86" t="str">
        <f aca="false">IFERROR(VLOOKUP($B153,TabJoueurs,2,0),"")</f>
        <v/>
      </c>
      <c r="D153" s="86" t="str">
        <f aca="false">IFERROR(VLOOKUP($B153,TabJoueurs,3,0),"")</f>
        <v/>
      </c>
      <c r="E153" s="86" t="str">
        <f aca="false">IFERROR(VLOOKUP($B153,TabJoueurs,4,0),"")</f>
        <v/>
      </c>
      <c r="F153" s="86" t="str">
        <f aca="false">IFERROR(VLOOKUP($B153,TabJoueurs,7,0),"")</f>
        <v/>
      </c>
      <c r="G153" s="103"/>
      <c r="H153" s="82" t="n">
        <f aca="false">COUNTIF(E$4:E153,E153)</f>
        <v>35</v>
      </c>
      <c r="I153" s="82" t="n">
        <f aca="false">IFERROR(IF(H153&lt;6,I152+1,I152),0)</f>
        <v>70</v>
      </c>
      <c r="J153" s="82" t="str">
        <f aca="false">IF(G153&gt;0,IF(H153&lt;6,PtsMax6-I153+1,""),"")</f>
        <v/>
      </c>
      <c r="K153" s="97" t="n">
        <f aca="false">MAX(M153:AB153)</f>
        <v>0</v>
      </c>
      <c r="L153" s="98" t="n">
        <f aca="false">IFERROR(G153/G$1,"")</f>
        <v>0</v>
      </c>
      <c r="M153" s="99" t="str">
        <f aca="false">IF(M$2=$E153,$J153,"")</f>
        <v/>
      </c>
      <c r="N153" s="86" t="str">
        <f aca="false">IF(N$2=$E153,$J153,"")</f>
        <v/>
      </c>
      <c r="O153" s="99" t="str">
        <f aca="false">IF(O$2=$E153,$J153,"")</f>
        <v/>
      </c>
      <c r="P153" s="86" t="str">
        <f aca="false">IF(P$2=$E153,$J153,"")</f>
        <v/>
      </c>
      <c r="Q153" s="86" t="str">
        <f aca="false">IF(Q$2=$E153,$J153,"")</f>
        <v/>
      </c>
      <c r="R153" s="99" t="str">
        <f aca="false">IF(R$2=$E153,$J153,"")</f>
        <v/>
      </c>
      <c r="S153" s="86" t="str">
        <f aca="false">IF(S$2=$E153,$J153,"")</f>
        <v/>
      </c>
      <c r="T153" s="99" t="str">
        <f aca="false">IF(T$2=$E153,$J153,"")</f>
        <v/>
      </c>
      <c r="U153" s="86" t="str">
        <f aca="false">IF(U$2=$E153,$J153,"")</f>
        <v/>
      </c>
      <c r="V153" s="99" t="str">
        <f aca="false">IF(V$2=$E153,$J153,"")</f>
        <v/>
      </c>
      <c r="W153" s="86" t="str">
        <f aca="false">IF(W$2=$E153,$J153,"")</f>
        <v/>
      </c>
      <c r="X153" s="99" t="str">
        <f aca="false">IF(X$2=$E153,$J153,"")</f>
        <v/>
      </c>
      <c r="Y153" s="86" t="str">
        <f aca="false">IF(Y$2=$E153,$J153,"")</f>
        <v/>
      </c>
      <c r="Z153" s="99" t="str">
        <f aca="false">IF(Z$2=$E153,$J153,"")</f>
        <v/>
      </c>
      <c r="AA153" s="86" t="str">
        <f aca="false">IF(AA$2=$E153,$J153,"")</f>
        <v/>
      </c>
      <c r="AB153" s="99" t="str">
        <f aca="false">IF(AB$2=$E153,$J153,"")</f>
        <v/>
      </c>
      <c r="AC153" s="101" t="s">
        <v>10</v>
      </c>
      <c r="AD153" s="83"/>
      <c r="AE153" s="83"/>
      <c r="AF153" s="83"/>
    </row>
    <row r="154" customFormat="false" ht="14.25" hidden="false" customHeight="false" outlineLevel="0" collapsed="false">
      <c r="A154" s="82" t="str">
        <f aca="false">IF(G154&lt;&gt;0,IF(COUNTIF(G$4:G$200,G154)&lt;&gt;1,RANK(G154,G$4:G$200)&amp;"°",RANK(G154,G$4:G$200)),"")</f>
        <v/>
      </c>
      <c r="B154" s="83"/>
      <c r="C154" s="86" t="str">
        <f aca="false">IFERROR(VLOOKUP($B154,TabJoueurs,2,0),"")</f>
        <v/>
      </c>
      <c r="D154" s="86" t="str">
        <f aca="false">IFERROR(VLOOKUP($B154,TabJoueurs,3,0),"")</f>
        <v/>
      </c>
      <c r="E154" s="86" t="str">
        <f aca="false">IFERROR(VLOOKUP($B154,TabJoueurs,4,0),"")</f>
        <v/>
      </c>
      <c r="F154" s="86" t="str">
        <f aca="false">IFERROR(VLOOKUP($B154,TabJoueurs,7,0),"")</f>
        <v/>
      </c>
      <c r="G154" s="103"/>
      <c r="H154" s="82" t="n">
        <f aca="false">COUNTIF(E$4:E154,E154)</f>
        <v>36</v>
      </c>
      <c r="I154" s="82" t="n">
        <f aca="false">IFERROR(IF(H154&lt;6,I153+1,I153),0)</f>
        <v>70</v>
      </c>
      <c r="J154" s="82" t="str">
        <f aca="false">IF(G154&gt;0,IF(H154&lt;6,PtsMax6-I154+1,""),"")</f>
        <v/>
      </c>
      <c r="K154" s="97" t="n">
        <f aca="false">MAX(M154:AB154)</f>
        <v>0</v>
      </c>
      <c r="L154" s="98" t="n">
        <f aca="false">IFERROR(G154/G$1,"")</f>
        <v>0</v>
      </c>
      <c r="M154" s="99" t="str">
        <f aca="false">IF(M$2=$E154,$J154,"")</f>
        <v/>
      </c>
      <c r="N154" s="86" t="str">
        <f aca="false">IF(N$2=$E154,$J154,"")</f>
        <v/>
      </c>
      <c r="O154" s="99" t="str">
        <f aca="false">IF(O$2=$E154,$J154,"")</f>
        <v/>
      </c>
      <c r="P154" s="86" t="str">
        <f aca="false">IF(P$2=$E154,$J154,"")</f>
        <v/>
      </c>
      <c r="Q154" s="86" t="str">
        <f aca="false">IF(Q$2=$E154,$J154,"")</f>
        <v/>
      </c>
      <c r="R154" s="99" t="str">
        <f aca="false">IF(R$2=$E154,$J154,"")</f>
        <v/>
      </c>
      <c r="S154" s="86" t="str">
        <f aca="false">IF(S$2=$E154,$J154,"")</f>
        <v/>
      </c>
      <c r="T154" s="99" t="str">
        <f aca="false">IF(T$2=$E154,$J154,"")</f>
        <v/>
      </c>
      <c r="U154" s="86" t="str">
        <f aca="false">IF(U$2=$E154,$J154,"")</f>
        <v/>
      </c>
      <c r="V154" s="99" t="str">
        <f aca="false">IF(V$2=$E154,$J154,"")</f>
        <v/>
      </c>
      <c r="W154" s="86" t="str">
        <f aca="false">IF(W$2=$E154,$J154,"")</f>
        <v/>
      </c>
      <c r="X154" s="99" t="str">
        <f aca="false">IF(X$2=$E154,$J154,"")</f>
        <v/>
      </c>
      <c r="Y154" s="86" t="str">
        <f aca="false">IF(Y$2=$E154,$J154,"")</f>
        <v/>
      </c>
      <c r="Z154" s="99" t="str">
        <f aca="false">IF(Z$2=$E154,$J154,"")</f>
        <v/>
      </c>
      <c r="AA154" s="86" t="str">
        <f aca="false">IF(AA$2=$E154,$J154,"")</f>
        <v/>
      </c>
      <c r="AB154" s="99" t="str">
        <f aca="false">IF(AB$2=$E154,$J154,"")</f>
        <v/>
      </c>
      <c r="AC154" s="101" t="s">
        <v>10</v>
      </c>
      <c r="AD154" s="83"/>
      <c r="AE154" s="83"/>
      <c r="AF154" s="83"/>
    </row>
    <row r="155" customFormat="false" ht="14.25" hidden="false" customHeight="false" outlineLevel="0" collapsed="false">
      <c r="A155" s="82" t="str">
        <f aca="false">IF(G155&lt;&gt;0,IF(COUNTIF(G$4:G$200,G155)&lt;&gt;1,RANK(G155,G$4:G$200)&amp;"°",RANK(G155,G$4:G$200)),"")</f>
        <v/>
      </c>
      <c r="B155" s="83"/>
      <c r="C155" s="86" t="str">
        <f aca="false">IFERROR(VLOOKUP($B155,TabJoueurs,2,0),"")</f>
        <v/>
      </c>
      <c r="D155" s="86" t="str">
        <f aca="false">IFERROR(VLOOKUP($B155,TabJoueurs,3,0),"")</f>
        <v/>
      </c>
      <c r="E155" s="86" t="str">
        <f aca="false">IFERROR(VLOOKUP($B155,TabJoueurs,4,0),"")</f>
        <v/>
      </c>
      <c r="F155" s="86" t="str">
        <f aca="false">IFERROR(VLOOKUP($B155,TabJoueurs,7,0),"")</f>
        <v/>
      </c>
      <c r="G155" s="103"/>
      <c r="H155" s="82" t="n">
        <f aca="false">COUNTIF(E$4:E155,E155)</f>
        <v>37</v>
      </c>
      <c r="I155" s="82" t="n">
        <f aca="false">IFERROR(IF(H155&lt;6,I154+1,I154),0)</f>
        <v>70</v>
      </c>
      <c r="J155" s="82" t="str">
        <f aca="false">IF(G155&gt;0,IF(H155&lt;6,PtsMax6-I155+1,""),"")</f>
        <v/>
      </c>
      <c r="K155" s="97" t="n">
        <f aca="false">MAX(M155:AB155)</f>
        <v>0</v>
      </c>
      <c r="L155" s="98" t="n">
        <f aca="false">IFERROR(G155/G$1,"")</f>
        <v>0</v>
      </c>
      <c r="M155" s="99" t="str">
        <f aca="false">IF(M$2=$E155,$J155,"")</f>
        <v/>
      </c>
      <c r="N155" s="86" t="str">
        <f aca="false">IF(N$2=$E155,$J155,"")</f>
        <v/>
      </c>
      <c r="O155" s="99" t="str">
        <f aca="false">IF(O$2=$E155,$J155,"")</f>
        <v/>
      </c>
      <c r="P155" s="86" t="str">
        <f aca="false">IF(P$2=$E155,$J155,"")</f>
        <v/>
      </c>
      <c r="Q155" s="86" t="str">
        <f aca="false">IF(Q$2=$E155,$J155,"")</f>
        <v/>
      </c>
      <c r="R155" s="99" t="str">
        <f aca="false">IF(R$2=$E155,$J155,"")</f>
        <v/>
      </c>
      <c r="S155" s="86" t="str">
        <f aca="false">IF(S$2=$E155,$J155,"")</f>
        <v/>
      </c>
      <c r="T155" s="99" t="str">
        <f aca="false">IF(T$2=$E155,$J155,"")</f>
        <v/>
      </c>
      <c r="U155" s="86" t="str">
        <f aca="false">IF(U$2=$E155,$J155,"")</f>
        <v/>
      </c>
      <c r="V155" s="99" t="str">
        <f aca="false">IF(V$2=$E155,$J155,"")</f>
        <v/>
      </c>
      <c r="W155" s="86" t="str">
        <f aca="false">IF(W$2=$E155,$J155,"")</f>
        <v/>
      </c>
      <c r="X155" s="99" t="str">
        <f aca="false">IF(X$2=$E155,$J155,"")</f>
        <v/>
      </c>
      <c r="Y155" s="86" t="str">
        <f aca="false">IF(Y$2=$E155,$J155,"")</f>
        <v/>
      </c>
      <c r="Z155" s="99" t="str">
        <f aca="false">IF(Z$2=$E155,$J155,"")</f>
        <v/>
      </c>
      <c r="AA155" s="86" t="str">
        <f aca="false">IF(AA$2=$E155,$J155,"")</f>
        <v/>
      </c>
      <c r="AB155" s="99" t="str">
        <f aca="false">IF(AB$2=$E155,$J155,"")</f>
        <v/>
      </c>
      <c r="AC155" s="101" t="s">
        <v>10</v>
      </c>
      <c r="AD155" s="83"/>
      <c r="AE155" s="83"/>
      <c r="AF155" s="83"/>
    </row>
    <row r="156" customFormat="false" ht="14.25" hidden="false" customHeight="false" outlineLevel="0" collapsed="false">
      <c r="A156" s="82" t="str">
        <f aca="false">IF(G156&lt;&gt;0,IF(COUNTIF(G$4:G$200,G156)&lt;&gt;1,RANK(G156,G$4:G$200)&amp;"°",RANK(G156,G$4:G$200)),"")</f>
        <v/>
      </c>
      <c r="B156" s="83"/>
      <c r="C156" s="86" t="str">
        <f aca="false">IFERROR(VLOOKUP($B156,TabJoueurs,2,0),"")</f>
        <v/>
      </c>
      <c r="D156" s="86" t="str">
        <f aca="false">IFERROR(VLOOKUP($B156,TabJoueurs,3,0),"")</f>
        <v/>
      </c>
      <c r="E156" s="86" t="str">
        <f aca="false">IFERROR(VLOOKUP($B156,TabJoueurs,4,0),"")</f>
        <v/>
      </c>
      <c r="F156" s="86" t="str">
        <f aca="false">IFERROR(VLOOKUP($B156,TabJoueurs,7,0),"")</f>
        <v/>
      </c>
      <c r="G156" s="103"/>
      <c r="H156" s="82" t="n">
        <f aca="false">COUNTIF(E$4:E156,E156)</f>
        <v>38</v>
      </c>
      <c r="I156" s="82" t="n">
        <f aca="false">IFERROR(IF(H156&lt;6,I155+1,I155),0)</f>
        <v>70</v>
      </c>
      <c r="J156" s="82" t="str">
        <f aca="false">IF(G156&gt;0,IF(H156&lt;6,PtsMax6-I156+1,""),"")</f>
        <v/>
      </c>
      <c r="K156" s="97" t="n">
        <f aca="false">MAX(M156:AB156)</f>
        <v>0</v>
      </c>
      <c r="L156" s="98" t="n">
        <f aca="false">IFERROR(G156/G$1,"")</f>
        <v>0</v>
      </c>
      <c r="M156" s="99" t="str">
        <f aca="false">IF(M$2=$E156,$J156,"")</f>
        <v/>
      </c>
      <c r="N156" s="86" t="str">
        <f aca="false">IF(N$2=$E156,$J156,"")</f>
        <v/>
      </c>
      <c r="O156" s="99" t="str">
        <f aca="false">IF(O$2=$E156,$J156,"")</f>
        <v/>
      </c>
      <c r="P156" s="86" t="str">
        <f aca="false">IF(P$2=$E156,$J156,"")</f>
        <v/>
      </c>
      <c r="Q156" s="86" t="str">
        <f aca="false">IF(Q$2=$E156,$J156,"")</f>
        <v/>
      </c>
      <c r="R156" s="99" t="str">
        <f aca="false">IF(R$2=$E156,$J156,"")</f>
        <v/>
      </c>
      <c r="S156" s="86" t="str">
        <f aca="false">IF(S$2=$E156,$J156,"")</f>
        <v/>
      </c>
      <c r="T156" s="99" t="str">
        <f aca="false">IF(T$2=$E156,$J156,"")</f>
        <v/>
      </c>
      <c r="U156" s="86" t="str">
        <f aca="false">IF(U$2=$E156,$J156,"")</f>
        <v/>
      </c>
      <c r="V156" s="99" t="str">
        <f aca="false">IF(V$2=$E156,$J156,"")</f>
        <v/>
      </c>
      <c r="W156" s="86" t="str">
        <f aca="false">IF(W$2=$E156,$J156,"")</f>
        <v/>
      </c>
      <c r="X156" s="99" t="str">
        <f aca="false">IF(X$2=$E156,$J156,"")</f>
        <v/>
      </c>
      <c r="Y156" s="86" t="str">
        <f aca="false">IF(Y$2=$E156,$J156,"")</f>
        <v/>
      </c>
      <c r="Z156" s="99" t="str">
        <f aca="false">IF(Z$2=$E156,$J156,"")</f>
        <v/>
      </c>
      <c r="AA156" s="86" t="str">
        <f aca="false">IF(AA$2=$E156,$J156,"")</f>
        <v/>
      </c>
      <c r="AB156" s="99" t="str">
        <f aca="false">IF(AB$2=$E156,$J156,"")</f>
        <v/>
      </c>
      <c r="AC156" s="101" t="s">
        <v>10</v>
      </c>
      <c r="AD156" s="83"/>
      <c r="AE156" s="83"/>
      <c r="AF156" s="83"/>
    </row>
    <row r="157" customFormat="false" ht="14.25" hidden="false" customHeight="false" outlineLevel="0" collapsed="false">
      <c r="A157" s="82" t="str">
        <f aca="false">IF(G157&lt;&gt;0,IF(COUNTIF(G$4:G$200,G157)&lt;&gt;1,RANK(G157,G$4:G$200)&amp;"°",RANK(G157,G$4:G$200)),"")</f>
        <v/>
      </c>
      <c r="B157" s="83"/>
      <c r="C157" s="86" t="str">
        <f aca="false">IFERROR(VLOOKUP($B157,TabJoueurs,2,0),"")</f>
        <v/>
      </c>
      <c r="D157" s="86" t="str">
        <f aca="false">IFERROR(VLOOKUP($B157,TabJoueurs,3,0),"")</f>
        <v/>
      </c>
      <c r="E157" s="86" t="str">
        <f aca="false">IFERROR(VLOOKUP($B157,TabJoueurs,4,0),"")</f>
        <v/>
      </c>
      <c r="F157" s="86" t="str">
        <f aca="false">IFERROR(VLOOKUP($B157,TabJoueurs,7,0),"")</f>
        <v/>
      </c>
      <c r="G157" s="103"/>
      <c r="H157" s="82" t="n">
        <f aca="false">COUNTIF(E$4:E157,E157)</f>
        <v>39</v>
      </c>
      <c r="I157" s="82" t="n">
        <f aca="false">IFERROR(IF(H157&lt;6,I156+1,I156),0)</f>
        <v>70</v>
      </c>
      <c r="J157" s="82" t="str">
        <f aca="false">IF(G157&gt;0,IF(H157&lt;6,PtsMax6-I157+1,""),"")</f>
        <v/>
      </c>
      <c r="K157" s="97" t="n">
        <f aca="false">MAX(M157:AB157)</f>
        <v>0</v>
      </c>
      <c r="L157" s="98" t="n">
        <f aca="false">IFERROR(G157/G$1,"")</f>
        <v>0</v>
      </c>
      <c r="M157" s="99" t="str">
        <f aca="false">IF(M$2=$E157,$J157,"")</f>
        <v/>
      </c>
      <c r="N157" s="86" t="str">
        <f aca="false">IF(N$2=$E157,$J157,"")</f>
        <v/>
      </c>
      <c r="O157" s="99" t="str">
        <f aca="false">IF(O$2=$E157,$J157,"")</f>
        <v/>
      </c>
      <c r="P157" s="86" t="str">
        <f aca="false">IF(P$2=$E157,$J157,"")</f>
        <v/>
      </c>
      <c r="Q157" s="86" t="str">
        <f aca="false">IF(Q$2=$E157,$J157,"")</f>
        <v/>
      </c>
      <c r="R157" s="99" t="str">
        <f aca="false">IF(R$2=$E157,$J157,"")</f>
        <v/>
      </c>
      <c r="S157" s="86" t="str">
        <f aca="false">IF(S$2=$E157,$J157,"")</f>
        <v/>
      </c>
      <c r="T157" s="99" t="str">
        <f aca="false">IF(T$2=$E157,$J157,"")</f>
        <v/>
      </c>
      <c r="U157" s="86" t="str">
        <f aca="false">IF(U$2=$E157,$J157,"")</f>
        <v/>
      </c>
      <c r="V157" s="99" t="str">
        <f aca="false">IF(V$2=$E157,$J157,"")</f>
        <v/>
      </c>
      <c r="W157" s="86" t="str">
        <f aca="false">IF(W$2=$E157,$J157,"")</f>
        <v/>
      </c>
      <c r="X157" s="99" t="str">
        <f aca="false">IF(X$2=$E157,$J157,"")</f>
        <v/>
      </c>
      <c r="Y157" s="86" t="str">
        <f aca="false">IF(Y$2=$E157,$J157,"")</f>
        <v/>
      </c>
      <c r="Z157" s="99" t="str">
        <f aca="false">IF(Z$2=$E157,$J157,"")</f>
        <v/>
      </c>
      <c r="AA157" s="86" t="str">
        <f aca="false">IF(AA$2=$E157,$J157,"")</f>
        <v/>
      </c>
      <c r="AB157" s="99" t="str">
        <f aca="false">IF(AB$2=$E157,$J157,"")</f>
        <v/>
      </c>
      <c r="AC157" s="101" t="s">
        <v>10</v>
      </c>
      <c r="AD157" s="83"/>
      <c r="AE157" s="83"/>
      <c r="AF157" s="83"/>
    </row>
    <row r="158" customFormat="false" ht="14.25" hidden="false" customHeight="false" outlineLevel="0" collapsed="false">
      <c r="A158" s="82" t="str">
        <f aca="false">IF(G158&lt;&gt;0,IF(COUNTIF(G$4:G$200,G158)&lt;&gt;1,RANK(G158,G$4:G$200)&amp;"°",RANK(G158,G$4:G$200)),"")</f>
        <v/>
      </c>
      <c r="B158" s="83"/>
      <c r="C158" s="86" t="str">
        <f aca="false">IFERROR(VLOOKUP($B158,TabJoueurs,2,0),"")</f>
        <v/>
      </c>
      <c r="D158" s="86" t="str">
        <f aca="false">IFERROR(VLOOKUP($B158,TabJoueurs,3,0),"")</f>
        <v/>
      </c>
      <c r="E158" s="86" t="str">
        <f aca="false">IFERROR(VLOOKUP($B158,TabJoueurs,4,0),"")</f>
        <v/>
      </c>
      <c r="F158" s="86" t="str">
        <f aca="false">IFERROR(VLOOKUP($B158,TabJoueurs,7,0),"")</f>
        <v/>
      </c>
      <c r="G158" s="103"/>
      <c r="H158" s="82" t="n">
        <f aca="false">COUNTIF(E$4:E158,E158)</f>
        <v>40</v>
      </c>
      <c r="I158" s="82" t="n">
        <f aca="false">IFERROR(IF(H158&lt;6,I157+1,I157),0)</f>
        <v>70</v>
      </c>
      <c r="J158" s="82" t="str">
        <f aca="false">IF(G158&gt;0,IF(H158&lt;6,PtsMax6-I158+1,""),"")</f>
        <v/>
      </c>
      <c r="K158" s="97" t="n">
        <f aca="false">MAX(M158:AB158)</f>
        <v>0</v>
      </c>
      <c r="L158" s="98" t="n">
        <f aca="false">IFERROR(G158/G$1,"")</f>
        <v>0</v>
      </c>
      <c r="M158" s="99" t="str">
        <f aca="false">IF(M$2=$E158,$J158,"")</f>
        <v/>
      </c>
      <c r="N158" s="86" t="str">
        <f aca="false">IF(N$2=$E158,$J158,"")</f>
        <v/>
      </c>
      <c r="O158" s="99" t="str">
        <f aca="false">IF(O$2=$E158,$J158,"")</f>
        <v/>
      </c>
      <c r="P158" s="86" t="str">
        <f aca="false">IF(P$2=$E158,$J158,"")</f>
        <v/>
      </c>
      <c r="Q158" s="86" t="str">
        <f aca="false">IF(Q$2=$E158,$J158,"")</f>
        <v/>
      </c>
      <c r="R158" s="99" t="str">
        <f aca="false">IF(R$2=$E158,$J158,"")</f>
        <v/>
      </c>
      <c r="S158" s="86" t="str">
        <f aca="false">IF(S$2=$E158,$J158,"")</f>
        <v/>
      </c>
      <c r="T158" s="99" t="str">
        <f aca="false">IF(T$2=$E158,$J158,"")</f>
        <v/>
      </c>
      <c r="U158" s="86" t="str">
        <f aca="false">IF(U$2=$E158,$J158,"")</f>
        <v/>
      </c>
      <c r="V158" s="99" t="str">
        <f aca="false">IF(V$2=$E158,$J158,"")</f>
        <v/>
      </c>
      <c r="W158" s="86" t="str">
        <f aca="false">IF(W$2=$E158,$J158,"")</f>
        <v/>
      </c>
      <c r="X158" s="99" t="str">
        <f aca="false">IF(X$2=$E158,$J158,"")</f>
        <v/>
      </c>
      <c r="Y158" s="86" t="str">
        <f aca="false">IF(Y$2=$E158,$J158,"")</f>
        <v/>
      </c>
      <c r="Z158" s="99" t="str">
        <f aca="false">IF(Z$2=$E158,$J158,"")</f>
        <v/>
      </c>
      <c r="AA158" s="86" t="str">
        <f aca="false">IF(AA$2=$E158,$J158,"")</f>
        <v/>
      </c>
      <c r="AB158" s="99" t="str">
        <f aca="false">IF(AB$2=$E158,$J158,"")</f>
        <v/>
      </c>
      <c r="AC158" s="101" t="s">
        <v>10</v>
      </c>
      <c r="AD158" s="83"/>
      <c r="AE158" s="83"/>
      <c r="AF158" s="83"/>
    </row>
    <row r="159" customFormat="false" ht="14.25" hidden="false" customHeight="false" outlineLevel="0" collapsed="false">
      <c r="A159" s="82" t="str">
        <f aca="false">IF(G159&lt;&gt;0,IF(COUNTIF(G$4:G$200,G159)&lt;&gt;1,RANK(G159,G$4:G$200)&amp;"°",RANK(G159,G$4:G$200)),"")</f>
        <v/>
      </c>
      <c r="B159" s="83"/>
      <c r="C159" s="86" t="str">
        <f aca="false">IFERROR(VLOOKUP($B159,TabJoueurs,2,0),"")</f>
        <v/>
      </c>
      <c r="D159" s="86" t="str">
        <f aca="false">IFERROR(VLOOKUP($B159,TabJoueurs,3,0),"")</f>
        <v/>
      </c>
      <c r="E159" s="86" t="str">
        <f aca="false">IFERROR(VLOOKUP($B159,TabJoueurs,4,0),"")</f>
        <v/>
      </c>
      <c r="F159" s="86" t="str">
        <f aca="false">IFERROR(VLOOKUP($B159,TabJoueurs,7,0),"")</f>
        <v/>
      </c>
      <c r="G159" s="103"/>
      <c r="H159" s="82" t="n">
        <f aca="false">COUNTIF(E$4:E159,E159)</f>
        <v>41</v>
      </c>
      <c r="I159" s="82" t="n">
        <f aca="false">IFERROR(IF(H159&lt;6,I158+1,I158),0)</f>
        <v>70</v>
      </c>
      <c r="J159" s="82" t="str">
        <f aca="false">IF(G159&gt;0,IF(H159&lt;6,PtsMax6-I159+1,""),"")</f>
        <v/>
      </c>
      <c r="K159" s="97" t="n">
        <f aca="false">MAX(M159:AB159)</f>
        <v>0</v>
      </c>
      <c r="L159" s="98" t="n">
        <f aca="false">IFERROR(G159/G$1,"")</f>
        <v>0</v>
      </c>
      <c r="M159" s="99" t="str">
        <f aca="false">IF(M$2=$E159,$J159,"")</f>
        <v/>
      </c>
      <c r="N159" s="86" t="str">
        <f aca="false">IF(N$2=$E159,$J159,"")</f>
        <v/>
      </c>
      <c r="O159" s="99" t="str">
        <f aca="false">IF(O$2=$E159,$J159,"")</f>
        <v/>
      </c>
      <c r="P159" s="86" t="str">
        <f aca="false">IF(P$2=$E159,$J159,"")</f>
        <v/>
      </c>
      <c r="Q159" s="86" t="str">
        <f aca="false">IF(Q$2=$E159,$J159,"")</f>
        <v/>
      </c>
      <c r="R159" s="99" t="str">
        <f aca="false">IF(R$2=$E159,$J159,"")</f>
        <v/>
      </c>
      <c r="S159" s="86" t="str">
        <f aca="false">IF(S$2=$E159,$J159,"")</f>
        <v/>
      </c>
      <c r="T159" s="99" t="str">
        <f aca="false">IF(T$2=$E159,$J159,"")</f>
        <v/>
      </c>
      <c r="U159" s="86" t="str">
        <f aca="false">IF(U$2=$E159,$J159,"")</f>
        <v/>
      </c>
      <c r="V159" s="99" t="str">
        <f aca="false">IF(V$2=$E159,$J159,"")</f>
        <v/>
      </c>
      <c r="W159" s="86" t="str">
        <f aca="false">IF(W$2=$E159,$J159,"")</f>
        <v/>
      </c>
      <c r="X159" s="99" t="str">
        <f aca="false">IF(X$2=$E159,$J159,"")</f>
        <v/>
      </c>
      <c r="Y159" s="86" t="str">
        <f aca="false">IF(Y$2=$E159,$J159,"")</f>
        <v/>
      </c>
      <c r="Z159" s="99" t="str">
        <f aca="false">IF(Z$2=$E159,$J159,"")</f>
        <v/>
      </c>
      <c r="AA159" s="86" t="str">
        <f aca="false">IF(AA$2=$E159,$J159,"")</f>
        <v/>
      </c>
      <c r="AB159" s="99" t="str">
        <f aca="false">IF(AB$2=$E159,$J159,"")</f>
        <v/>
      </c>
      <c r="AC159" s="101" t="s">
        <v>10</v>
      </c>
      <c r="AD159" s="83"/>
      <c r="AE159" s="83"/>
      <c r="AF159" s="83"/>
    </row>
    <row r="160" customFormat="false" ht="14.25" hidden="false" customHeight="false" outlineLevel="0" collapsed="false">
      <c r="A160" s="82" t="str">
        <f aca="false">IF(G160&lt;&gt;0,IF(COUNTIF(G$4:G$200,G160)&lt;&gt;1,RANK(G160,G$4:G$200)&amp;"°",RANK(G160,G$4:G$200)),"")</f>
        <v/>
      </c>
      <c r="B160" s="83"/>
      <c r="C160" s="86" t="str">
        <f aca="false">IFERROR(VLOOKUP($B160,TabJoueurs,2,0),"")</f>
        <v/>
      </c>
      <c r="D160" s="86" t="str">
        <f aca="false">IFERROR(VLOOKUP($B160,TabJoueurs,3,0),"")</f>
        <v/>
      </c>
      <c r="E160" s="86" t="str">
        <f aca="false">IFERROR(VLOOKUP($B160,TabJoueurs,4,0),"")</f>
        <v/>
      </c>
      <c r="F160" s="86" t="str">
        <f aca="false">IFERROR(VLOOKUP($B160,TabJoueurs,7,0),"")</f>
        <v/>
      </c>
      <c r="G160" s="103"/>
      <c r="H160" s="82" t="n">
        <f aca="false">COUNTIF(E$4:E160,E160)</f>
        <v>42</v>
      </c>
      <c r="I160" s="82" t="n">
        <f aca="false">IFERROR(IF(H160&lt;6,I159+1,I159),0)</f>
        <v>70</v>
      </c>
      <c r="J160" s="82" t="str">
        <f aca="false">IF(G160&gt;0,IF(H160&lt;6,PtsMax6-I160+1,""),"")</f>
        <v/>
      </c>
      <c r="K160" s="97" t="n">
        <f aca="false">MAX(M160:AB160)</f>
        <v>0</v>
      </c>
      <c r="L160" s="98" t="n">
        <f aca="false">IFERROR(G160/G$1,"")</f>
        <v>0</v>
      </c>
      <c r="M160" s="99" t="str">
        <f aca="false">IF(M$2=$E160,$J160,"")</f>
        <v/>
      </c>
      <c r="N160" s="86" t="str">
        <f aca="false">IF(N$2=$E160,$J160,"")</f>
        <v/>
      </c>
      <c r="O160" s="99" t="str">
        <f aca="false">IF(O$2=$E160,$J160,"")</f>
        <v/>
      </c>
      <c r="P160" s="86" t="str">
        <f aca="false">IF(P$2=$E160,$J160,"")</f>
        <v/>
      </c>
      <c r="Q160" s="86" t="str">
        <f aca="false">IF(Q$2=$E160,$J160,"")</f>
        <v/>
      </c>
      <c r="R160" s="99" t="str">
        <f aca="false">IF(R$2=$E160,$J160,"")</f>
        <v/>
      </c>
      <c r="S160" s="86" t="str">
        <f aca="false">IF(S$2=$E160,$J160,"")</f>
        <v/>
      </c>
      <c r="T160" s="99" t="str">
        <f aca="false">IF(T$2=$E160,$J160,"")</f>
        <v/>
      </c>
      <c r="U160" s="86" t="str">
        <f aca="false">IF(U$2=$E160,$J160,"")</f>
        <v/>
      </c>
      <c r="V160" s="99" t="str">
        <f aca="false">IF(V$2=$E160,$J160,"")</f>
        <v/>
      </c>
      <c r="W160" s="86" t="str">
        <f aca="false">IF(W$2=$E160,$J160,"")</f>
        <v/>
      </c>
      <c r="X160" s="99" t="str">
        <f aca="false">IF(X$2=$E160,$J160,"")</f>
        <v/>
      </c>
      <c r="Y160" s="86" t="str">
        <f aca="false">IF(Y$2=$E160,$J160,"")</f>
        <v/>
      </c>
      <c r="Z160" s="99" t="str">
        <f aca="false">IF(Z$2=$E160,$J160,"")</f>
        <v/>
      </c>
      <c r="AA160" s="86" t="str">
        <f aca="false">IF(AA$2=$E160,$J160,"")</f>
        <v/>
      </c>
      <c r="AB160" s="99" t="str">
        <f aca="false">IF(AB$2=$E160,$J160,"")</f>
        <v/>
      </c>
      <c r="AC160" s="101" t="s">
        <v>10</v>
      </c>
      <c r="AD160" s="83"/>
      <c r="AE160" s="83"/>
      <c r="AF160" s="83"/>
    </row>
    <row r="161" customFormat="false" ht="14.25" hidden="false" customHeight="false" outlineLevel="0" collapsed="false">
      <c r="A161" s="82" t="str">
        <f aca="false">IF(G161&lt;&gt;0,IF(COUNTIF(G$4:G$200,G161)&lt;&gt;1,RANK(G161,G$4:G$200)&amp;"°",RANK(G161,G$4:G$200)),"")</f>
        <v/>
      </c>
      <c r="B161" s="83"/>
      <c r="C161" s="86" t="str">
        <f aca="false">IFERROR(VLOOKUP($B161,TabJoueurs,2,0),"")</f>
        <v/>
      </c>
      <c r="D161" s="86" t="str">
        <f aca="false">IFERROR(VLOOKUP($B161,TabJoueurs,3,0),"")</f>
        <v/>
      </c>
      <c r="E161" s="86" t="str">
        <f aca="false">IFERROR(VLOOKUP($B161,TabJoueurs,4,0),"")</f>
        <v/>
      </c>
      <c r="F161" s="86" t="str">
        <f aca="false">IFERROR(VLOOKUP($B161,TabJoueurs,7,0),"")</f>
        <v/>
      </c>
      <c r="G161" s="103"/>
      <c r="H161" s="82" t="n">
        <f aca="false">COUNTIF(E$4:E161,E161)</f>
        <v>43</v>
      </c>
      <c r="I161" s="82" t="n">
        <f aca="false">IFERROR(IF(H161&lt;6,I160+1,I160),0)</f>
        <v>70</v>
      </c>
      <c r="J161" s="82" t="str">
        <f aca="false">IF(G161&gt;0,IF(H161&lt;6,PtsMax6-I161+1,""),"")</f>
        <v/>
      </c>
      <c r="K161" s="97" t="n">
        <f aca="false">MAX(M161:AB161)</f>
        <v>0</v>
      </c>
      <c r="L161" s="98" t="n">
        <f aca="false">IFERROR(G161/G$1,"")</f>
        <v>0</v>
      </c>
      <c r="M161" s="99" t="str">
        <f aca="false">IF(M$2=$E161,$J161,"")</f>
        <v/>
      </c>
      <c r="N161" s="86" t="str">
        <f aca="false">IF(N$2=$E161,$J161,"")</f>
        <v/>
      </c>
      <c r="O161" s="99" t="str">
        <f aca="false">IF(O$2=$E161,$J161,"")</f>
        <v/>
      </c>
      <c r="P161" s="86" t="str">
        <f aca="false">IF(P$2=$E161,$J161,"")</f>
        <v/>
      </c>
      <c r="Q161" s="86" t="str">
        <f aca="false">IF(Q$2=$E161,$J161,"")</f>
        <v/>
      </c>
      <c r="R161" s="99" t="str">
        <f aca="false">IF(R$2=$E161,$J161,"")</f>
        <v/>
      </c>
      <c r="S161" s="86" t="str">
        <f aca="false">IF(S$2=$E161,$J161,"")</f>
        <v/>
      </c>
      <c r="T161" s="99" t="str">
        <f aca="false">IF(T$2=$E161,$J161,"")</f>
        <v/>
      </c>
      <c r="U161" s="86" t="str">
        <f aca="false">IF(U$2=$E161,$J161,"")</f>
        <v/>
      </c>
      <c r="V161" s="99" t="str">
        <f aca="false">IF(V$2=$E161,$J161,"")</f>
        <v/>
      </c>
      <c r="W161" s="86" t="str">
        <f aca="false">IF(W$2=$E161,$J161,"")</f>
        <v/>
      </c>
      <c r="X161" s="99" t="str">
        <f aca="false">IF(X$2=$E161,$J161,"")</f>
        <v/>
      </c>
      <c r="Y161" s="86" t="str">
        <f aca="false">IF(Y$2=$E161,$J161,"")</f>
        <v/>
      </c>
      <c r="Z161" s="99" t="str">
        <f aca="false">IF(Z$2=$E161,$J161,"")</f>
        <v/>
      </c>
      <c r="AA161" s="86" t="str">
        <f aca="false">IF(AA$2=$E161,$J161,"")</f>
        <v/>
      </c>
      <c r="AB161" s="99" t="str">
        <f aca="false">IF(AB$2=$E161,$J161,"")</f>
        <v/>
      </c>
      <c r="AC161" s="101" t="s">
        <v>10</v>
      </c>
      <c r="AD161" s="83"/>
      <c r="AE161" s="83"/>
      <c r="AF161" s="83"/>
    </row>
    <row r="162" customFormat="false" ht="14.25" hidden="false" customHeight="false" outlineLevel="0" collapsed="false">
      <c r="A162" s="82" t="str">
        <f aca="false">IF(G162&lt;&gt;0,IF(COUNTIF(G$4:G$200,G162)&lt;&gt;1,RANK(G162,G$4:G$200)&amp;"°",RANK(G162,G$4:G$200)),"")</f>
        <v/>
      </c>
      <c r="B162" s="83"/>
      <c r="C162" s="86" t="str">
        <f aca="false">IFERROR(VLOOKUP($B162,TabJoueurs,2,0),"")</f>
        <v/>
      </c>
      <c r="D162" s="86" t="str">
        <f aca="false">IFERROR(VLOOKUP($B162,TabJoueurs,3,0),"")</f>
        <v/>
      </c>
      <c r="E162" s="86" t="str">
        <f aca="false">IFERROR(VLOOKUP($B162,TabJoueurs,4,0),"")</f>
        <v/>
      </c>
      <c r="F162" s="86" t="str">
        <f aca="false">IFERROR(VLOOKUP($B162,TabJoueurs,7,0),"")</f>
        <v/>
      </c>
      <c r="G162" s="103"/>
      <c r="H162" s="82" t="n">
        <f aca="false">COUNTIF(E$4:E162,E162)</f>
        <v>44</v>
      </c>
      <c r="I162" s="82" t="n">
        <f aca="false">IFERROR(IF(H162&lt;6,I161+1,I161),0)</f>
        <v>70</v>
      </c>
      <c r="J162" s="82" t="str">
        <f aca="false">IF(G162&gt;0,IF(H162&lt;6,PtsMax6-I162+1,""),"")</f>
        <v/>
      </c>
      <c r="K162" s="97" t="n">
        <f aca="false">MAX(M162:AB162)</f>
        <v>0</v>
      </c>
      <c r="L162" s="98" t="n">
        <f aca="false">IFERROR(G162/G$1,"")</f>
        <v>0</v>
      </c>
      <c r="M162" s="99" t="str">
        <f aca="false">IF(M$2=$E162,$J162,"")</f>
        <v/>
      </c>
      <c r="N162" s="86" t="str">
        <f aca="false">IF(N$2=$E162,$J162,"")</f>
        <v/>
      </c>
      <c r="O162" s="99" t="str">
        <f aca="false">IF(O$2=$E162,$J162,"")</f>
        <v/>
      </c>
      <c r="P162" s="86" t="str">
        <f aca="false">IF(P$2=$E162,$J162,"")</f>
        <v/>
      </c>
      <c r="Q162" s="86" t="str">
        <f aca="false">IF(Q$2=$E162,$J162,"")</f>
        <v/>
      </c>
      <c r="R162" s="99" t="str">
        <f aca="false">IF(R$2=$E162,$J162,"")</f>
        <v/>
      </c>
      <c r="S162" s="86" t="str">
        <f aca="false">IF(S$2=$E162,$J162,"")</f>
        <v/>
      </c>
      <c r="T162" s="99" t="str">
        <f aca="false">IF(T$2=$E162,$J162,"")</f>
        <v/>
      </c>
      <c r="U162" s="86" t="str">
        <f aca="false">IF(U$2=$E162,$J162,"")</f>
        <v/>
      </c>
      <c r="V162" s="99" t="str">
        <f aca="false">IF(V$2=$E162,$J162,"")</f>
        <v/>
      </c>
      <c r="W162" s="86" t="str">
        <f aca="false">IF(W$2=$E162,$J162,"")</f>
        <v/>
      </c>
      <c r="X162" s="99" t="str">
        <f aca="false">IF(X$2=$E162,$J162,"")</f>
        <v/>
      </c>
      <c r="Y162" s="86" t="str">
        <f aca="false">IF(Y$2=$E162,$J162,"")</f>
        <v/>
      </c>
      <c r="Z162" s="99" t="str">
        <f aca="false">IF(Z$2=$E162,$J162,"")</f>
        <v/>
      </c>
      <c r="AA162" s="86" t="str">
        <f aca="false">IF(AA$2=$E162,$J162,"")</f>
        <v/>
      </c>
      <c r="AB162" s="99" t="str">
        <f aca="false">IF(AB$2=$E162,$J162,"")</f>
        <v/>
      </c>
      <c r="AC162" s="101" t="s">
        <v>10</v>
      </c>
      <c r="AD162" s="83"/>
      <c r="AE162" s="83"/>
      <c r="AF162" s="83"/>
    </row>
    <row r="163" customFormat="false" ht="14.25" hidden="false" customHeight="false" outlineLevel="0" collapsed="false">
      <c r="A163" s="82" t="str">
        <f aca="false">IF(G163&lt;&gt;0,IF(COUNTIF(G$4:G$200,G163)&lt;&gt;1,RANK(G163,G$4:G$200)&amp;"°",RANK(G163,G$4:G$200)),"")</f>
        <v/>
      </c>
      <c r="B163" s="83"/>
      <c r="C163" s="86" t="str">
        <f aca="false">IFERROR(VLOOKUP($B163,TabJoueurs,2,0),"")</f>
        <v/>
      </c>
      <c r="D163" s="86" t="str">
        <f aca="false">IFERROR(VLOOKUP($B163,TabJoueurs,3,0),"")</f>
        <v/>
      </c>
      <c r="E163" s="86" t="str">
        <f aca="false">IFERROR(VLOOKUP($B163,TabJoueurs,4,0),"")</f>
        <v/>
      </c>
      <c r="F163" s="86" t="str">
        <f aca="false">IFERROR(VLOOKUP($B163,TabJoueurs,7,0),"")</f>
        <v/>
      </c>
      <c r="G163" s="103"/>
      <c r="H163" s="82" t="n">
        <f aca="false">COUNTIF(E$4:E163,E163)</f>
        <v>45</v>
      </c>
      <c r="I163" s="82" t="n">
        <f aca="false">IFERROR(IF(H163&lt;6,I162+1,I162),0)</f>
        <v>70</v>
      </c>
      <c r="J163" s="82" t="str">
        <f aca="false">IF(G163&gt;0,IF(H163&lt;6,PtsMax6-I163+1,""),"")</f>
        <v/>
      </c>
      <c r="K163" s="97" t="n">
        <f aca="false">MAX(M163:AB163)</f>
        <v>0</v>
      </c>
      <c r="L163" s="98" t="n">
        <f aca="false">IFERROR(G163/G$1,"")</f>
        <v>0</v>
      </c>
      <c r="M163" s="99" t="str">
        <f aca="false">IF(M$2=$E163,$J163,"")</f>
        <v/>
      </c>
      <c r="N163" s="86" t="str">
        <f aca="false">IF(N$2=$E163,$J163,"")</f>
        <v/>
      </c>
      <c r="O163" s="99" t="str">
        <f aca="false">IF(O$2=$E163,$J163,"")</f>
        <v/>
      </c>
      <c r="P163" s="86" t="str">
        <f aca="false">IF(P$2=$E163,$J163,"")</f>
        <v/>
      </c>
      <c r="Q163" s="86" t="str">
        <f aca="false">IF(Q$2=$E163,$J163,"")</f>
        <v/>
      </c>
      <c r="R163" s="99" t="str">
        <f aca="false">IF(R$2=$E163,$J163,"")</f>
        <v/>
      </c>
      <c r="S163" s="86" t="str">
        <f aca="false">IF(S$2=$E163,$J163,"")</f>
        <v/>
      </c>
      <c r="T163" s="99" t="str">
        <f aca="false">IF(T$2=$E163,$J163,"")</f>
        <v/>
      </c>
      <c r="U163" s="86" t="str">
        <f aca="false">IF(U$2=$E163,$J163,"")</f>
        <v/>
      </c>
      <c r="V163" s="99" t="str">
        <f aca="false">IF(V$2=$E163,$J163,"")</f>
        <v/>
      </c>
      <c r="W163" s="86" t="str">
        <f aca="false">IF(W$2=$E163,$J163,"")</f>
        <v/>
      </c>
      <c r="X163" s="99" t="str">
        <f aca="false">IF(X$2=$E163,$J163,"")</f>
        <v/>
      </c>
      <c r="Y163" s="86" t="str">
        <f aca="false">IF(Y$2=$E163,$J163,"")</f>
        <v/>
      </c>
      <c r="Z163" s="99" t="str">
        <f aca="false">IF(Z$2=$E163,$J163,"")</f>
        <v/>
      </c>
      <c r="AA163" s="86" t="str">
        <f aca="false">IF(AA$2=$E163,$J163,"")</f>
        <v/>
      </c>
      <c r="AB163" s="99" t="str">
        <f aca="false">IF(AB$2=$E163,$J163,"")</f>
        <v/>
      </c>
      <c r="AC163" s="101" t="s">
        <v>10</v>
      </c>
      <c r="AD163" s="83"/>
      <c r="AE163" s="83"/>
      <c r="AF163" s="83"/>
    </row>
    <row r="164" customFormat="false" ht="14.25" hidden="false" customHeight="false" outlineLevel="0" collapsed="false">
      <c r="A164" s="82" t="str">
        <f aca="false">IF(G164&lt;&gt;0,IF(COUNTIF(G$4:G$200,G164)&lt;&gt;1,RANK(G164,G$4:G$200)&amp;"°",RANK(G164,G$4:G$200)),"")</f>
        <v/>
      </c>
      <c r="B164" s="83"/>
      <c r="C164" s="86" t="str">
        <f aca="false">IFERROR(VLOOKUP($B164,TabJoueurs,2,0),"")</f>
        <v/>
      </c>
      <c r="D164" s="86" t="str">
        <f aca="false">IFERROR(VLOOKUP($B164,TabJoueurs,3,0),"")</f>
        <v/>
      </c>
      <c r="E164" s="86" t="str">
        <f aca="false">IFERROR(VLOOKUP($B164,TabJoueurs,4,0),"")</f>
        <v/>
      </c>
      <c r="F164" s="86" t="str">
        <f aca="false">IFERROR(VLOOKUP($B164,TabJoueurs,7,0),"")</f>
        <v/>
      </c>
      <c r="G164" s="103"/>
      <c r="H164" s="82" t="n">
        <f aca="false">COUNTIF(E$4:E164,E164)</f>
        <v>46</v>
      </c>
      <c r="I164" s="82" t="n">
        <f aca="false">IFERROR(IF(H164&lt;6,I163+1,I163),0)</f>
        <v>70</v>
      </c>
      <c r="J164" s="82" t="str">
        <f aca="false">IF(G164&gt;0,IF(H164&lt;6,PtsMax6-I164+1,""),"")</f>
        <v/>
      </c>
      <c r="K164" s="97" t="n">
        <f aca="false">MAX(M164:AB164)</f>
        <v>0</v>
      </c>
      <c r="L164" s="98" t="n">
        <f aca="false">IFERROR(G164/G$1,"")</f>
        <v>0</v>
      </c>
      <c r="M164" s="99" t="str">
        <f aca="false">IF(M$2=$E164,$J164,"")</f>
        <v/>
      </c>
      <c r="N164" s="86" t="str">
        <f aca="false">IF(N$2=$E164,$J164,"")</f>
        <v/>
      </c>
      <c r="O164" s="99" t="str">
        <f aca="false">IF(O$2=$E164,$J164,"")</f>
        <v/>
      </c>
      <c r="P164" s="86" t="str">
        <f aca="false">IF(P$2=$E164,$J164,"")</f>
        <v/>
      </c>
      <c r="Q164" s="86" t="str">
        <f aca="false">IF(Q$2=$E164,$J164,"")</f>
        <v/>
      </c>
      <c r="R164" s="99" t="str">
        <f aca="false">IF(R$2=$E164,$J164,"")</f>
        <v/>
      </c>
      <c r="S164" s="86" t="str">
        <f aca="false">IF(S$2=$E164,$J164,"")</f>
        <v/>
      </c>
      <c r="T164" s="99" t="str">
        <f aca="false">IF(T$2=$E164,$J164,"")</f>
        <v/>
      </c>
      <c r="U164" s="86" t="str">
        <f aca="false">IF(U$2=$E164,$J164,"")</f>
        <v/>
      </c>
      <c r="V164" s="99" t="str">
        <f aca="false">IF(V$2=$E164,$J164,"")</f>
        <v/>
      </c>
      <c r="W164" s="86" t="str">
        <f aca="false">IF(W$2=$E164,$J164,"")</f>
        <v/>
      </c>
      <c r="X164" s="99" t="str">
        <f aca="false">IF(X$2=$E164,$J164,"")</f>
        <v/>
      </c>
      <c r="Y164" s="86" t="str">
        <f aca="false">IF(Y$2=$E164,$J164,"")</f>
        <v/>
      </c>
      <c r="Z164" s="99" t="str">
        <f aca="false">IF(Z$2=$E164,$J164,"")</f>
        <v/>
      </c>
      <c r="AA164" s="86" t="str">
        <f aca="false">IF(AA$2=$E164,$J164,"")</f>
        <v/>
      </c>
      <c r="AB164" s="99" t="str">
        <f aca="false">IF(AB$2=$E164,$J164,"")</f>
        <v/>
      </c>
      <c r="AC164" s="101" t="s">
        <v>10</v>
      </c>
      <c r="AD164" s="83"/>
      <c r="AE164" s="83"/>
      <c r="AF164" s="83"/>
    </row>
    <row r="165" customFormat="false" ht="14.25" hidden="false" customHeight="false" outlineLevel="0" collapsed="false">
      <c r="A165" s="82" t="str">
        <f aca="false">IF(G165&lt;&gt;0,IF(COUNTIF(G$4:G$200,G165)&lt;&gt;1,RANK(G165,G$4:G$200)&amp;"°",RANK(G165,G$4:G$200)),"")</f>
        <v/>
      </c>
      <c r="B165" s="83"/>
      <c r="C165" s="86" t="str">
        <f aca="false">IFERROR(VLOOKUP($B165,TabJoueurs,2,0),"")</f>
        <v/>
      </c>
      <c r="D165" s="86" t="str">
        <f aca="false">IFERROR(VLOOKUP($B165,TabJoueurs,3,0),"")</f>
        <v/>
      </c>
      <c r="E165" s="86" t="str">
        <f aca="false">IFERROR(VLOOKUP($B165,TabJoueurs,4,0),"")</f>
        <v/>
      </c>
      <c r="F165" s="86" t="str">
        <f aca="false">IFERROR(VLOOKUP($B165,TabJoueurs,7,0),"")</f>
        <v/>
      </c>
      <c r="G165" s="103"/>
      <c r="H165" s="82" t="n">
        <f aca="false">COUNTIF(E$4:E165,E165)</f>
        <v>47</v>
      </c>
      <c r="I165" s="82" t="n">
        <f aca="false">IFERROR(IF(H165&lt;6,I164+1,I164),0)</f>
        <v>70</v>
      </c>
      <c r="J165" s="82" t="str">
        <f aca="false">IF(G165&gt;0,IF(H165&lt;6,PtsMax6-I165+1,""),"")</f>
        <v/>
      </c>
      <c r="K165" s="97" t="n">
        <f aca="false">MAX(M165:AB165)</f>
        <v>0</v>
      </c>
      <c r="L165" s="98" t="n">
        <f aca="false">IFERROR(G165/G$1,"")</f>
        <v>0</v>
      </c>
      <c r="M165" s="99" t="str">
        <f aca="false">IF(M$2=$E165,$J165,"")</f>
        <v/>
      </c>
      <c r="N165" s="86" t="str">
        <f aca="false">IF(N$2=$E165,$J165,"")</f>
        <v/>
      </c>
      <c r="O165" s="99" t="str">
        <f aca="false">IF(O$2=$E165,$J165,"")</f>
        <v/>
      </c>
      <c r="P165" s="86" t="str">
        <f aca="false">IF(P$2=$E165,$J165,"")</f>
        <v/>
      </c>
      <c r="Q165" s="86" t="str">
        <f aca="false">IF(Q$2=$E165,$J165,"")</f>
        <v/>
      </c>
      <c r="R165" s="99" t="str">
        <f aca="false">IF(R$2=$E165,$J165,"")</f>
        <v/>
      </c>
      <c r="S165" s="86" t="str">
        <f aca="false">IF(S$2=$E165,$J165,"")</f>
        <v/>
      </c>
      <c r="T165" s="99" t="str">
        <f aca="false">IF(T$2=$E165,$J165,"")</f>
        <v/>
      </c>
      <c r="U165" s="86" t="str">
        <f aca="false">IF(U$2=$E165,$J165,"")</f>
        <v/>
      </c>
      <c r="V165" s="99" t="str">
        <f aca="false">IF(V$2=$E165,$J165,"")</f>
        <v/>
      </c>
      <c r="W165" s="86" t="str">
        <f aca="false">IF(W$2=$E165,$J165,"")</f>
        <v/>
      </c>
      <c r="X165" s="99" t="str">
        <f aca="false">IF(X$2=$E165,$J165,"")</f>
        <v/>
      </c>
      <c r="Y165" s="86" t="str">
        <f aca="false">IF(Y$2=$E165,$J165,"")</f>
        <v/>
      </c>
      <c r="Z165" s="99" t="str">
        <f aca="false">IF(Z$2=$E165,$J165,"")</f>
        <v/>
      </c>
      <c r="AA165" s="86" t="str">
        <f aca="false">IF(AA$2=$E165,$J165,"")</f>
        <v/>
      </c>
      <c r="AB165" s="99" t="str">
        <f aca="false">IF(AB$2=$E165,$J165,"")</f>
        <v/>
      </c>
      <c r="AC165" s="101" t="s">
        <v>10</v>
      </c>
      <c r="AD165" s="83"/>
      <c r="AE165" s="83"/>
      <c r="AF165" s="83"/>
    </row>
    <row r="166" customFormat="false" ht="14.25" hidden="false" customHeight="false" outlineLevel="0" collapsed="false">
      <c r="A166" s="82" t="str">
        <f aca="false">IF(G166&lt;&gt;0,IF(COUNTIF(G$4:G$200,G166)&lt;&gt;1,RANK(G166,G$4:G$200)&amp;"°",RANK(G166,G$4:G$200)),"")</f>
        <v/>
      </c>
      <c r="B166" s="83"/>
      <c r="C166" s="86" t="str">
        <f aca="false">IFERROR(VLOOKUP($B166,TabJoueurs,2,0),"")</f>
        <v/>
      </c>
      <c r="D166" s="86" t="str">
        <f aca="false">IFERROR(VLOOKUP($B166,TabJoueurs,3,0),"")</f>
        <v/>
      </c>
      <c r="E166" s="86" t="str">
        <f aca="false">IFERROR(VLOOKUP($B166,TabJoueurs,4,0),"")</f>
        <v/>
      </c>
      <c r="F166" s="86" t="str">
        <f aca="false">IFERROR(VLOOKUP($B166,TabJoueurs,7,0),"")</f>
        <v/>
      </c>
      <c r="G166" s="103"/>
      <c r="H166" s="82" t="n">
        <f aca="false">COUNTIF(E$4:E166,E166)</f>
        <v>48</v>
      </c>
      <c r="I166" s="82" t="n">
        <f aca="false">IFERROR(IF(H166&lt;6,I165+1,I165),0)</f>
        <v>70</v>
      </c>
      <c r="J166" s="82" t="str">
        <f aca="false">IF(G166&gt;0,IF(H166&lt;6,PtsMax6-I166+1,""),"")</f>
        <v/>
      </c>
      <c r="K166" s="97" t="n">
        <f aca="false">MAX(M166:AB166)</f>
        <v>0</v>
      </c>
      <c r="L166" s="98" t="n">
        <f aca="false">IFERROR(G166/G$1,"")</f>
        <v>0</v>
      </c>
      <c r="M166" s="99" t="str">
        <f aca="false">IF(M$2=$E166,$J166,"")</f>
        <v/>
      </c>
      <c r="N166" s="86" t="str">
        <f aca="false">IF(N$2=$E166,$J166,"")</f>
        <v/>
      </c>
      <c r="O166" s="99" t="str">
        <f aca="false">IF(O$2=$E166,$J166,"")</f>
        <v/>
      </c>
      <c r="P166" s="86" t="str">
        <f aca="false">IF(P$2=$E166,$J166,"")</f>
        <v/>
      </c>
      <c r="Q166" s="86" t="str">
        <f aca="false">IF(Q$2=$E166,$J166,"")</f>
        <v/>
      </c>
      <c r="R166" s="99" t="str">
        <f aca="false">IF(R$2=$E166,$J166,"")</f>
        <v/>
      </c>
      <c r="S166" s="86" t="str">
        <f aca="false">IF(S$2=$E166,$J166,"")</f>
        <v/>
      </c>
      <c r="T166" s="99" t="str">
        <f aca="false">IF(T$2=$E166,$J166,"")</f>
        <v/>
      </c>
      <c r="U166" s="86" t="str">
        <f aca="false">IF(U$2=$E166,$J166,"")</f>
        <v/>
      </c>
      <c r="V166" s="99" t="str">
        <f aca="false">IF(V$2=$E166,$J166,"")</f>
        <v/>
      </c>
      <c r="W166" s="86" t="str">
        <f aca="false">IF(W$2=$E166,$J166,"")</f>
        <v/>
      </c>
      <c r="X166" s="99" t="str">
        <f aca="false">IF(X$2=$E166,$J166,"")</f>
        <v/>
      </c>
      <c r="Y166" s="86" t="str">
        <f aca="false">IF(Y$2=$E166,$J166,"")</f>
        <v/>
      </c>
      <c r="Z166" s="99" t="str">
        <f aca="false">IF(Z$2=$E166,$J166,"")</f>
        <v/>
      </c>
      <c r="AA166" s="86" t="str">
        <f aca="false">IF(AA$2=$E166,$J166,"")</f>
        <v/>
      </c>
      <c r="AB166" s="99" t="str">
        <f aca="false">IF(AB$2=$E166,$J166,"")</f>
        <v/>
      </c>
      <c r="AC166" s="101" t="s">
        <v>10</v>
      </c>
      <c r="AD166" s="83"/>
      <c r="AE166" s="83"/>
      <c r="AF166" s="83"/>
    </row>
    <row r="167" customFormat="false" ht="14.25" hidden="false" customHeight="false" outlineLevel="0" collapsed="false">
      <c r="A167" s="82" t="str">
        <f aca="false">IF(G167&lt;&gt;0,IF(COUNTIF(G$4:G$200,G167)&lt;&gt;1,RANK(G167,G$4:G$200)&amp;"°",RANK(G167,G$4:G$200)),"")</f>
        <v/>
      </c>
      <c r="B167" s="83"/>
      <c r="C167" s="86" t="str">
        <f aca="false">IFERROR(VLOOKUP($B167,TabJoueurs,2,0),"")</f>
        <v/>
      </c>
      <c r="D167" s="86" t="str">
        <f aca="false">IFERROR(VLOOKUP($B167,TabJoueurs,3,0),"")</f>
        <v/>
      </c>
      <c r="E167" s="86" t="str">
        <f aca="false">IFERROR(VLOOKUP($B167,TabJoueurs,4,0),"")</f>
        <v/>
      </c>
      <c r="F167" s="86" t="str">
        <f aca="false">IFERROR(VLOOKUP($B167,TabJoueurs,7,0),"")</f>
        <v/>
      </c>
      <c r="G167" s="103"/>
      <c r="H167" s="82" t="n">
        <f aca="false">COUNTIF(E$4:E167,E167)</f>
        <v>49</v>
      </c>
      <c r="I167" s="82" t="n">
        <f aca="false">IFERROR(IF(H167&lt;6,I166+1,I166),0)</f>
        <v>70</v>
      </c>
      <c r="J167" s="82" t="str">
        <f aca="false">IF(G167&gt;0,IF(H167&lt;6,PtsMax6-I167+1,""),"")</f>
        <v/>
      </c>
      <c r="K167" s="97" t="n">
        <f aca="false">MAX(M167:AB167)</f>
        <v>0</v>
      </c>
      <c r="L167" s="98" t="n">
        <f aca="false">IFERROR(G167/G$1,"")</f>
        <v>0</v>
      </c>
      <c r="M167" s="99" t="str">
        <f aca="false">IF(M$2=$E167,$J167,"")</f>
        <v/>
      </c>
      <c r="N167" s="86" t="str">
        <f aca="false">IF(N$2=$E167,$J167,"")</f>
        <v/>
      </c>
      <c r="O167" s="99" t="str">
        <f aca="false">IF(O$2=$E167,$J167,"")</f>
        <v/>
      </c>
      <c r="P167" s="86" t="str">
        <f aca="false">IF(P$2=$E167,$J167,"")</f>
        <v/>
      </c>
      <c r="Q167" s="86" t="str">
        <f aca="false">IF(Q$2=$E167,$J167,"")</f>
        <v/>
      </c>
      <c r="R167" s="99" t="str">
        <f aca="false">IF(R$2=$E167,$J167,"")</f>
        <v/>
      </c>
      <c r="S167" s="86" t="str">
        <f aca="false">IF(S$2=$E167,$J167,"")</f>
        <v/>
      </c>
      <c r="T167" s="99" t="str">
        <f aca="false">IF(T$2=$E167,$J167,"")</f>
        <v/>
      </c>
      <c r="U167" s="86" t="str">
        <f aca="false">IF(U$2=$E167,$J167,"")</f>
        <v/>
      </c>
      <c r="V167" s="99" t="str">
        <f aca="false">IF(V$2=$E167,$J167,"")</f>
        <v/>
      </c>
      <c r="W167" s="86" t="str">
        <f aca="false">IF(W$2=$E167,$J167,"")</f>
        <v/>
      </c>
      <c r="X167" s="99" t="str">
        <f aca="false">IF(X$2=$E167,$J167,"")</f>
        <v/>
      </c>
      <c r="Y167" s="86" t="str">
        <f aca="false">IF(Y$2=$E167,$J167,"")</f>
        <v/>
      </c>
      <c r="Z167" s="99" t="str">
        <f aca="false">IF(Z$2=$E167,$J167,"")</f>
        <v/>
      </c>
      <c r="AA167" s="86" t="str">
        <f aca="false">IF(AA$2=$E167,$J167,"")</f>
        <v/>
      </c>
      <c r="AB167" s="99" t="str">
        <f aca="false">IF(AB$2=$E167,$J167,"")</f>
        <v/>
      </c>
      <c r="AC167" s="101" t="s">
        <v>10</v>
      </c>
      <c r="AD167" s="83"/>
      <c r="AE167" s="83"/>
      <c r="AF167" s="83"/>
    </row>
    <row r="168" customFormat="false" ht="14.25" hidden="false" customHeight="false" outlineLevel="0" collapsed="false">
      <c r="A168" s="82" t="str">
        <f aca="false">IF(G168&lt;&gt;0,IF(COUNTIF(G$4:G$200,G168)&lt;&gt;1,RANK(G168,G$4:G$200)&amp;"°",RANK(G168,G$4:G$200)),"")</f>
        <v/>
      </c>
      <c r="B168" s="83"/>
      <c r="C168" s="86" t="str">
        <f aca="false">IFERROR(VLOOKUP($B168,TabJoueurs,2,0),"")</f>
        <v/>
      </c>
      <c r="D168" s="86" t="str">
        <f aca="false">IFERROR(VLOOKUP($B168,TabJoueurs,3,0),"")</f>
        <v/>
      </c>
      <c r="E168" s="86" t="str">
        <f aca="false">IFERROR(VLOOKUP($B168,TabJoueurs,4,0),"")</f>
        <v/>
      </c>
      <c r="F168" s="86" t="str">
        <f aca="false">IFERROR(VLOOKUP($B168,TabJoueurs,7,0),"")</f>
        <v/>
      </c>
      <c r="G168" s="103"/>
      <c r="H168" s="82" t="n">
        <f aca="false">COUNTIF(E$4:E168,E168)</f>
        <v>50</v>
      </c>
      <c r="I168" s="82" t="n">
        <f aca="false">IFERROR(IF(H168&lt;6,I167+1,I167),0)</f>
        <v>70</v>
      </c>
      <c r="J168" s="82" t="str">
        <f aca="false">IF(G168&gt;0,IF(H168&lt;6,PtsMax6-I168+1,""),"")</f>
        <v/>
      </c>
      <c r="K168" s="97" t="n">
        <f aca="false">MAX(M168:AB168)</f>
        <v>0</v>
      </c>
      <c r="L168" s="98" t="n">
        <f aca="false">IFERROR(G168/G$1,"")</f>
        <v>0</v>
      </c>
      <c r="M168" s="99" t="str">
        <f aca="false">IF(M$2=$E168,$J168,"")</f>
        <v/>
      </c>
      <c r="N168" s="86" t="str">
        <f aca="false">IF(N$2=$E168,$J168,"")</f>
        <v/>
      </c>
      <c r="O168" s="99" t="str">
        <f aca="false">IF(O$2=$E168,$J168,"")</f>
        <v/>
      </c>
      <c r="P168" s="86" t="str">
        <f aca="false">IF(P$2=$E168,$J168,"")</f>
        <v/>
      </c>
      <c r="Q168" s="86" t="str">
        <f aca="false">IF(Q$2=$E168,$J168,"")</f>
        <v/>
      </c>
      <c r="R168" s="99" t="str">
        <f aca="false">IF(R$2=$E168,$J168,"")</f>
        <v/>
      </c>
      <c r="S168" s="86" t="str">
        <f aca="false">IF(S$2=$E168,$J168,"")</f>
        <v/>
      </c>
      <c r="T168" s="99" t="str">
        <f aca="false">IF(T$2=$E168,$J168,"")</f>
        <v/>
      </c>
      <c r="U168" s="86" t="str">
        <f aca="false">IF(U$2=$E168,$J168,"")</f>
        <v/>
      </c>
      <c r="V168" s="99" t="str">
        <f aca="false">IF(V$2=$E168,$J168,"")</f>
        <v/>
      </c>
      <c r="W168" s="86" t="str">
        <f aca="false">IF(W$2=$E168,$J168,"")</f>
        <v/>
      </c>
      <c r="X168" s="99" t="str">
        <f aca="false">IF(X$2=$E168,$J168,"")</f>
        <v/>
      </c>
      <c r="Y168" s="86" t="str">
        <f aca="false">IF(Y$2=$E168,$J168,"")</f>
        <v/>
      </c>
      <c r="Z168" s="99" t="str">
        <f aca="false">IF(Z$2=$E168,$J168,"")</f>
        <v/>
      </c>
      <c r="AA168" s="86" t="str">
        <f aca="false">IF(AA$2=$E168,$J168,"")</f>
        <v/>
      </c>
      <c r="AB168" s="99" t="str">
        <f aca="false">IF(AB$2=$E168,$J168,"")</f>
        <v/>
      </c>
      <c r="AC168" s="101" t="s">
        <v>10</v>
      </c>
      <c r="AD168" s="83"/>
      <c r="AE168" s="83"/>
      <c r="AF168" s="83"/>
    </row>
    <row r="169" customFormat="false" ht="14.25" hidden="false" customHeight="false" outlineLevel="0" collapsed="false">
      <c r="A169" s="82" t="str">
        <f aca="false">IF(G169&lt;&gt;0,IF(COUNTIF(G$4:G$200,G169)&lt;&gt;1,RANK(G169,G$4:G$200)&amp;"°",RANK(G169,G$4:G$200)),"")</f>
        <v/>
      </c>
      <c r="B169" s="83"/>
      <c r="C169" s="86" t="str">
        <f aca="false">IFERROR(VLOOKUP($B169,TabJoueurs,2,0),"")</f>
        <v/>
      </c>
      <c r="D169" s="86" t="str">
        <f aca="false">IFERROR(VLOOKUP($B169,TabJoueurs,3,0),"")</f>
        <v/>
      </c>
      <c r="E169" s="86" t="str">
        <f aca="false">IFERROR(VLOOKUP($B169,TabJoueurs,4,0),"")</f>
        <v/>
      </c>
      <c r="F169" s="86" t="str">
        <f aca="false">IFERROR(VLOOKUP($B169,TabJoueurs,7,0),"")</f>
        <v/>
      </c>
      <c r="G169" s="103"/>
      <c r="H169" s="82" t="n">
        <f aca="false">COUNTIF(E$4:E169,E169)</f>
        <v>51</v>
      </c>
      <c r="I169" s="82" t="n">
        <f aca="false">IFERROR(IF(H169&lt;6,I168+1,I168),0)</f>
        <v>70</v>
      </c>
      <c r="J169" s="82" t="str">
        <f aca="false">IF(G169&gt;0,IF(H169&lt;6,PtsMax6-I169+1,""),"")</f>
        <v/>
      </c>
      <c r="K169" s="97" t="n">
        <f aca="false">MAX(M169:AB169)</f>
        <v>0</v>
      </c>
      <c r="L169" s="98" t="n">
        <f aca="false">IFERROR(G169/G$1,"")</f>
        <v>0</v>
      </c>
      <c r="M169" s="99" t="str">
        <f aca="false">IF(M$2=$E169,$J169,"")</f>
        <v/>
      </c>
      <c r="N169" s="86" t="str">
        <f aca="false">IF(N$2=$E169,$J169,"")</f>
        <v/>
      </c>
      <c r="O169" s="99" t="str">
        <f aca="false">IF(O$2=$E169,$J169,"")</f>
        <v/>
      </c>
      <c r="P169" s="86" t="str">
        <f aca="false">IF(P$2=$E169,$J169,"")</f>
        <v/>
      </c>
      <c r="Q169" s="86" t="str">
        <f aca="false">IF(Q$2=$E169,$J169,"")</f>
        <v/>
      </c>
      <c r="R169" s="99" t="str">
        <f aca="false">IF(R$2=$E169,$J169,"")</f>
        <v/>
      </c>
      <c r="S169" s="86" t="str">
        <f aca="false">IF(S$2=$E169,$J169,"")</f>
        <v/>
      </c>
      <c r="T169" s="99" t="str">
        <f aca="false">IF(T$2=$E169,$J169,"")</f>
        <v/>
      </c>
      <c r="U169" s="86" t="str">
        <f aca="false">IF(U$2=$E169,$J169,"")</f>
        <v/>
      </c>
      <c r="V169" s="99" t="str">
        <f aca="false">IF(V$2=$E169,$J169,"")</f>
        <v/>
      </c>
      <c r="W169" s="86" t="str">
        <f aca="false">IF(W$2=$E169,$J169,"")</f>
        <v/>
      </c>
      <c r="X169" s="99" t="str">
        <f aca="false">IF(X$2=$E169,$J169,"")</f>
        <v/>
      </c>
      <c r="Y169" s="86" t="str">
        <f aca="false">IF(Y$2=$E169,$J169,"")</f>
        <v/>
      </c>
      <c r="Z169" s="99" t="str">
        <f aca="false">IF(Z$2=$E169,$J169,"")</f>
        <v/>
      </c>
      <c r="AA169" s="86" t="str">
        <f aca="false">IF(AA$2=$E169,$J169,"")</f>
        <v/>
      </c>
      <c r="AB169" s="99" t="str">
        <f aca="false">IF(AB$2=$E169,$J169,"")</f>
        <v/>
      </c>
      <c r="AC169" s="101" t="s">
        <v>10</v>
      </c>
      <c r="AD169" s="83"/>
      <c r="AE169" s="83"/>
      <c r="AF169" s="83"/>
    </row>
    <row r="170" customFormat="false" ht="14.25" hidden="false" customHeight="false" outlineLevel="0" collapsed="false">
      <c r="A170" s="82" t="str">
        <f aca="false">IF(G170&lt;&gt;0,IF(COUNTIF(G$4:G$200,G170)&lt;&gt;1,RANK(G170,G$4:G$200)&amp;"°",RANK(G170,G$4:G$200)),"")</f>
        <v/>
      </c>
      <c r="B170" s="83"/>
      <c r="C170" s="86" t="str">
        <f aca="false">IFERROR(VLOOKUP($B170,TabJoueurs,2,0),"")</f>
        <v/>
      </c>
      <c r="D170" s="86" t="str">
        <f aca="false">IFERROR(VLOOKUP($B170,TabJoueurs,3,0),"")</f>
        <v/>
      </c>
      <c r="E170" s="86" t="str">
        <f aca="false">IFERROR(VLOOKUP($B170,TabJoueurs,4,0),"")</f>
        <v/>
      </c>
      <c r="F170" s="86" t="str">
        <f aca="false">IFERROR(VLOOKUP($B170,TabJoueurs,7,0),"")</f>
        <v/>
      </c>
      <c r="G170" s="103"/>
      <c r="H170" s="82" t="n">
        <f aca="false">COUNTIF(E$4:E170,E170)</f>
        <v>52</v>
      </c>
      <c r="I170" s="82" t="n">
        <f aca="false">IFERROR(IF(H170&lt;6,I169+1,I169),0)</f>
        <v>70</v>
      </c>
      <c r="J170" s="82" t="str">
        <f aca="false">IF(G170&gt;0,IF(H170&lt;6,PtsMax6-I170+1,""),"")</f>
        <v/>
      </c>
      <c r="K170" s="97" t="n">
        <f aca="false">MAX(M170:AB170)</f>
        <v>0</v>
      </c>
      <c r="L170" s="98" t="n">
        <f aca="false">IFERROR(G170/G$1,"")</f>
        <v>0</v>
      </c>
      <c r="M170" s="99" t="str">
        <f aca="false">IF(M$2=$E170,$J170,"")</f>
        <v/>
      </c>
      <c r="N170" s="86" t="str">
        <f aca="false">IF(N$2=$E170,$J170,"")</f>
        <v/>
      </c>
      <c r="O170" s="99" t="str">
        <f aca="false">IF(O$2=$E170,$J170,"")</f>
        <v/>
      </c>
      <c r="P170" s="86" t="str">
        <f aca="false">IF(P$2=$E170,$J170,"")</f>
        <v/>
      </c>
      <c r="Q170" s="86" t="str">
        <f aca="false">IF(Q$2=$E170,$J170,"")</f>
        <v/>
      </c>
      <c r="R170" s="99" t="str">
        <f aca="false">IF(R$2=$E170,$J170,"")</f>
        <v/>
      </c>
      <c r="S170" s="86" t="str">
        <f aca="false">IF(S$2=$E170,$J170,"")</f>
        <v/>
      </c>
      <c r="T170" s="99" t="str">
        <f aca="false">IF(T$2=$E170,$J170,"")</f>
        <v/>
      </c>
      <c r="U170" s="86" t="str">
        <f aca="false">IF(U$2=$E170,$J170,"")</f>
        <v/>
      </c>
      <c r="V170" s="99" t="str">
        <f aca="false">IF(V$2=$E170,$J170,"")</f>
        <v/>
      </c>
      <c r="W170" s="86" t="str">
        <f aca="false">IF(W$2=$E170,$J170,"")</f>
        <v/>
      </c>
      <c r="X170" s="99" t="str">
        <f aca="false">IF(X$2=$E170,$J170,"")</f>
        <v/>
      </c>
      <c r="Y170" s="86" t="str">
        <f aca="false">IF(Y$2=$E170,$J170,"")</f>
        <v/>
      </c>
      <c r="Z170" s="99" t="str">
        <f aca="false">IF(Z$2=$E170,$J170,"")</f>
        <v/>
      </c>
      <c r="AA170" s="86" t="str">
        <f aca="false">IF(AA$2=$E170,$J170,"")</f>
        <v/>
      </c>
      <c r="AB170" s="99" t="str">
        <f aca="false">IF(AB$2=$E170,$J170,"")</f>
        <v/>
      </c>
      <c r="AC170" s="101" t="s">
        <v>10</v>
      </c>
      <c r="AD170" s="83"/>
      <c r="AE170" s="83"/>
      <c r="AF170" s="83"/>
    </row>
    <row r="171" customFormat="false" ht="14.25" hidden="false" customHeight="false" outlineLevel="0" collapsed="false">
      <c r="A171" s="82" t="str">
        <f aca="false">IF(G171&lt;&gt;0,IF(COUNTIF(G$4:G$200,G171)&lt;&gt;1,RANK(G171,G$4:G$200)&amp;"°",RANK(G171,G$4:G$200)),"")</f>
        <v/>
      </c>
      <c r="B171" s="83"/>
      <c r="C171" s="86" t="str">
        <f aca="false">IFERROR(VLOOKUP($B171,TabJoueurs,2,0),"")</f>
        <v/>
      </c>
      <c r="D171" s="86" t="str">
        <f aca="false">IFERROR(VLOOKUP($B171,TabJoueurs,3,0),"")</f>
        <v/>
      </c>
      <c r="E171" s="86" t="str">
        <f aca="false">IFERROR(VLOOKUP($B171,TabJoueurs,4,0),"")</f>
        <v/>
      </c>
      <c r="F171" s="86" t="str">
        <f aca="false">IFERROR(VLOOKUP($B171,TabJoueurs,7,0),"")</f>
        <v/>
      </c>
      <c r="G171" s="103"/>
      <c r="H171" s="82" t="n">
        <f aca="false">COUNTIF(E$4:E171,E171)</f>
        <v>53</v>
      </c>
      <c r="I171" s="82" t="n">
        <f aca="false">IFERROR(IF(H171&lt;6,I170+1,I170),0)</f>
        <v>70</v>
      </c>
      <c r="J171" s="82" t="str">
        <f aca="false">IF(G171&gt;0,IF(H171&lt;6,PtsMax6-I171+1,""),"")</f>
        <v/>
      </c>
      <c r="K171" s="97" t="n">
        <f aca="false">MAX(M171:AB171)</f>
        <v>0</v>
      </c>
      <c r="L171" s="98" t="n">
        <f aca="false">IFERROR(G171/G$1,"")</f>
        <v>0</v>
      </c>
      <c r="M171" s="99" t="str">
        <f aca="false">IF(M$2=$E171,$J171,"")</f>
        <v/>
      </c>
      <c r="N171" s="86" t="str">
        <f aca="false">IF(N$2=$E171,$J171,"")</f>
        <v/>
      </c>
      <c r="O171" s="99" t="str">
        <f aca="false">IF(O$2=$E171,$J171,"")</f>
        <v/>
      </c>
      <c r="P171" s="86" t="str">
        <f aca="false">IF(P$2=$E171,$J171,"")</f>
        <v/>
      </c>
      <c r="Q171" s="86" t="str">
        <f aca="false">IF(Q$2=$E171,$J171,"")</f>
        <v/>
      </c>
      <c r="R171" s="99" t="str">
        <f aca="false">IF(R$2=$E171,$J171,"")</f>
        <v/>
      </c>
      <c r="S171" s="86" t="str">
        <f aca="false">IF(S$2=$E171,$J171,"")</f>
        <v/>
      </c>
      <c r="T171" s="99" t="str">
        <f aca="false">IF(T$2=$E171,$J171,"")</f>
        <v/>
      </c>
      <c r="U171" s="86" t="str">
        <f aca="false">IF(U$2=$E171,$J171,"")</f>
        <v/>
      </c>
      <c r="V171" s="99" t="str">
        <f aca="false">IF(V$2=$E171,$J171,"")</f>
        <v/>
      </c>
      <c r="W171" s="86" t="str">
        <f aca="false">IF(W$2=$E171,$J171,"")</f>
        <v/>
      </c>
      <c r="X171" s="99" t="str">
        <f aca="false">IF(X$2=$E171,$J171,"")</f>
        <v/>
      </c>
      <c r="Y171" s="86" t="str">
        <f aca="false">IF(Y$2=$E171,$J171,"")</f>
        <v/>
      </c>
      <c r="Z171" s="99" t="str">
        <f aca="false">IF(Z$2=$E171,$J171,"")</f>
        <v/>
      </c>
      <c r="AA171" s="86" t="str">
        <f aca="false">IF(AA$2=$E171,$J171,"")</f>
        <v/>
      </c>
      <c r="AB171" s="99" t="str">
        <f aca="false">IF(AB$2=$E171,$J171,"")</f>
        <v/>
      </c>
      <c r="AC171" s="101" t="s">
        <v>10</v>
      </c>
      <c r="AD171" s="83"/>
      <c r="AE171" s="83"/>
      <c r="AF171" s="83"/>
    </row>
    <row r="172" customFormat="false" ht="14.25" hidden="false" customHeight="false" outlineLevel="0" collapsed="false">
      <c r="A172" s="82" t="str">
        <f aca="false">IF(G172&lt;&gt;0,IF(COUNTIF(G$4:G$200,G172)&lt;&gt;1,RANK(G172,G$4:G$200)&amp;"°",RANK(G172,G$4:G$200)),"")</f>
        <v/>
      </c>
      <c r="B172" s="83"/>
      <c r="C172" s="86" t="str">
        <f aca="false">IFERROR(VLOOKUP($B172,TabJoueurs,2,0),"")</f>
        <v/>
      </c>
      <c r="D172" s="86" t="str">
        <f aca="false">IFERROR(VLOOKUP($B172,TabJoueurs,3,0),"")</f>
        <v/>
      </c>
      <c r="E172" s="86" t="str">
        <f aca="false">IFERROR(VLOOKUP($B172,TabJoueurs,4,0),"")</f>
        <v/>
      </c>
      <c r="F172" s="86" t="str">
        <f aca="false">IFERROR(VLOOKUP($B172,TabJoueurs,7,0),"")</f>
        <v/>
      </c>
      <c r="G172" s="103"/>
      <c r="H172" s="82" t="n">
        <f aca="false">COUNTIF(E$4:E172,E172)</f>
        <v>54</v>
      </c>
      <c r="I172" s="82" t="n">
        <f aca="false">IFERROR(IF(H172&lt;6,I171+1,I171),0)</f>
        <v>70</v>
      </c>
      <c r="J172" s="82" t="str">
        <f aca="false">IF(G172&gt;0,IF(H172&lt;6,PtsMax6-I172+1,""),"")</f>
        <v/>
      </c>
      <c r="K172" s="97" t="n">
        <f aca="false">MAX(M172:AB172)</f>
        <v>0</v>
      </c>
      <c r="L172" s="98" t="n">
        <f aca="false">IFERROR(G172/G$1,"")</f>
        <v>0</v>
      </c>
      <c r="M172" s="99" t="str">
        <f aca="false">IF(M$2=$E172,$J172,"")</f>
        <v/>
      </c>
      <c r="N172" s="86" t="str">
        <f aca="false">IF(N$2=$E172,$J172,"")</f>
        <v/>
      </c>
      <c r="O172" s="99" t="str">
        <f aca="false">IF(O$2=$E172,$J172,"")</f>
        <v/>
      </c>
      <c r="P172" s="86" t="str">
        <f aca="false">IF(P$2=$E172,$J172,"")</f>
        <v/>
      </c>
      <c r="Q172" s="86" t="str">
        <f aca="false">IF(Q$2=$E172,$J172,"")</f>
        <v/>
      </c>
      <c r="R172" s="99" t="str">
        <f aca="false">IF(R$2=$E172,$J172,"")</f>
        <v/>
      </c>
      <c r="S172" s="86" t="str">
        <f aca="false">IF(S$2=$E172,$J172,"")</f>
        <v/>
      </c>
      <c r="T172" s="99" t="str">
        <f aca="false">IF(T$2=$E172,$J172,"")</f>
        <v/>
      </c>
      <c r="U172" s="86" t="str">
        <f aca="false">IF(U$2=$E172,$J172,"")</f>
        <v/>
      </c>
      <c r="V172" s="99" t="str">
        <f aca="false">IF(V$2=$E172,$J172,"")</f>
        <v/>
      </c>
      <c r="W172" s="86" t="str">
        <f aca="false">IF(W$2=$E172,$J172,"")</f>
        <v/>
      </c>
      <c r="X172" s="99" t="str">
        <f aca="false">IF(X$2=$E172,$J172,"")</f>
        <v/>
      </c>
      <c r="Y172" s="86" t="str">
        <f aca="false">IF(Y$2=$E172,$J172,"")</f>
        <v/>
      </c>
      <c r="Z172" s="99" t="str">
        <f aca="false">IF(Z$2=$E172,$J172,"")</f>
        <v/>
      </c>
      <c r="AA172" s="86" t="str">
        <f aca="false">IF(AA$2=$E172,$J172,"")</f>
        <v/>
      </c>
      <c r="AB172" s="99" t="str">
        <f aca="false">IF(AB$2=$E172,$J172,"")</f>
        <v/>
      </c>
      <c r="AC172" s="101" t="s">
        <v>10</v>
      </c>
      <c r="AD172" s="83"/>
      <c r="AE172" s="83"/>
      <c r="AF172" s="83"/>
    </row>
    <row r="173" customFormat="false" ht="14.25" hidden="false" customHeight="false" outlineLevel="0" collapsed="false">
      <c r="A173" s="82" t="str">
        <f aca="false">IF(G173&lt;&gt;0,IF(COUNTIF(G$4:G$200,G173)&lt;&gt;1,RANK(G173,G$4:G$200)&amp;"°",RANK(G173,G$4:G$200)),"")</f>
        <v/>
      </c>
      <c r="B173" s="83"/>
      <c r="C173" s="86" t="str">
        <f aca="false">IFERROR(VLOOKUP($B173,TabJoueurs,2,0),"")</f>
        <v/>
      </c>
      <c r="D173" s="86" t="str">
        <f aca="false">IFERROR(VLOOKUP($B173,TabJoueurs,3,0),"")</f>
        <v/>
      </c>
      <c r="E173" s="86" t="str">
        <f aca="false">IFERROR(VLOOKUP($B173,TabJoueurs,4,0),"")</f>
        <v/>
      </c>
      <c r="F173" s="86" t="str">
        <f aca="false">IFERROR(VLOOKUP($B173,TabJoueurs,7,0),"")</f>
        <v/>
      </c>
      <c r="G173" s="103"/>
      <c r="H173" s="82" t="n">
        <f aca="false">COUNTIF(E$4:E173,E173)</f>
        <v>55</v>
      </c>
      <c r="I173" s="82" t="n">
        <f aca="false">IFERROR(IF(H173&lt;6,I172+1,I172),0)</f>
        <v>70</v>
      </c>
      <c r="J173" s="82" t="str">
        <f aca="false">IF(G173&gt;0,IF(H173&lt;6,PtsMax6-I173+1,""),"")</f>
        <v/>
      </c>
      <c r="K173" s="97" t="n">
        <f aca="false">MAX(M173:AB173)</f>
        <v>0</v>
      </c>
      <c r="L173" s="98" t="n">
        <f aca="false">IFERROR(G173/G$1,"")</f>
        <v>0</v>
      </c>
      <c r="M173" s="99" t="str">
        <f aca="false">IF(M$2=$E173,$J173,"")</f>
        <v/>
      </c>
      <c r="N173" s="86" t="str">
        <f aca="false">IF(N$2=$E173,$J173,"")</f>
        <v/>
      </c>
      <c r="O173" s="99" t="str">
        <f aca="false">IF(O$2=$E173,$J173,"")</f>
        <v/>
      </c>
      <c r="P173" s="86" t="str">
        <f aca="false">IF(P$2=$E173,$J173,"")</f>
        <v/>
      </c>
      <c r="Q173" s="86" t="str">
        <f aca="false">IF(Q$2=$E173,$J173,"")</f>
        <v/>
      </c>
      <c r="R173" s="99" t="str">
        <f aca="false">IF(R$2=$E173,$J173,"")</f>
        <v/>
      </c>
      <c r="S173" s="86" t="str">
        <f aca="false">IF(S$2=$E173,$J173,"")</f>
        <v/>
      </c>
      <c r="T173" s="99" t="str">
        <f aca="false">IF(T$2=$E173,$J173,"")</f>
        <v/>
      </c>
      <c r="U173" s="86" t="str">
        <f aca="false">IF(U$2=$E173,$J173,"")</f>
        <v/>
      </c>
      <c r="V173" s="99" t="str">
        <f aca="false">IF(V$2=$E173,$J173,"")</f>
        <v/>
      </c>
      <c r="W173" s="86" t="str">
        <f aca="false">IF(W$2=$E173,$J173,"")</f>
        <v/>
      </c>
      <c r="X173" s="99" t="str">
        <f aca="false">IF(X$2=$E173,$J173,"")</f>
        <v/>
      </c>
      <c r="Y173" s="86" t="str">
        <f aca="false">IF(Y$2=$E173,$J173,"")</f>
        <v/>
      </c>
      <c r="Z173" s="99" t="str">
        <f aca="false">IF(Z$2=$E173,$J173,"")</f>
        <v/>
      </c>
      <c r="AA173" s="86" t="str">
        <f aca="false">IF(AA$2=$E173,$J173,"")</f>
        <v/>
      </c>
      <c r="AB173" s="99" t="str">
        <f aca="false">IF(AB$2=$E173,$J173,"")</f>
        <v/>
      </c>
      <c r="AC173" s="101" t="s">
        <v>10</v>
      </c>
      <c r="AD173" s="83"/>
      <c r="AE173" s="83"/>
      <c r="AF173" s="83"/>
    </row>
    <row r="174" customFormat="false" ht="14.25" hidden="false" customHeight="false" outlineLevel="0" collapsed="false">
      <c r="A174" s="82" t="str">
        <f aca="false">IF(G174&lt;&gt;0,IF(COUNTIF(G$4:G$200,G174)&lt;&gt;1,RANK(G174,G$4:G$200)&amp;"°",RANK(G174,G$4:G$200)),"")</f>
        <v/>
      </c>
      <c r="B174" s="83"/>
      <c r="C174" s="86" t="str">
        <f aca="false">IFERROR(VLOOKUP($B174,TabJoueurs,2,0),"")</f>
        <v/>
      </c>
      <c r="D174" s="86" t="str">
        <f aca="false">IFERROR(VLOOKUP($B174,TabJoueurs,3,0),"")</f>
        <v/>
      </c>
      <c r="E174" s="86" t="str">
        <f aca="false">IFERROR(VLOOKUP($B174,TabJoueurs,4,0),"")</f>
        <v/>
      </c>
      <c r="F174" s="86" t="str">
        <f aca="false">IFERROR(VLOOKUP($B174,TabJoueurs,7,0),"")</f>
        <v/>
      </c>
      <c r="G174" s="103"/>
      <c r="H174" s="82" t="n">
        <f aca="false">COUNTIF(E$4:E174,E174)</f>
        <v>56</v>
      </c>
      <c r="I174" s="82" t="n">
        <f aca="false">IFERROR(IF(H174&lt;6,I173+1,I173),0)</f>
        <v>70</v>
      </c>
      <c r="J174" s="82" t="str">
        <f aca="false">IF(G174&gt;0,IF(H174&lt;6,PtsMax6-I174+1,""),"")</f>
        <v/>
      </c>
      <c r="K174" s="97" t="n">
        <f aca="false">MAX(M174:AB174)</f>
        <v>0</v>
      </c>
      <c r="L174" s="98" t="n">
        <f aca="false">IFERROR(G174/G$1,"")</f>
        <v>0</v>
      </c>
      <c r="M174" s="99" t="str">
        <f aca="false">IF(M$2=$E174,$J174,"")</f>
        <v/>
      </c>
      <c r="N174" s="86" t="str">
        <f aca="false">IF(N$2=$E174,$J174,"")</f>
        <v/>
      </c>
      <c r="O174" s="99" t="str">
        <f aca="false">IF(O$2=$E174,$J174,"")</f>
        <v/>
      </c>
      <c r="P174" s="86" t="str">
        <f aca="false">IF(P$2=$E174,$J174,"")</f>
        <v/>
      </c>
      <c r="Q174" s="86" t="str">
        <f aca="false">IF(Q$2=$E174,$J174,"")</f>
        <v/>
      </c>
      <c r="R174" s="99" t="str">
        <f aca="false">IF(R$2=$E174,$J174,"")</f>
        <v/>
      </c>
      <c r="S174" s="86" t="str">
        <f aca="false">IF(S$2=$E174,$J174,"")</f>
        <v/>
      </c>
      <c r="T174" s="99" t="str">
        <f aca="false">IF(T$2=$E174,$J174,"")</f>
        <v/>
      </c>
      <c r="U174" s="86" t="str">
        <f aca="false">IF(U$2=$E174,$J174,"")</f>
        <v/>
      </c>
      <c r="V174" s="99" t="str">
        <f aca="false">IF(V$2=$E174,$J174,"")</f>
        <v/>
      </c>
      <c r="W174" s="86" t="str">
        <f aca="false">IF(W$2=$E174,$J174,"")</f>
        <v/>
      </c>
      <c r="X174" s="99" t="str">
        <f aca="false">IF(X$2=$E174,$J174,"")</f>
        <v/>
      </c>
      <c r="Y174" s="86" t="str">
        <f aca="false">IF(Y$2=$E174,$J174,"")</f>
        <v/>
      </c>
      <c r="Z174" s="99" t="str">
        <f aca="false">IF(Z$2=$E174,$J174,"")</f>
        <v/>
      </c>
      <c r="AA174" s="86" t="str">
        <f aca="false">IF(AA$2=$E174,$J174,"")</f>
        <v/>
      </c>
      <c r="AB174" s="99" t="str">
        <f aca="false">IF(AB$2=$E174,$J174,"")</f>
        <v/>
      </c>
      <c r="AC174" s="101" t="s">
        <v>10</v>
      </c>
      <c r="AD174" s="83"/>
      <c r="AE174" s="83"/>
      <c r="AF174" s="83"/>
    </row>
    <row r="175" customFormat="false" ht="14.25" hidden="false" customHeight="false" outlineLevel="0" collapsed="false">
      <c r="A175" s="82" t="str">
        <f aca="false">IF(G175&lt;&gt;0,IF(COUNTIF(G$4:G$200,G175)&lt;&gt;1,RANK(G175,G$4:G$200)&amp;"°",RANK(G175,G$4:G$200)),"")</f>
        <v/>
      </c>
      <c r="B175" s="83"/>
      <c r="C175" s="86" t="str">
        <f aca="false">IFERROR(VLOOKUP($B175,TabJoueurs,2,0),"")</f>
        <v/>
      </c>
      <c r="D175" s="86" t="str">
        <f aca="false">IFERROR(VLOOKUP($B175,TabJoueurs,3,0),"")</f>
        <v/>
      </c>
      <c r="E175" s="86" t="str">
        <f aca="false">IFERROR(VLOOKUP($B175,TabJoueurs,4,0),"")</f>
        <v/>
      </c>
      <c r="F175" s="86" t="str">
        <f aca="false">IFERROR(VLOOKUP($B175,TabJoueurs,7,0),"")</f>
        <v/>
      </c>
      <c r="G175" s="103"/>
      <c r="H175" s="82" t="n">
        <f aca="false">COUNTIF(E$4:E175,E175)</f>
        <v>57</v>
      </c>
      <c r="I175" s="82" t="n">
        <f aca="false">IFERROR(IF(H175&lt;6,I174+1,I174),0)</f>
        <v>70</v>
      </c>
      <c r="J175" s="82" t="str">
        <f aca="false">IF(G175&gt;0,IF(H175&lt;6,PtsMax6-I175+1,""),"")</f>
        <v/>
      </c>
      <c r="K175" s="97" t="n">
        <f aca="false">MAX(M175:AB175)</f>
        <v>0</v>
      </c>
      <c r="L175" s="98" t="n">
        <f aca="false">IFERROR(G175/G$1,"")</f>
        <v>0</v>
      </c>
      <c r="M175" s="99" t="str">
        <f aca="false">IF(M$2=$E175,$J175,"")</f>
        <v/>
      </c>
      <c r="N175" s="86" t="str">
        <f aca="false">IF(N$2=$E175,$J175,"")</f>
        <v/>
      </c>
      <c r="O175" s="99" t="str">
        <f aca="false">IF(O$2=$E175,$J175,"")</f>
        <v/>
      </c>
      <c r="P175" s="86" t="str">
        <f aca="false">IF(P$2=$E175,$J175,"")</f>
        <v/>
      </c>
      <c r="Q175" s="86" t="str">
        <f aca="false">IF(Q$2=$E175,$J175,"")</f>
        <v/>
      </c>
      <c r="R175" s="99" t="str">
        <f aca="false">IF(R$2=$E175,$J175,"")</f>
        <v/>
      </c>
      <c r="S175" s="86" t="str">
        <f aca="false">IF(S$2=$E175,$J175,"")</f>
        <v/>
      </c>
      <c r="T175" s="99" t="str">
        <f aca="false">IF(T$2=$E175,$J175,"")</f>
        <v/>
      </c>
      <c r="U175" s="86" t="str">
        <f aca="false">IF(U$2=$E175,$J175,"")</f>
        <v/>
      </c>
      <c r="V175" s="99" t="str">
        <f aca="false">IF(V$2=$E175,$J175,"")</f>
        <v/>
      </c>
      <c r="W175" s="86" t="str">
        <f aca="false">IF(W$2=$E175,$J175,"")</f>
        <v/>
      </c>
      <c r="X175" s="99" t="str">
        <f aca="false">IF(X$2=$E175,$J175,"")</f>
        <v/>
      </c>
      <c r="Y175" s="86" t="str">
        <f aca="false">IF(Y$2=$E175,$J175,"")</f>
        <v/>
      </c>
      <c r="Z175" s="99" t="str">
        <f aca="false">IF(Z$2=$E175,$J175,"")</f>
        <v/>
      </c>
      <c r="AA175" s="86" t="str">
        <f aca="false">IF(AA$2=$E175,$J175,"")</f>
        <v/>
      </c>
      <c r="AB175" s="99" t="str">
        <f aca="false">IF(AB$2=$E175,$J175,"")</f>
        <v/>
      </c>
      <c r="AC175" s="101" t="s">
        <v>10</v>
      </c>
      <c r="AD175" s="83"/>
      <c r="AE175" s="83"/>
      <c r="AF175" s="83"/>
    </row>
    <row r="176" customFormat="false" ht="14.25" hidden="false" customHeight="false" outlineLevel="0" collapsed="false">
      <c r="A176" s="82" t="str">
        <f aca="false">IF(G176&lt;&gt;0,IF(COUNTIF(G$4:G$200,G176)&lt;&gt;1,RANK(G176,G$4:G$200)&amp;"°",RANK(G176,G$4:G$200)),"")</f>
        <v/>
      </c>
      <c r="B176" s="83"/>
      <c r="C176" s="86" t="str">
        <f aca="false">IFERROR(VLOOKUP($B176,TabJoueurs,2,0),"")</f>
        <v/>
      </c>
      <c r="D176" s="86" t="str">
        <f aca="false">IFERROR(VLOOKUP($B176,TabJoueurs,3,0),"")</f>
        <v/>
      </c>
      <c r="E176" s="86" t="str">
        <f aca="false">IFERROR(VLOOKUP($B176,TabJoueurs,4,0),"")</f>
        <v/>
      </c>
      <c r="F176" s="86" t="str">
        <f aca="false">IFERROR(VLOOKUP($B176,TabJoueurs,7,0),"")</f>
        <v/>
      </c>
      <c r="G176" s="103"/>
      <c r="H176" s="82" t="n">
        <f aca="false">COUNTIF(E$4:E176,E176)</f>
        <v>58</v>
      </c>
      <c r="I176" s="82" t="n">
        <f aca="false">IFERROR(IF(H176&lt;6,I175+1,I175),0)</f>
        <v>70</v>
      </c>
      <c r="J176" s="82" t="str">
        <f aca="false">IF(G176&gt;0,IF(H176&lt;6,PtsMax6-I176+1,""),"")</f>
        <v/>
      </c>
      <c r="K176" s="97" t="n">
        <f aca="false">MAX(M176:AB176)</f>
        <v>0</v>
      </c>
      <c r="L176" s="98" t="n">
        <f aca="false">IFERROR(G176/G$1,"")</f>
        <v>0</v>
      </c>
      <c r="M176" s="99" t="str">
        <f aca="false">IF(M$2=$E176,$J176,"")</f>
        <v/>
      </c>
      <c r="N176" s="86" t="str">
        <f aca="false">IF(N$2=$E176,$J176,"")</f>
        <v/>
      </c>
      <c r="O176" s="99" t="str">
        <f aca="false">IF(O$2=$E176,$J176,"")</f>
        <v/>
      </c>
      <c r="P176" s="86" t="str">
        <f aca="false">IF(P$2=$E176,$J176,"")</f>
        <v/>
      </c>
      <c r="Q176" s="86" t="str">
        <f aca="false">IF(Q$2=$E176,$J176,"")</f>
        <v/>
      </c>
      <c r="R176" s="99" t="str">
        <f aca="false">IF(R$2=$E176,$J176,"")</f>
        <v/>
      </c>
      <c r="S176" s="86" t="str">
        <f aca="false">IF(S$2=$E176,$J176,"")</f>
        <v/>
      </c>
      <c r="T176" s="99" t="str">
        <f aca="false">IF(T$2=$E176,$J176,"")</f>
        <v/>
      </c>
      <c r="U176" s="86" t="str">
        <f aca="false">IF(U$2=$E176,$J176,"")</f>
        <v/>
      </c>
      <c r="V176" s="99" t="str">
        <f aca="false">IF(V$2=$E176,$J176,"")</f>
        <v/>
      </c>
      <c r="W176" s="86" t="str">
        <f aca="false">IF(W$2=$E176,$J176,"")</f>
        <v/>
      </c>
      <c r="X176" s="99" t="str">
        <f aca="false">IF(X$2=$E176,$J176,"")</f>
        <v/>
      </c>
      <c r="Y176" s="86" t="str">
        <f aca="false">IF(Y$2=$E176,$J176,"")</f>
        <v/>
      </c>
      <c r="Z176" s="99" t="str">
        <f aca="false">IF(Z$2=$E176,$J176,"")</f>
        <v/>
      </c>
      <c r="AA176" s="86" t="str">
        <f aca="false">IF(AA$2=$E176,$J176,"")</f>
        <v/>
      </c>
      <c r="AB176" s="99" t="str">
        <f aca="false">IF(AB$2=$E176,$J176,"")</f>
        <v/>
      </c>
      <c r="AC176" s="101" t="s">
        <v>10</v>
      </c>
      <c r="AD176" s="83"/>
      <c r="AE176" s="83"/>
      <c r="AF176" s="83"/>
    </row>
    <row r="177" customFormat="false" ht="14.25" hidden="false" customHeight="false" outlineLevel="0" collapsed="false">
      <c r="A177" s="82" t="str">
        <f aca="false">IF(G177&lt;&gt;0,IF(COUNTIF(G$4:G$200,G177)&lt;&gt;1,RANK(G177,G$4:G$200)&amp;"°",RANK(G177,G$4:G$200)),"")</f>
        <v/>
      </c>
      <c r="B177" s="83"/>
      <c r="C177" s="86" t="str">
        <f aca="false">IFERROR(VLOOKUP($B177,TabJoueurs,2,0),"")</f>
        <v/>
      </c>
      <c r="D177" s="86" t="str">
        <f aca="false">IFERROR(VLOOKUP($B177,TabJoueurs,3,0),"")</f>
        <v/>
      </c>
      <c r="E177" s="86" t="str">
        <f aca="false">IFERROR(VLOOKUP($B177,TabJoueurs,4,0),"")</f>
        <v/>
      </c>
      <c r="F177" s="86" t="str">
        <f aca="false">IFERROR(VLOOKUP($B177,TabJoueurs,7,0),"")</f>
        <v/>
      </c>
      <c r="G177" s="103"/>
      <c r="H177" s="82" t="n">
        <f aca="false">COUNTIF(E$4:E177,E177)</f>
        <v>59</v>
      </c>
      <c r="I177" s="82" t="n">
        <f aca="false">IFERROR(IF(H177&lt;6,I176+1,I176),0)</f>
        <v>70</v>
      </c>
      <c r="J177" s="82" t="str">
        <f aca="false">IF(G177&gt;0,IF(H177&lt;6,PtsMax6-I177+1,""),"")</f>
        <v/>
      </c>
      <c r="K177" s="97" t="n">
        <f aca="false">MAX(M177:AB177)</f>
        <v>0</v>
      </c>
      <c r="L177" s="98" t="n">
        <f aca="false">IFERROR(G177/G$1,"")</f>
        <v>0</v>
      </c>
      <c r="M177" s="99" t="str">
        <f aca="false">IF(M$2=$E177,$J177,"")</f>
        <v/>
      </c>
      <c r="N177" s="86" t="str">
        <f aca="false">IF(N$2=$E177,$J177,"")</f>
        <v/>
      </c>
      <c r="O177" s="99" t="str">
        <f aca="false">IF(O$2=$E177,$J177,"")</f>
        <v/>
      </c>
      <c r="P177" s="86" t="str">
        <f aca="false">IF(P$2=$E177,$J177,"")</f>
        <v/>
      </c>
      <c r="Q177" s="86" t="str">
        <f aca="false">IF(Q$2=$E177,$J177,"")</f>
        <v/>
      </c>
      <c r="R177" s="99" t="str">
        <f aca="false">IF(R$2=$E177,$J177,"")</f>
        <v/>
      </c>
      <c r="S177" s="86" t="str">
        <f aca="false">IF(S$2=$E177,$J177,"")</f>
        <v/>
      </c>
      <c r="T177" s="99" t="str">
        <f aca="false">IF(T$2=$E177,$J177,"")</f>
        <v/>
      </c>
      <c r="U177" s="86" t="str">
        <f aca="false">IF(U$2=$E177,$J177,"")</f>
        <v/>
      </c>
      <c r="V177" s="99" t="str">
        <f aca="false">IF(V$2=$E177,$J177,"")</f>
        <v/>
      </c>
      <c r="W177" s="86" t="str">
        <f aca="false">IF(W$2=$E177,$J177,"")</f>
        <v/>
      </c>
      <c r="X177" s="99" t="str">
        <f aca="false">IF(X$2=$E177,$J177,"")</f>
        <v/>
      </c>
      <c r="Y177" s="86" t="str">
        <f aca="false">IF(Y$2=$E177,$J177,"")</f>
        <v/>
      </c>
      <c r="Z177" s="99" t="str">
        <f aca="false">IF(Z$2=$E177,$J177,"")</f>
        <v/>
      </c>
      <c r="AA177" s="86" t="str">
        <f aca="false">IF(AA$2=$E177,$J177,"")</f>
        <v/>
      </c>
      <c r="AB177" s="99" t="str">
        <f aca="false">IF(AB$2=$E177,$J177,"")</f>
        <v/>
      </c>
      <c r="AC177" s="101" t="s">
        <v>10</v>
      </c>
      <c r="AD177" s="83"/>
      <c r="AE177" s="83"/>
      <c r="AF177" s="83"/>
    </row>
    <row r="178" customFormat="false" ht="14.25" hidden="false" customHeight="false" outlineLevel="0" collapsed="false">
      <c r="A178" s="82" t="str">
        <f aca="false">IF(G178&lt;&gt;0,IF(COUNTIF(G$4:G$200,G178)&lt;&gt;1,RANK(G178,G$4:G$200)&amp;"°",RANK(G178,G$4:G$200)),"")</f>
        <v/>
      </c>
      <c r="B178" s="83"/>
      <c r="C178" s="86" t="str">
        <f aca="false">IFERROR(VLOOKUP($B178,TabJoueurs,2,0),"")</f>
        <v/>
      </c>
      <c r="D178" s="86" t="str">
        <f aca="false">IFERROR(VLOOKUP($B178,TabJoueurs,3,0),"")</f>
        <v/>
      </c>
      <c r="E178" s="86" t="str">
        <f aca="false">IFERROR(VLOOKUP($B178,TabJoueurs,4,0),"")</f>
        <v/>
      </c>
      <c r="F178" s="86" t="str">
        <f aca="false">IFERROR(VLOOKUP($B178,TabJoueurs,7,0),"")</f>
        <v/>
      </c>
      <c r="G178" s="103"/>
      <c r="H178" s="82" t="n">
        <f aca="false">COUNTIF(E$4:E178,E178)</f>
        <v>60</v>
      </c>
      <c r="I178" s="82" t="n">
        <f aca="false">IFERROR(IF(H178&lt;6,I177+1,I177),0)</f>
        <v>70</v>
      </c>
      <c r="J178" s="82" t="str">
        <f aca="false">IF(G178&gt;0,IF(H178&lt;6,PtsMax6-I178+1,""),"")</f>
        <v/>
      </c>
      <c r="K178" s="97" t="n">
        <f aca="false">MAX(M178:AB178)</f>
        <v>0</v>
      </c>
      <c r="L178" s="98" t="n">
        <f aca="false">IFERROR(G178/G$1,"")</f>
        <v>0</v>
      </c>
      <c r="M178" s="99" t="str">
        <f aca="false">IF(M$2=$E178,$J178,"")</f>
        <v/>
      </c>
      <c r="N178" s="86" t="str">
        <f aca="false">IF(N$2=$E178,$J178,"")</f>
        <v/>
      </c>
      <c r="O178" s="99" t="str">
        <f aca="false">IF(O$2=$E178,$J178,"")</f>
        <v/>
      </c>
      <c r="P178" s="86" t="str">
        <f aca="false">IF(P$2=$E178,$J178,"")</f>
        <v/>
      </c>
      <c r="Q178" s="86" t="str">
        <f aca="false">IF(Q$2=$E178,$J178,"")</f>
        <v/>
      </c>
      <c r="R178" s="99" t="str">
        <f aca="false">IF(R$2=$E178,$J178,"")</f>
        <v/>
      </c>
      <c r="S178" s="86" t="str">
        <f aca="false">IF(S$2=$E178,$J178,"")</f>
        <v/>
      </c>
      <c r="T178" s="99" t="str">
        <f aca="false">IF(T$2=$E178,$J178,"")</f>
        <v/>
      </c>
      <c r="U178" s="86" t="str">
        <f aca="false">IF(U$2=$E178,$J178,"")</f>
        <v/>
      </c>
      <c r="V178" s="99" t="str">
        <f aca="false">IF(V$2=$E178,$J178,"")</f>
        <v/>
      </c>
      <c r="W178" s="86" t="str">
        <f aca="false">IF(W$2=$E178,$J178,"")</f>
        <v/>
      </c>
      <c r="X178" s="99" t="str">
        <f aca="false">IF(X$2=$E178,$J178,"")</f>
        <v/>
      </c>
      <c r="Y178" s="86" t="str">
        <f aca="false">IF(Y$2=$E178,$J178,"")</f>
        <v/>
      </c>
      <c r="Z178" s="99" t="str">
        <f aca="false">IF(Z$2=$E178,$J178,"")</f>
        <v/>
      </c>
      <c r="AA178" s="86" t="str">
        <f aca="false">IF(AA$2=$E178,$J178,"")</f>
        <v/>
      </c>
      <c r="AB178" s="99" t="str">
        <f aca="false">IF(AB$2=$E178,$J178,"")</f>
        <v/>
      </c>
      <c r="AC178" s="101" t="s">
        <v>10</v>
      </c>
      <c r="AD178" s="83"/>
      <c r="AE178" s="83"/>
      <c r="AF178" s="83"/>
    </row>
    <row r="179" customFormat="false" ht="14.25" hidden="false" customHeight="false" outlineLevel="0" collapsed="false">
      <c r="A179" s="82" t="str">
        <f aca="false">IF(G179&lt;&gt;0,IF(COUNTIF(G$4:G$200,G179)&lt;&gt;1,RANK(G179,G$4:G$200)&amp;"°",RANK(G179,G$4:G$200)),"")</f>
        <v/>
      </c>
      <c r="B179" s="83"/>
      <c r="C179" s="86" t="str">
        <f aca="false">IFERROR(VLOOKUP($B179,TabJoueurs,2,0),"")</f>
        <v/>
      </c>
      <c r="D179" s="86" t="str">
        <f aca="false">IFERROR(VLOOKUP($B179,TabJoueurs,3,0),"")</f>
        <v/>
      </c>
      <c r="E179" s="86" t="str">
        <f aca="false">IFERROR(VLOOKUP($B179,TabJoueurs,4,0),"")</f>
        <v/>
      </c>
      <c r="F179" s="86" t="str">
        <f aca="false">IFERROR(VLOOKUP($B179,TabJoueurs,7,0),"")</f>
        <v/>
      </c>
      <c r="G179" s="103"/>
      <c r="H179" s="82" t="n">
        <f aca="false">COUNTIF(E$4:E179,E179)</f>
        <v>61</v>
      </c>
      <c r="I179" s="82" t="n">
        <f aca="false">IFERROR(IF(H179&lt;6,I178+1,I178),0)</f>
        <v>70</v>
      </c>
      <c r="J179" s="82" t="str">
        <f aca="false">IF(G179&gt;0,IF(H179&lt;6,PtsMax6-I179+1,""),"")</f>
        <v/>
      </c>
      <c r="K179" s="97" t="n">
        <f aca="false">MAX(M179:AB179)</f>
        <v>0</v>
      </c>
      <c r="L179" s="98" t="n">
        <f aca="false">IFERROR(G179/G$1,"")</f>
        <v>0</v>
      </c>
      <c r="M179" s="99" t="str">
        <f aca="false">IF(M$2=$E179,$J179,"")</f>
        <v/>
      </c>
      <c r="N179" s="86" t="str">
        <f aca="false">IF(N$2=$E179,$J179,"")</f>
        <v/>
      </c>
      <c r="O179" s="99" t="str">
        <f aca="false">IF(O$2=$E179,$J179,"")</f>
        <v/>
      </c>
      <c r="P179" s="86" t="str">
        <f aca="false">IF(P$2=$E179,$J179,"")</f>
        <v/>
      </c>
      <c r="Q179" s="86" t="str">
        <f aca="false">IF(Q$2=$E179,$J179,"")</f>
        <v/>
      </c>
      <c r="R179" s="99" t="str">
        <f aca="false">IF(R$2=$E179,$J179,"")</f>
        <v/>
      </c>
      <c r="S179" s="86" t="str">
        <f aca="false">IF(S$2=$E179,$J179,"")</f>
        <v/>
      </c>
      <c r="T179" s="99" t="str">
        <f aca="false">IF(T$2=$E179,$J179,"")</f>
        <v/>
      </c>
      <c r="U179" s="86" t="str">
        <f aca="false">IF(U$2=$E179,$J179,"")</f>
        <v/>
      </c>
      <c r="V179" s="99" t="str">
        <f aca="false">IF(V$2=$E179,$J179,"")</f>
        <v/>
      </c>
      <c r="W179" s="86" t="str">
        <f aca="false">IF(W$2=$E179,$J179,"")</f>
        <v/>
      </c>
      <c r="X179" s="99" t="str">
        <f aca="false">IF(X$2=$E179,$J179,"")</f>
        <v/>
      </c>
      <c r="Y179" s="86" t="str">
        <f aca="false">IF(Y$2=$E179,$J179,"")</f>
        <v/>
      </c>
      <c r="Z179" s="99" t="str">
        <f aca="false">IF(Z$2=$E179,$J179,"")</f>
        <v/>
      </c>
      <c r="AA179" s="86" t="str">
        <f aca="false">IF(AA$2=$E179,$J179,"")</f>
        <v/>
      </c>
      <c r="AB179" s="99" t="str">
        <f aca="false">IF(AB$2=$E179,$J179,"")</f>
        <v/>
      </c>
      <c r="AC179" s="101" t="s">
        <v>10</v>
      </c>
      <c r="AD179" s="83"/>
      <c r="AE179" s="83"/>
      <c r="AF179" s="83"/>
    </row>
    <row r="180" customFormat="false" ht="14.25" hidden="false" customHeight="false" outlineLevel="0" collapsed="false">
      <c r="A180" s="82" t="str">
        <f aca="false">IF(G180&lt;&gt;0,IF(COUNTIF(G$4:G$200,G180)&lt;&gt;1,RANK(G180,G$4:G$200)&amp;"°",RANK(G180,G$4:G$200)),"")</f>
        <v/>
      </c>
      <c r="B180" s="83"/>
      <c r="C180" s="86" t="str">
        <f aca="false">IFERROR(VLOOKUP($B180,TabJoueurs,2,0),"")</f>
        <v/>
      </c>
      <c r="D180" s="86" t="str">
        <f aca="false">IFERROR(VLOOKUP($B180,TabJoueurs,3,0),"")</f>
        <v/>
      </c>
      <c r="E180" s="86" t="str">
        <f aca="false">IFERROR(VLOOKUP($B180,TabJoueurs,4,0),"")</f>
        <v/>
      </c>
      <c r="F180" s="86" t="str">
        <f aca="false">IFERROR(VLOOKUP($B180,TabJoueurs,7,0),"")</f>
        <v/>
      </c>
      <c r="G180" s="103"/>
      <c r="H180" s="82" t="n">
        <f aca="false">COUNTIF(E$4:E180,E180)</f>
        <v>62</v>
      </c>
      <c r="I180" s="82" t="n">
        <f aca="false">IFERROR(IF(H180&lt;6,I179+1,I179),0)</f>
        <v>70</v>
      </c>
      <c r="J180" s="82" t="str">
        <f aca="false">IF(G180&gt;0,IF(H180&lt;6,PtsMax6-I180+1,""),"")</f>
        <v/>
      </c>
      <c r="K180" s="97" t="n">
        <f aca="false">MAX(M180:AB180)</f>
        <v>0</v>
      </c>
      <c r="L180" s="98" t="n">
        <f aca="false">IFERROR(G180/G$1,"")</f>
        <v>0</v>
      </c>
      <c r="M180" s="99" t="str">
        <f aca="false">IF(M$2=$E180,$J180,"")</f>
        <v/>
      </c>
      <c r="N180" s="86" t="str">
        <f aca="false">IF(N$2=$E180,$J180,"")</f>
        <v/>
      </c>
      <c r="O180" s="99" t="str">
        <f aca="false">IF(O$2=$E180,$J180,"")</f>
        <v/>
      </c>
      <c r="P180" s="86" t="str">
        <f aca="false">IF(P$2=$E180,$J180,"")</f>
        <v/>
      </c>
      <c r="Q180" s="86" t="str">
        <f aca="false">IF(Q$2=$E180,$J180,"")</f>
        <v/>
      </c>
      <c r="R180" s="99" t="str">
        <f aca="false">IF(R$2=$E180,$J180,"")</f>
        <v/>
      </c>
      <c r="S180" s="86" t="str">
        <f aca="false">IF(S$2=$E180,$J180,"")</f>
        <v/>
      </c>
      <c r="T180" s="99" t="str">
        <f aca="false">IF(T$2=$E180,$J180,"")</f>
        <v/>
      </c>
      <c r="U180" s="86" t="str">
        <f aca="false">IF(U$2=$E180,$J180,"")</f>
        <v/>
      </c>
      <c r="V180" s="99" t="str">
        <f aca="false">IF(V$2=$E180,$J180,"")</f>
        <v/>
      </c>
      <c r="W180" s="86" t="str">
        <f aca="false">IF(W$2=$E180,$J180,"")</f>
        <v/>
      </c>
      <c r="X180" s="99" t="str">
        <f aca="false">IF(X$2=$E180,$J180,"")</f>
        <v/>
      </c>
      <c r="Y180" s="86" t="str">
        <f aca="false">IF(Y$2=$E180,$J180,"")</f>
        <v/>
      </c>
      <c r="Z180" s="99" t="str">
        <f aca="false">IF(Z$2=$E180,$J180,"")</f>
        <v/>
      </c>
      <c r="AA180" s="86" t="str">
        <f aca="false">IF(AA$2=$E180,$J180,"")</f>
        <v/>
      </c>
      <c r="AB180" s="99" t="str">
        <f aca="false">IF(AB$2=$E180,$J180,"")</f>
        <v/>
      </c>
      <c r="AC180" s="101" t="s">
        <v>10</v>
      </c>
      <c r="AD180" s="83"/>
      <c r="AE180" s="83"/>
      <c r="AF180" s="83"/>
    </row>
    <row r="181" customFormat="false" ht="14.25" hidden="false" customHeight="false" outlineLevel="0" collapsed="false">
      <c r="A181" s="82" t="str">
        <f aca="false">IF(G181&lt;&gt;0,IF(COUNTIF(G$4:G$200,G181)&lt;&gt;1,RANK(G181,G$4:G$200)&amp;"°",RANK(G181,G$4:G$200)),"")</f>
        <v/>
      </c>
      <c r="B181" s="83"/>
      <c r="C181" s="86" t="str">
        <f aca="false">IFERROR(VLOOKUP($B181,TabJoueurs,2,0),"")</f>
        <v/>
      </c>
      <c r="D181" s="86" t="str">
        <f aca="false">IFERROR(VLOOKUP($B181,TabJoueurs,3,0),"")</f>
        <v/>
      </c>
      <c r="E181" s="86" t="str">
        <f aca="false">IFERROR(VLOOKUP($B181,TabJoueurs,4,0),"")</f>
        <v/>
      </c>
      <c r="F181" s="86" t="str">
        <f aca="false">IFERROR(VLOOKUP($B181,TabJoueurs,7,0),"")</f>
        <v/>
      </c>
      <c r="G181" s="103"/>
      <c r="H181" s="82" t="n">
        <f aca="false">COUNTIF(E$4:E181,E181)</f>
        <v>63</v>
      </c>
      <c r="I181" s="82" t="n">
        <f aca="false">IFERROR(IF(H181&lt;6,I180+1,I180),0)</f>
        <v>70</v>
      </c>
      <c r="J181" s="82" t="str">
        <f aca="false">IF(G181&gt;0,IF(H181&lt;6,PtsMax6-I181+1,""),"")</f>
        <v/>
      </c>
      <c r="K181" s="97" t="n">
        <f aca="false">MAX(M181:AB181)</f>
        <v>0</v>
      </c>
      <c r="L181" s="98" t="n">
        <f aca="false">IFERROR(G181/G$1,"")</f>
        <v>0</v>
      </c>
      <c r="M181" s="99" t="str">
        <f aca="false">IF(M$2=$E181,$J181,"")</f>
        <v/>
      </c>
      <c r="N181" s="86" t="str">
        <f aca="false">IF(N$2=$E181,$J181,"")</f>
        <v/>
      </c>
      <c r="O181" s="99" t="str">
        <f aca="false">IF(O$2=$E181,$J181,"")</f>
        <v/>
      </c>
      <c r="P181" s="86" t="str">
        <f aca="false">IF(P$2=$E181,$J181,"")</f>
        <v/>
      </c>
      <c r="Q181" s="86" t="str">
        <f aca="false">IF(Q$2=$E181,$J181,"")</f>
        <v/>
      </c>
      <c r="R181" s="99" t="str">
        <f aca="false">IF(R$2=$E181,$J181,"")</f>
        <v/>
      </c>
      <c r="S181" s="86" t="str">
        <f aca="false">IF(S$2=$E181,$J181,"")</f>
        <v/>
      </c>
      <c r="T181" s="99" t="str">
        <f aca="false">IF(T$2=$E181,$J181,"")</f>
        <v/>
      </c>
      <c r="U181" s="86" t="str">
        <f aca="false">IF(U$2=$E181,$J181,"")</f>
        <v/>
      </c>
      <c r="V181" s="99" t="str">
        <f aca="false">IF(V$2=$E181,$J181,"")</f>
        <v/>
      </c>
      <c r="W181" s="86" t="str">
        <f aca="false">IF(W$2=$E181,$J181,"")</f>
        <v/>
      </c>
      <c r="X181" s="99" t="str">
        <f aca="false">IF(X$2=$E181,$J181,"")</f>
        <v/>
      </c>
      <c r="Y181" s="86" t="str">
        <f aca="false">IF(Y$2=$E181,$J181,"")</f>
        <v/>
      </c>
      <c r="Z181" s="99" t="str">
        <f aca="false">IF(Z$2=$E181,$J181,"")</f>
        <v/>
      </c>
      <c r="AA181" s="86" t="str">
        <f aca="false">IF(AA$2=$E181,$J181,"")</f>
        <v/>
      </c>
      <c r="AB181" s="99" t="str">
        <f aca="false">IF(AB$2=$E181,$J181,"")</f>
        <v/>
      </c>
      <c r="AC181" s="101" t="s">
        <v>10</v>
      </c>
      <c r="AD181" s="83"/>
      <c r="AE181" s="83"/>
      <c r="AF181" s="83"/>
    </row>
    <row r="182" customFormat="false" ht="14.25" hidden="false" customHeight="false" outlineLevel="0" collapsed="false">
      <c r="A182" s="82" t="str">
        <f aca="false">IF(G182&lt;&gt;0,IF(COUNTIF(G$4:G$200,G182)&lt;&gt;1,RANK(G182,G$4:G$200)&amp;"°",RANK(G182,G$4:G$200)),"")</f>
        <v/>
      </c>
      <c r="B182" s="83"/>
      <c r="C182" s="86" t="str">
        <f aca="false">IFERROR(VLOOKUP($B182,TabJoueurs,2,0),"")</f>
        <v/>
      </c>
      <c r="D182" s="86" t="str">
        <f aca="false">IFERROR(VLOOKUP($B182,TabJoueurs,3,0),"")</f>
        <v/>
      </c>
      <c r="E182" s="86" t="str">
        <f aca="false">IFERROR(VLOOKUP($B182,TabJoueurs,4,0),"")</f>
        <v/>
      </c>
      <c r="F182" s="86" t="str">
        <f aca="false">IFERROR(VLOOKUP($B182,TabJoueurs,7,0),"")</f>
        <v/>
      </c>
      <c r="G182" s="103"/>
      <c r="H182" s="82" t="n">
        <f aca="false">COUNTIF(E$4:E182,E182)</f>
        <v>64</v>
      </c>
      <c r="I182" s="82" t="n">
        <f aca="false">IFERROR(IF(H182&lt;6,I181+1,I181),0)</f>
        <v>70</v>
      </c>
      <c r="J182" s="82" t="str">
        <f aca="false">IF(G182&gt;0,IF(H182&lt;6,PtsMax6-I182+1,""),"")</f>
        <v/>
      </c>
      <c r="K182" s="97" t="n">
        <f aca="false">MAX(M182:AB182)</f>
        <v>0</v>
      </c>
      <c r="L182" s="98" t="n">
        <f aca="false">IFERROR(G182/G$1,"")</f>
        <v>0</v>
      </c>
      <c r="M182" s="99" t="str">
        <f aca="false">IF(M$2=$E182,$J182,"")</f>
        <v/>
      </c>
      <c r="N182" s="86" t="str">
        <f aca="false">IF(N$2=$E182,$J182,"")</f>
        <v/>
      </c>
      <c r="O182" s="99" t="str">
        <f aca="false">IF(O$2=$E182,$J182,"")</f>
        <v/>
      </c>
      <c r="P182" s="86" t="str">
        <f aca="false">IF(P$2=$E182,$J182,"")</f>
        <v/>
      </c>
      <c r="Q182" s="86" t="str">
        <f aca="false">IF(Q$2=$E182,$J182,"")</f>
        <v/>
      </c>
      <c r="R182" s="99" t="str">
        <f aca="false">IF(R$2=$E182,$J182,"")</f>
        <v/>
      </c>
      <c r="S182" s="86" t="str">
        <f aca="false">IF(S$2=$E182,$J182,"")</f>
        <v/>
      </c>
      <c r="T182" s="99" t="str">
        <f aca="false">IF(T$2=$E182,$J182,"")</f>
        <v/>
      </c>
      <c r="U182" s="86" t="str">
        <f aca="false">IF(U$2=$E182,$J182,"")</f>
        <v/>
      </c>
      <c r="V182" s="99" t="str">
        <f aca="false">IF(V$2=$E182,$J182,"")</f>
        <v/>
      </c>
      <c r="W182" s="86" t="str">
        <f aca="false">IF(W$2=$E182,$J182,"")</f>
        <v/>
      </c>
      <c r="X182" s="99" t="str">
        <f aca="false">IF(X$2=$E182,$J182,"")</f>
        <v/>
      </c>
      <c r="Y182" s="86" t="str">
        <f aca="false">IF(Y$2=$E182,$J182,"")</f>
        <v/>
      </c>
      <c r="Z182" s="99" t="str">
        <f aca="false">IF(Z$2=$E182,$J182,"")</f>
        <v/>
      </c>
      <c r="AA182" s="86" t="str">
        <f aca="false">IF(AA$2=$E182,$J182,"")</f>
        <v/>
      </c>
      <c r="AB182" s="99" t="str">
        <f aca="false">IF(AB$2=$E182,$J182,"")</f>
        <v/>
      </c>
      <c r="AC182" s="101" t="s">
        <v>10</v>
      </c>
      <c r="AD182" s="83"/>
      <c r="AE182" s="83"/>
      <c r="AF182" s="83"/>
    </row>
    <row r="183" customFormat="false" ht="14.25" hidden="false" customHeight="false" outlineLevel="0" collapsed="false">
      <c r="A183" s="82" t="str">
        <f aca="false">IF(G183&lt;&gt;0,IF(COUNTIF(G$4:G$200,G183)&lt;&gt;1,RANK(G183,G$4:G$200)&amp;"°",RANK(G183,G$4:G$200)),"")</f>
        <v/>
      </c>
      <c r="B183" s="83"/>
      <c r="C183" s="86" t="str">
        <f aca="false">IFERROR(VLOOKUP($B183,TabJoueurs,2,0),"")</f>
        <v/>
      </c>
      <c r="D183" s="86" t="str">
        <f aca="false">IFERROR(VLOOKUP($B183,TabJoueurs,3,0),"")</f>
        <v/>
      </c>
      <c r="E183" s="86" t="str">
        <f aca="false">IFERROR(VLOOKUP($B183,TabJoueurs,4,0),"")</f>
        <v/>
      </c>
      <c r="F183" s="86" t="str">
        <f aca="false">IFERROR(VLOOKUP($B183,TabJoueurs,7,0),"")</f>
        <v/>
      </c>
      <c r="G183" s="103"/>
      <c r="H183" s="82" t="n">
        <f aca="false">COUNTIF(E$4:E183,E183)</f>
        <v>65</v>
      </c>
      <c r="I183" s="82" t="n">
        <f aca="false">IFERROR(IF(H183&lt;6,I182+1,I182),0)</f>
        <v>70</v>
      </c>
      <c r="J183" s="82" t="str">
        <f aca="false">IF(G183&gt;0,IF(H183&lt;6,PtsMax6-I183+1,""),"")</f>
        <v/>
      </c>
      <c r="K183" s="97" t="n">
        <f aca="false">MAX(M183:AB183)</f>
        <v>0</v>
      </c>
      <c r="L183" s="98" t="n">
        <f aca="false">IFERROR(G183/G$1,"")</f>
        <v>0</v>
      </c>
      <c r="M183" s="99" t="str">
        <f aca="false">IF(M$2=$E183,$J183,"")</f>
        <v/>
      </c>
      <c r="N183" s="86" t="str">
        <f aca="false">IF(N$2=$E183,$J183,"")</f>
        <v/>
      </c>
      <c r="O183" s="99" t="str">
        <f aca="false">IF(O$2=$E183,$J183,"")</f>
        <v/>
      </c>
      <c r="P183" s="86" t="str">
        <f aca="false">IF(P$2=$E183,$J183,"")</f>
        <v/>
      </c>
      <c r="Q183" s="86" t="str">
        <f aca="false">IF(Q$2=$E183,$J183,"")</f>
        <v/>
      </c>
      <c r="R183" s="99" t="str">
        <f aca="false">IF(R$2=$E183,$J183,"")</f>
        <v/>
      </c>
      <c r="S183" s="86" t="str">
        <f aca="false">IF(S$2=$E183,$J183,"")</f>
        <v/>
      </c>
      <c r="T183" s="99" t="str">
        <f aca="false">IF(T$2=$E183,$J183,"")</f>
        <v/>
      </c>
      <c r="U183" s="86" t="str">
        <f aca="false">IF(U$2=$E183,$J183,"")</f>
        <v/>
      </c>
      <c r="V183" s="99" t="str">
        <f aca="false">IF(V$2=$E183,$J183,"")</f>
        <v/>
      </c>
      <c r="W183" s="86" t="str">
        <f aca="false">IF(W$2=$E183,$J183,"")</f>
        <v/>
      </c>
      <c r="X183" s="99" t="str">
        <f aca="false">IF(X$2=$E183,$J183,"")</f>
        <v/>
      </c>
      <c r="Y183" s="86" t="str">
        <f aca="false">IF(Y$2=$E183,$J183,"")</f>
        <v/>
      </c>
      <c r="Z183" s="99" t="str">
        <f aca="false">IF(Z$2=$E183,$J183,"")</f>
        <v/>
      </c>
      <c r="AA183" s="86" t="str">
        <f aca="false">IF(AA$2=$E183,$J183,"")</f>
        <v/>
      </c>
      <c r="AB183" s="99" t="str">
        <f aca="false">IF(AB$2=$E183,$J183,"")</f>
        <v/>
      </c>
      <c r="AC183" s="101" t="s">
        <v>10</v>
      </c>
      <c r="AD183" s="83"/>
      <c r="AE183" s="83"/>
      <c r="AF183" s="83"/>
    </row>
    <row r="184" customFormat="false" ht="14.25" hidden="false" customHeight="false" outlineLevel="0" collapsed="false">
      <c r="A184" s="82" t="str">
        <f aca="false">IF(G184&lt;&gt;0,IF(COUNTIF(G$4:G$200,G184)&lt;&gt;1,RANK(G184,G$4:G$200)&amp;"°",RANK(G184,G$4:G$200)),"")</f>
        <v/>
      </c>
      <c r="B184" s="83"/>
      <c r="C184" s="86" t="str">
        <f aca="false">IFERROR(VLOOKUP($B184,TabJoueurs,2,0),"")</f>
        <v/>
      </c>
      <c r="D184" s="86" t="str">
        <f aca="false">IFERROR(VLOOKUP($B184,TabJoueurs,3,0),"")</f>
        <v/>
      </c>
      <c r="E184" s="86" t="str">
        <f aca="false">IFERROR(VLOOKUP($B184,TabJoueurs,4,0),"")</f>
        <v/>
      </c>
      <c r="F184" s="86" t="str">
        <f aca="false">IFERROR(VLOOKUP($B184,TabJoueurs,7,0),"")</f>
        <v/>
      </c>
      <c r="G184" s="103"/>
      <c r="H184" s="82" t="n">
        <f aca="false">COUNTIF(E$4:E184,E184)</f>
        <v>66</v>
      </c>
      <c r="I184" s="82" t="n">
        <f aca="false">IFERROR(IF(H184&lt;6,I183+1,I183),0)</f>
        <v>70</v>
      </c>
      <c r="J184" s="82" t="str">
        <f aca="false">IF(G184&gt;0,IF(H184&lt;6,PtsMax6-I184+1,""),"")</f>
        <v/>
      </c>
      <c r="K184" s="97" t="n">
        <f aca="false">MAX(M184:AB184)</f>
        <v>0</v>
      </c>
      <c r="L184" s="98" t="n">
        <f aca="false">IFERROR(G184/G$1,"")</f>
        <v>0</v>
      </c>
      <c r="M184" s="99" t="str">
        <f aca="false">IF(M$2=$E184,$J184,"")</f>
        <v/>
      </c>
      <c r="N184" s="86" t="str">
        <f aca="false">IF(N$2=$E184,$J184,"")</f>
        <v/>
      </c>
      <c r="O184" s="99" t="str">
        <f aca="false">IF(O$2=$E184,$J184,"")</f>
        <v/>
      </c>
      <c r="P184" s="86" t="str">
        <f aca="false">IF(P$2=$E184,$J184,"")</f>
        <v/>
      </c>
      <c r="Q184" s="86" t="str">
        <f aca="false">IF(Q$2=$E184,$J184,"")</f>
        <v/>
      </c>
      <c r="R184" s="99" t="str">
        <f aca="false">IF(R$2=$E184,$J184,"")</f>
        <v/>
      </c>
      <c r="S184" s="86" t="str">
        <f aca="false">IF(S$2=$E184,$J184,"")</f>
        <v/>
      </c>
      <c r="T184" s="99" t="str">
        <f aca="false">IF(T$2=$E184,$J184,"")</f>
        <v/>
      </c>
      <c r="U184" s="86" t="str">
        <f aca="false">IF(U$2=$E184,$J184,"")</f>
        <v/>
      </c>
      <c r="V184" s="99" t="str">
        <f aca="false">IF(V$2=$E184,$J184,"")</f>
        <v/>
      </c>
      <c r="W184" s="86" t="str">
        <f aca="false">IF(W$2=$E184,$J184,"")</f>
        <v/>
      </c>
      <c r="X184" s="99" t="str">
        <f aca="false">IF(X$2=$E184,$J184,"")</f>
        <v/>
      </c>
      <c r="Y184" s="86" t="str">
        <f aca="false">IF(Y$2=$E184,$J184,"")</f>
        <v/>
      </c>
      <c r="Z184" s="99" t="str">
        <f aca="false">IF(Z$2=$E184,$J184,"")</f>
        <v/>
      </c>
      <c r="AA184" s="86" t="str">
        <f aca="false">IF(AA$2=$E184,$J184,"")</f>
        <v/>
      </c>
      <c r="AB184" s="99" t="str">
        <f aca="false">IF(AB$2=$E184,$J184,"")</f>
        <v/>
      </c>
      <c r="AC184" s="101" t="s">
        <v>10</v>
      </c>
      <c r="AD184" s="83"/>
      <c r="AE184" s="83"/>
      <c r="AF184" s="83"/>
    </row>
    <row r="185" customFormat="false" ht="14.25" hidden="false" customHeight="false" outlineLevel="0" collapsed="false">
      <c r="A185" s="82" t="str">
        <f aca="false">IF(G185&lt;&gt;0,IF(COUNTIF(G$4:G$200,G185)&lt;&gt;1,RANK(G185,G$4:G$200)&amp;"°",RANK(G185,G$4:G$200)),"")</f>
        <v/>
      </c>
      <c r="B185" s="83"/>
      <c r="C185" s="86" t="str">
        <f aca="false">IFERROR(VLOOKUP($B185,TabJoueurs,2,0),"")</f>
        <v/>
      </c>
      <c r="D185" s="86" t="str">
        <f aca="false">IFERROR(VLOOKUP($B185,TabJoueurs,3,0),"")</f>
        <v/>
      </c>
      <c r="E185" s="86" t="str">
        <f aca="false">IFERROR(VLOOKUP($B185,TabJoueurs,4,0),"")</f>
        <v/>
      </c>
      <c r="F185" s="86" t="str">
        <f aca="false">IFERROR(VLOOKUP($B185,TabJoueurs,7,0),"")</f>
        <v/>
      </c>
      <c r="G185" s="103"/>
      <c r="H185" s="82" t="n">
        <f aca="false">COUNTIF(E$4:E185,E185)</f>
        <v>67</v>
      </c>
      <c r="I185" s="82" t="n">
        <f aca="false">IFERROR(IF(H185&lt;6,I184+1,I184),0)</f>
        <v>70</v>
      </c>
      <c r="J185" s="82" t="str">
        <f aca="false">IF(G185&gt;0,IF(H185&lt;6,PtsMax6-I185+1,""),"")</f>
        <v/>
      </c>
      <c r="K185" s="97" t="n">
        <f aca="false">MAX(M185:AB185)</f>
        <v>0</v>
      </c>
      <c r="L185" s="98" t="n">
        <f aca="false">IFERROR(G185/G$1,"")</f>
        <v>0</v>
      </c>
      <c r="M185" s="99" t="str">
        <f aca="false">IF(M$2=$E185,$J185,"")</f>
        <v/>
      </c>
      <c r="N185" s="86" t="str">
        <f aca="false">IF(N$2=$E185,$J185,"")</f>
        <v/>
      </c>
      <c r="O185" s="99" t="str">
        <f aca="false">IF(O$2=$E185,$J185,"")</f>
        <v/>
      </c>
      <c r="P185" s="86" t="str">
        <f aca="false">IF(P$2=$E185,$J185,"")</f>
        <v/>
      </c>
      <c r="Q185" s="86" t="str">
        <f aca="false">IF(Q$2=$E185,$J185,"")</f>
        <v/>
      </c>
      <c r="R185" s="99" t="str">
        <f aca="false">IF(R$2=$E185,$J185,"")</f>
        <v/>
      </c>
      <c r="S185" s="86" t="str">
        <f aca="false">IF(S$2=$E185,$J185,"")</f>
        <v/>
      </c>
      <c r="T185" s="99" t="str">
        <f aca="false">IF(T$2=$E185,$J185,"")</f>
        <v/>
      </c>
      <c r="U185" s="86" t="str">
        <f aca="false">IF(U$2=$E185,$J185,"")</f>
        <v/>
      </c>
      <c r="V185" s="99" t="str">
        <f aca="false">IF(V$2=$E185,$J185,"")</f>
        <v/>
      </c>
      <c r="W185" s="86" t="str">
        <f aca="false">IF(W$2=$E185,$J185,"")</f>
        <v/>
      </c>
      <c r="X185" s="99" t="str">
        <f aca="false">IF(X$2=$E185,$J185,"")</f>
        <v/>
      </c>
      <c r="Y185" s="86" t="str">
        <f aca="false">IF(Y$2=$E185,$J185,"")</f>
        <v/>
      </c>
      <c r="Z185" s="99" t="str">
        <f aca="false">IF(Z$2=$E185,$J185,"")</f>
        <v/>
      </c>
      <c r="AA185" s="86" t="str">
        <f aca="false">IF(AA$2=$E185,$J185,"")</f>
        <v/>
      </c>
      <c r="AB185" s="99" t="str">
        <f aca="false">IF(AB$2=$E185,$J185,"")</f>
        <v/>
      </c>
      <c r="AC185" s="101" t="s">
        <v>10</v>
      </c>
      <c r="AD185" s="83"/>
      <c r="AE185" s="83"/>
      <c r="AF185" s="83"/>
    </row>
    <row r="186" customFormat="false" ht="14.25" hidden="false" customHeight="false" outlineLevel="0" collapsed="false">
      <c r="A186" s="82" t="str">
        <f aca="false">IF(G186&lt;&gt;0,IF(COUNTIF(G$4:G$200,G186)&lt;&gt;1,RANK(G186,G$4:G$200)&amp;"°",RANK(G186,G$4:G$200)),"")</f>
        <v/>
      </c>
      <c r="B186" s="83"/>
      <c r="C186" s="86" t="str">
        <f aca="false">IFERROR(VLOOKUP($B186,TabJoueurs,2,0),"")</f>
        <v/>
      </c>
      <c r="D186" s="86" t="str">
        <f aca="false">IFERROR(VLOOKUP($B186,TabJoueurs,3,0),"")</f>
        <v/>
      </c>
      <c r="E186" s="86" t="str">
        <f aca="false">IFERROR(VLOOKUP($B186,TabJoueurs,4,0),"")</f>
        <v/>
      </c>
      <c r="F186" s="86" t="str">
        <f aca="false">IFERROR(VLOOKUP($B186,TabJoueurs,7,0),"")</f>
        <v/>
      </c>
      <c r="G186" s="103"/>
      <c r="H186" s="82" t="n">
        <f aca="false">COUNTIF(E$4:E186,E186)</f>
        <v>68</v>
      </c>
      <c r="I186" s="82" t="n">
        <f aca="false">IFERROR(IF(H186&lt;6,I185+1,I185),0)</f>
        <v>70</v>
      </c>
      <c r="J186" s="82" t="str">
        <f aca="false">IF(G186&gt;0,IF(H186&lt;6,PtsMax6-I186+1,""),"")</f>
        <v/>
      </c>
      <c r="K186" s="97" t="n">
        <f aca="false">MAX(M186:AB186)</f>
        <v>0</v>
      </c>
      <c r="L186" s="98" t="n">
        <f aca="false">IFERROR(G186/G$1,"")</f>
        <v>0</v>
      </c>
      <c r="M186" s="99" t="str">
        <f aca="false">IF(M$2=$E186,$J186,"")</f>
        <v/>
      </c>
      <c r="N186" s="86" t="str">
        <f aca="false">IF(N$2=$E186,$J186,"")</f>
        <v/>
      </c>
      <c r="O186" s="99" t="str">
        <f aca="false">IF(O$2=$E186,$J186,"")</f>
        <v/>
      </c>
      <c r="P186" s="86" t="str">
        <f aca="false">IF(P$2=$E186,$J186,"")</f>
        <v/>
      </c>
      <c r="Q186" s="86" t="str">
        <f aca="false">IF(Q$2=$E186,$J186,"")</f>
        <v/>
      </c>
      <c r="R186" s="99" t="str">
        <f aca="false">IF(R$2=$E186,$J186,"")</f>
        <v/>
      </c>
      <c r="S186" s="86" t="str">
        <f aca="false">IF(S$2=$E186,$J186,"")</f>
        <v/>
      </c>
      <c r="T186" s="99" t="str">
        <f aca="false">IF(T$2=$E186,$J186,"")</f>
        <v/>
      </c>
      <c r="U186" s="86" t="str">
        <f aca="false">IF(U$2=$E186,$J186,"")</f>
        <v/>
      </c>
      <c r="V186" s="99" t="str">
        <f aca="false">IF(V$2=$E186,$J186,"")</f>
        <v/>
      </c>
      <c r="W186" s="86" t="str">
        <f aca="false">IF(W$2=$E186,$J186,"")</f>
        <v/>
      </c>
      <c r="X186" s="99" t="str">
        <f aca="false">IF(X$2=$E186,$J186,"")</f>
        <v/>
      </c>
      <c r="Y186" s="86" t="str">
        <f aca="false">IF(Y$2=$E186,$J186,"")</f>
        <v/>
      </c>
      <c r="Z186" s="99" t="str">
        <f aca="false">IF(Z$2=$E186,$J186,"")</f>
        <v/>
      </c>
      <c r="AA186" s="86" t="str">
        <f aca="false">IF(AA$2=$E186,$J186,"")</f>
        <v/>
      </c>
      <c r="AB186" s="99" t="str">
        <f aca="false">IF(AB$2=$E186,$J186,"")</f>
        <v/>
      </c>
      <c r="AC186" s="101" t="s">
        <v>10</v>
      </c>
      <c r="AD186" s="83"/>
      <c r="AE186" s="83"/>
      <c r="AF186" s="83"/>
    </row>
    <row r="187" customFormat="false" ht="14.25" hidden="false" customHeight="false" outlineLevel="0" collapsed="false">
      <c r="A187" s="82" t="str">
        <f aca="false">IF(G187&lt;&gt;0,IF(COUNTIF(G$4:G$200,G187)&lt;&gt;1,RANK(G187,G$4:G$200)&amp;"°",RANK(G187,G$4:G$200)),"")</f>
        <v/>
      </c>
      <c r="B187" s="83"/>
      <c r="C187" s="86" t="str">
        <f aca="false">IFERROR(VLOOKUP($B187,TabJoueurs,2,0),"")</f>
        <v/>
      </c>
      <c r="D187" s="86" t="str">
        <f aca="false">IFERROR(VLOOKUP($B187,TabJoueurs,3,0),"")</f>
        <v/>
      </c>
      <c r="E187" s="86" t="str">
        <f aca="false">IFERROR(VLOOKUP($B187,TabJoueurs,4,0),"")</f>
        <v/>
      </c>
      <c r="F187" s="86" t="str">
        <f aca="false">IFERROR(VLOOKUP($B187,TabJoueurs,7,0),"")</f>
        <v/>
      </c>
      <c r="G187" s="103"/>
      <c r="H187" s="82" t="n">
        <f aca="false">COUNTIF(E$4:E187,E187)</f>
        <v>69</v>
      </c>
      <c r="I187" s="82" t="n">
        <f aca="false">IFERROR(IF(H187&lt;6,I186+1,I186),0)</f>
        <v>70</v>
      </c>
      <c r="J187" s="82" t="str">
        <f aca="false">IF(G187&gt;0,IF(H187&lt;6,PtsMax6-I187+1,""),"")</f>
        <v/>
      </c>
      <c r="K187" s="97" t="n">
        <f aca="false">MAX(M187:AB187)</f>
        <v>0</v>
      </c>
      <c r="L187" s="98" t="n">
        <f aca="false">IFERROR(G187/G$1,"")</f>
        <v>0</v>
      </c>
      <c r="M187" s="99" t="str">
        <f aca="false">IF(M$2=$E187,$J187,"")</f>
        <v/>
      </c>
      <c r="N187" s="86" t="str">
        <f aca="false">IF(N$2=$E187,$J187,"")</f>
        <v/>
      </c>
      <c r="O187" s="99" t="str">
        <f aca="false">IF(O$2=$E187,$J187,"")</f>
        <v/>
      </c>
      <c r="P187" s="86" t="str">
        <f aca="false">IF(P$2=$E187,$J187,"")</f>
        <v/>
      </c>
      <c r="Q187" s="86" t="str">
        <f aca="false">IF(Q$2=$E187,$J187,"")</f>
        <v/>
      </c>
      <c r="R187" s="99" t="str">
        <f aca="false">IF(R$2=$E187,$J187,"")</f>
        <v/>
      </c>
      <c r="S187" s="86" t="str">
        <f aca="false">IF(S$2=$E187,$J187,"")</f>
        <v/>
      </c>
      <c r="T187" s="99" t="str">
        <f aca="false">IF(T$2=$E187,$J187,"")</f>
        <v/>
      </c>
      <c r="U187" s="86" t="str">
        <f aca="false">IF(U$2=$E187,$J187,"")</f>
        <v/>
      </c>
      <c r="V187" s="99" t="str">
        <f aca="false">IF(V$2=$E187,$J187,"")</f>
        <v/>
      </c>
      <c r="W187" s="86" t="str">
        <f aca="false">IF(W$2=$E187,$J187,"")</f>
        <v/>
      </c>
      <c r="X187" s="99" t="str">
        <f aca="false">IF(X$2=$E187,$J187,"")</f>
        <v/>
      </c>
      <c r="Y187" s="86" t="str">
        <f aca="false">IF(Y$2=$E187,$J187,"")</f>
        <v/>
      </c>
      <c r="Z187" s="99" t="str">
        <f aca="false">IF(Z$2=$E187,$J187,"")</f>
        <v/>
      </c>
      <c r="AA187" s="86" t="str">
        <f aca="false">IF(AA$2=$E187,$J187,"")</f>
        <v/>
      </c>
      <c r="AB187" s="99" t="str">
        <f aca="false">IF(AB$2=$E187,$J187,"")</f>
        <v/>
      </c>
      <c r="AC187" s="101" t="s">
        <v>10</v>
      </c>
      <c r="AD187" s="83"/>
      <c r="AE187" s="83"/>
      <c r="AF187" s="83"/>
    </row>
    <row r="188" customFormat="false" ht="14.25" hidden="false" customHeight="false" outlineLevel="0" collapsed="false">
      <c r="A188" s="82" t="str">
        <f aca="false">IF(G188&lt;&gt;0,IF(COUNTIF(G$4:G$200,G188)&lt;&gt;1,RANK(G188,G$4:G$200)&amp;"°",RANK(G188,G$4:G$200)),"")</f>
        <v/>
      </c>
      <c r="B188" s="83"/>
      <c r="C188" s="86" t="str">
        <f aca="false">IFERROR(VLOOKUP($B188,TabJoueurs,2,0),"")</f>
        <v/>
      </c>
      <c r="D188" s="86" t="str">
        <f aca="false">IFERROR(VLOOKUP($B188,TabJoueurs,3,0),"")</f>
        <v/>
      </c>
      <c r="E188" s="86" t="str">
        <f aca="false">IFERROR(VLOOKUP($B188,TabJoueurs,4,0),"")</f>
        <v/>
      </c>
      <c r="F188" s="86" t="str">
        <f aca="false">IFERROR(VLOOKUP($B188,TabJoueurs,7,0),"")</f>
        <v/>
      </c>
      <c r="G188" s="103"/>
      <c r="H188" s="82" t="n">
        <f aca="false">COUNTIF(E$4:E188,E188)</f>
        <v>70</v>
      </c>
      <c r="I188" s="82" t="n">
        <f aca="false">IFERROR(IF(H188&lt;6,I187+1,I187),0)</f>
        <v>70</v>
      </c>
      <c r="J188" s="82" t="str">
        <f aca="false">IF(G188&gt;0,IF(H188&lt;6,PtsMax6-I188+1,""),"")</f>
        <v/>
      </c>
      <c r="K188" s="97" t="n">
        <f aca="false">MAX(M188:AB188)</f>
        <v>0</v>
      </c>
      <c r="L188" s="98" t="n">
        <f aca="false">IFERROR(G188/G$1,"")</f>
        <v>0</v>
      </c>
      <c r="M188" s="99" t="str">
        <f aca="false">IF(M$2=$E188,$J188,"")</f>
        <v/>
      </c>
      <c r="N188" s="86" t="str">
        <f aca="false">IF(N$2=$E188,$J188,"")</f>
        <v/>
      </c>
      <c r="O188" s="99" t="str">
        <f aca="false">IF(O$2=$E188,$J188,"")</f>
        <v/>
      </c>
      <c r="P188" s="86" t="str">
        <f aca="false">IF(P$2=$E188,$J188,"")</f>
        <v/>
      </c>
      <c r="Q188" s="86" t="str">
        <f aca="false">IF(Q$2=$E188,$J188,"")</f>
        <v/>
      </c>
      <c r="R188" s="99" t="str">
        <f aca="false">IF(R$2=$E188,$J188,"")</f>
        <v/>
      </c>
      <c r="S188" s="86" t="str">
        <f aca="false">IF(S$2=$E188,$J188,"")</f>
        <v/>
      </c>
      <c r="T188" s="99" t="str">
        <f aca="false">IF(T$2=$E188,$J188,"")</f>
        <v/>
      </c>
      <c r="U188" s="86" t="str">
        <f aca="false">IF(U$2=$E188,$J188,"")</f>
        <v/>
      </c>
      <c r="V188" s="99" t="str">
        <f aca="false">IF(V$2=$E188,$J188,"")</f>
        <v/>
      </c>
      <c r="W188" s="86" t="str">
        <f aca="false">IF(W$2=$E188,$J188,"")</f>
        <v/>
      </c>
      <c r="X188" s="99" t="str">
        <f aca="false">IF(X$2=$E188,$J188,"")</f>
        <v/>
      </c>
      <c r="Y188" s="86" t="str">
        <f aca="false">IF(Y$2=$E188,$J188,"")</f>
        <v/>
      </c>
      <c r="Z188" s="99" t="str">
        <f aca="false">IF(Z$2=$E188,$J188,"")</f>
        <v/>
      </c>
      <c r="AA188" s="86" t="str">
        <f aca="false">IF(AA$2=$E188,$J188,"")</f>
        <v/>
      </c>
      <c r="AB188" s="99" t="str">
        <f aca="false">IF(AB$2=$E188,$J188,"")</f>
        <v/>
      </c>
      <c r="AC188" s="101" t="s">
        <v>10</v>
      </c>
      <c r="AD188" s="83"/>
      <c r="AE188" s="83"/>
      <c r="AF188" s="83"/>
    </row>
    <row r="189" customFormat="false" ht="14.25" hidden="false" customHeight="false" outlineLevel="0" collapsed="false">
      <c r="A189" s="82" t="str">
        <f aca="false">IF(G189&lt;&gt;0,IF(COUNTIF(G$4:G$200,G189)&lt;&gt;1,RANK(G189,G$4:G$200)&amp;"°",RANK(G189,G$4:G$200)),"")</f>
        <v/>
      </c>
      <c r="B189" s="83"/>
      <c r="C189" s="86" t="str">
        <f aca="false">IFERROR(VLOOKUP($B189,TabJoueurs,2,0),"")</f>
        <v/>
      </c>
      <c r="D189" s="86" t="str">
        <f aca="false">IFERROR(VLOOKUP($B189,TabJoueurs,3,0),"")</f>
        <v/>
      </c>
      <c r="E189" s="86" t="str">
        <f aca="false">IFERROR(VLOOKUP($B189,TabJoueurs,4,0),"")</f>
        <v/>
      </c>
      <c r="F189" s="86" t="str">
        <f aca="false">IFERROR(VLOOKUP($B189,TabJoueurs,7,0),"")</f>
        <v/>
      </c>
      <c r="G189" s="103"/>
      <c r="H189" s="82" t="n">
        <f aca="false">COUNTIF(E$4:E189,E189)</f>
        <v>71</v>
      </c>
      <c r="I189" s="82" t="n">
        <f aca="false">IFERROR(IF(H189&lt;6,I188+1,I188),0)</f>
        <v>70</v>
      </c>
      <c r="J189" s="82" t="str">
        <f aca="false">IF(G189&gt;0,IF(H189&lt;6,PtsMax6-I189+1,""),"")</f>
        <v/>
      </c>
      <c r="K189" s="97" t="n">
        <f aca="false">MAX(M189:AB189)</f>
        <v>0</v>
      </c>
      <c r="L189" s="98" t="n">
        <f aca="false">IFERROR(G189/G$1,"")</f>
        <v>0</v>
      </c>
      <c r="M189" s="99" t="str">
        <f aca="false">IF(M$2=$E189,$J189,"")</f>
        <v/>
      </c>
      <c r="N189" s="86" t="str">
        <f aca="false">IF(N$2=$E189,$J189,"")</f>
        <v/>
      </c>
      <c r="O189" s="99" t="str">
        <f aca="false">IF(O$2=$E189,$J189,"")</f>
        <v/>
      </c>
      <c r="P189" s="86" t="str">
        <f aca="false">IF(P$2=$E189,$J189,"")</f>
        <v/>
      </c>
      <c r="Q189" s="86" t="str">
        <f aca="false">IF(Q$2=$E189,$J189,"")</f>
        <v/>
      </c>
      <c r="R189" s="99" t="str">
        <f aca="false">IF(R$2=$E189,$J189,"")</f>
        <v/>
      </c>
      <c r="S189" s="86" t="str">
        <f aca="false">IF(S$2=$E189,$J189,"")</f>
        <v/>
      </c>
      <c r="T189" s="99" t="str">
        <f aca="false">IF(T$2=$E189,$J189,"")</f>
        <v/>
      </c>
      <c r="U189" s="86" t="str">
        <f aca="false">IF(U$2=$E189,$J189,"")</f>
        <v/>
      </c>
      <c r="V189" s="99" t="str">
        <f aca="false">IF(V$2=$E189,$J189,"")</f>
        <v/>
      </c>
      <c r="W189" s="86" t="str">
        <f aca="false">IF(W$2=$E189,$J189,"")</f>
        <v/>
      </c>
      <c r="X189" s="99" t="str">
        <f aca="false">IF(X$2=$E189,$J189,"")</f>
        <v/>
      </c>
      <c r="Y189" s="86" t="str">
        <f aca="false">IF(Y$2=$E189,$J189,"")</f>
        <v/>
      </c>
      <c r="Z189" s="99" t="str">
        <f aca="false">IF(Z$2=$E189,$J189,"")</f>
        <v/>
      </c>
      <c r="AA189" s="86" t="str">
        <f aca="false">IF(AA$2=$E189,$J189,"")</f>
        <v/>
      </c>
      <c r="AB189" s="99" t="str">
        <f aca="false">IF(AB$2=$E189,$J189,"")</f>
        <v/>
      </c>
      <c r="AC189" s="101" t="s">
        <v>10</v>
      </c>
      <c r="AD189" s="83"/>
      <c r="AE189" s="83"/>
      <c r="AF189" s="83"/>
    </row>
    <row r="190" customFormat="false" ht="14.25" hidden="false" customHeight="false" outlineLevel="0" collapsed="false">
      <c r="A190" s="82" t="str">
        <f aca="false">IF(G190&lt;&gt;0,IF(COUNTIF(G$4:G$200,G190)&lt;&gt;1,RANK(G190,G$4:G$200)&amp;"°",RANK(G190,G$4:G$200)),"")</f>
        <v/>
      </c>
      <c r="B190" s="83"/>
      <c r="C190" s="86" t="str">
        <f aca="false">IFERROR(VLOOKUP($B190,TabJoueurs,2,0),"")</f>
        <v/>
      </c>
      <c r="D190" s="86" t="str">
        <f aca="false">IFERROR(VLOOKUP($B190,TabJoueurs,3,0),"")</f>
        <v/>
      </c>
      <c r="E190" s="86" t="str">
        <f aca="false">IFERROR(VLOOKUP($B190,TabJoueurs,4,0),"")</f>
        <v/>
      </c>
      <c r="F190" s="86" t="str">
        <f aca="false">IFERROR(VLOOKUP($B190,TabJoueurs,7,0),"")</f>
        <v/>
      </c>
      <c r="G190" s="103"/>
      <c r="H190" s="82" t="n">
        <f aca="false">COUNTIF(E$4:E190,E190)</f>
        <v>72</v>
      </c>
      <c r="I190" s="82" t="n">
        <f aca="false">IFERROR(IF(H190&lt;6,I189+1,I189),0)</f>
        <v>70</v>
      </c>
      <c r="J190" s="82" t="str">
        <f aca="false">IF(G190&gt;0,IF(H190&lt;6,PtsMax6-I190+1,""),"")</f>
        <v/>
      </c>
      <c r="K190" s="97" t="n">
        <f aca="false">MAX(M190:AB190)</f>
        <v>0</v>
      </c>
      <c r="L190" s="98" t="n">
        <f aca="false">IFERROR(G190/G$1,"")</f>
        <v>0</v>
      </c>
      <c r="M190" s="99" t="str">
        <f aca="false">IF(M$2=$E190,$J190,"")</f>
        <v/>
      </c>
      <c r="N190" s="86" t="str">
        <f aca="false">IF(N$2=$E190,$J190,"")</f>
        <v/>
      </c>
      <c r="O190" s="99" t="str">
        <f aca="false">IF(O$2=$E190,$J190,"")</f>
        <v/>
      </c>
      <c r="P190" s="86" t="str">
        <f aca="false">IF(P$2=$E190,$J190,"")</f>
        <v/>
      </c>
      <c r="Q190" s="86" t="str">
        <f aca="false">IF(Q$2=$E190,$J190,"")</f>
        <v/>
      </c>
      <c r="R190" s="99" t="str">
        <f aca="false">IF(R$2=$E190,$J190,"")</f>
        <v/>
      </c>
      <c r="S190" s="86" t="str">
        <f aca="false">IF(S$2=$E190,$J190,"")</f>
        <v/>
      </c>
      <c r="T190" s="99" t="str">
        <f aca="false">IF(T$2=$E190,$J190,"")</f>
        <v/>
      </c>
      <c r="U190" s="86" t="str">
        <f aca="false">IF(U$2=$E190,$J190,"")</f>
        <v/>
      </c>
      <c r="V190" s="99" t="str">
        <f aca="false">IF(V$2=$E190,$J190,"")</f>
        <v/>
      </c>
      <c r="W190" s="86" t="str">
        <f aca="false">IF(W$2=$E190,$J190,"")</f>
        <v/>
      </c>
      <c r="X190" s="99" t="str">
        <f aca="false">IF(X$2=$E190,$J190,"")</f>
        <v/>
      </c>
      <c r="Y190" s="86" t="str">
        <f aca="false">IF(Y$2=$E190,$J190,"")</f>
        <v/>
      </c>
      <c r="Z190" s="99" t="str">
        <f aca="false">IF(Z$2=$E190,$J190,"")</f>
        <v/>
      </c>
      <c r="AA190" s="86" t="str">
        <f aca="false">IF(AA$2=$E190,$J190,"")</f>
        <v/>
      </c>
      <c r="AB190" s="99" t="str">
        <f aca="false">IF(AB$2=$E190,$J190,"")</f>
        <v/>
      </c>
      <c r="AC190" s="101" t="s">
        <v>10</v>
      </c>
      <c r="AD190" s="83"/>
      <c r="AE190" s="83"/>
      <c r="AF190" s="83"/>
    </row>
    <row r="191" customFormat="false" ht="14.25" hidden="false" customHeight="false" outlineLevel="0" collapsed="false">
      <c r="A191" s="82" t="str">
        <f aca="false">IF(G191&lt;&gt;0,IF(COUNTIF(G$4:G$200,G191)&lt;&gt;1,RANK(G191,G$4:G$200)&amp;"°",RANK(G191,G$4:G$200)),"")</f>
        <v/>
      </c>
      <c r="B191" s="83"/>
      <c r="C191" s="86" t="str">
        <f aca="false">IFERROR(VLOOKUP($B191,TabJoueurs,2,0),"")</f>
        <v/>
      </c>
      <c r="D191" s="86" t="str">
        <f aca="false">IFERROR(VLOOKUP($B191,TabJoueurs,3,0),"")</f>
        <v/>
      </c>
      <c r="E191" s="86" t="str">
        <f aca="false">IFERROR(VLOOKUP($B191,TabJoueurs,4,0),"")</f>
        <v/>
      </c>
      <c r="F191" s="86" t="str">
        <f aca="false">IFERROR(VLOOKUP($B191,TabJoueurs,7,0),"")</f>
        <v/>
      </c>
      <c r="G191" s="103"/>
      <c r="H191" s="82" t="n">
        <f aca="false">COUNTIF(E$4:E191,E191)</f>
        <v>73</v>
      </c>
      <c r="I191" s="82" t="n">
        <f aca="false">IFERROR(IF(H191&lt;6,I190+1,I190),0)</f>
        <v>70</v>
      </c>
      <c r="J191" s="82" t="str">
        <f aca="false">IF(G191&gt;0,IF(H191&lt;6,PtsMax6-I191+1,""),"")</f>
        <v/>
      </c>
      <c r="K191" s="97" t="n">
        <f aca="false">MAX(M191:AB191)</f>
        <v>0</v>
      </c>
      <c r="L191" s="98" t="n">
        <f aca="false">IFERROR(G191/G$1,"")</f>
        <v>0</v>
      </c>
      <c r="M191" s="99" t="str">
        <f aca="false">IF(M$2=$E191,$J191,"")</f>
        <v/>
      </c>
      <c r="N191" s="86" t="str">
        <f aca="false">IF(N$2=$E191,$J191,"")</f>
        <v/>
      </c>
      <c r="O191" s="99" t="str">
        <f aca="false">IF(O$2=$E191,$J191,"")</f>
        <v/>
      </c>
      <c r="P191" s="86" t="str">
        <f aca="false">IF(P$2=$E191,$J191,"")</f>
        <v/>
      </c>
      <c r="Q191" s="86" t="str">
        <f aca="false">IF(Q$2=$E191,$J191,"")</f>
        <v/>
      </c>
      <c r="R191" s="99" t="str">
        <f aca="false">IF(R$2=$E191,$J191,"")</f>
        <v/>
      </c>
      <c r="S191" s="86" t="str">
        <f aca="false">IF(S$2=$E191,$J191,"")</f>
        <v/>
      </c>
      <c r="T191" s="99" t="str">
        <f aca="false">IF(T$2=$E191,$J191,"")</f>
        <v/>
      </c>
      <c r="U191" s="86" t="str">
        <f aca="false">IF(U$2=$E191,$J191,"")</f>
        <v/>
      </c>
      <c r="V191" s="99" t="str">
        <f aca="false">IF(V$2=$E191,$J191,"")</f>
        <v/>
      </c>
      <c r="W191" s="86" t="str">
        <f aca="false">IF(W$2=$E191,$J191,"")</f>
        <v/>
      </c>
      <c r="X191" s="99" t="str">
        <f aca="false">IF(X$2=$E191,$J191,"")</f>
        <v/>
      </c>
      <c r="Y191" s="86" t="str">
        <f aca="false">IF(Y$2=$E191,$J191,"")</f>
        <v/>
      </c>
      <c r="Z191" s="99" t="str">
        <f aca="false">IF(Z$2=$E191,$J191,"")</f>
        <v/>
      </c>
      <c r="AA191" s="86" t="str">
        <f aca="false">IF(AA$2=$E191,$J191,"")</f>
        <v/>
      </c>
      <c r="AB191" s="99" t="str">
        <f aca="false">IF(AB$2=$E191,$J191,"")</f>
        <v/>
      </c>
      <c r="AC191" s="101" t="s">
        <v>10</v>
      </c>
      <c r="AD191" s="83"/>
      <c r="AE191" s="83"/>
      <c r="AF191" s="83"/>
    </row>
    <row r="192" customFormat="false" ht="14.25" hidden="false" customHeight="false" outlineLevel="0" collapsed="false">
      <c r="A192" s="82" t="str">
        <f aca="false">IF(G192&lt;&gt;0,IF(COUNTIF(G$4:G$200,G192)&lt;&gt;1,RANK(G192,G$4:G$200)&amp;"°",RANK(G192,G$4:G$200)),"")</f>
        <v/>
      </c>
      <c r="B192" s="83"/>
      <c r="C192" s="86" t="str">
        <f aca="false">IFERROR(VLOOKUP($B192,TabJoueurs,2,0),"")</f>
        <v/>
      </c>
      <c r="D192" s="86" t="str">
        <f aca="false">IFERROR(VLOOKUP($B192,TabJoueurs,3,0),"")</f>
        <v/>
      </c>
      <c r="E192" s="86" t="str">
        <f aca="false">IFERROR(VLOOKUP($B192,TabJoueurs,4,0),"")</f>
        <v/>
      </c>
      <c r="F192" s="86" t="str">
        <f aca="false">IFERROR(VLOOKUP($B192,TabJoueurs,7,0),"")</f>
        <v/>
      </c>
      <c r="G192" s="103"/>
      <c r="H192" s="82" t="n">
        <f aca="false">COUNTIF(E$4:E192,E192)</f>
        <v>74</v>
      </c>
      <c r="I192" s="82" t="n">
        <f aca="false">IFERROR(IF(H192&lt;6,I191+1,I191),0)</f>
        <v>70</v>
      </c>
      <c r="J192" s="82" t="str">
        <f aca="false">IF(G192&gt;0,IF(H192&lt;6,PtsMax6-I192+1,""),"")</f>
        <v/>
      </c>
      <c r="K192" s="97" t="n">
        <f aca="false">MAX(M192:AB192)</f>
        <v>0</v>
      </c>
      <c r="L192" s="98" t="n">
        <f aca="false">IFERROR(G192/G$1,"")</f>
        <v>0</v>
      </c>
      <c r="M192" s="99" t="str">
        <f aca="false">IF(M$2=$E192,$J192,"")</f>
        <v/>
      </c>
      <c r="N192" s="86" t="str">
        <f aca="false">IF(N$2=$E192,$J192,"")</f>
        <v/>
      </c>
      <c r="O192" s="99" t="str">
        <f aca="false">IF(O$2=$E192,$J192,"")</f>
        <v/>
      </c>
      <c r="P192" s="86" t="str">
        <f aca="false">IF(P$2=$E192,$J192,"")</f>
        <v/>
      </c>
      <c r="Q192" s="86" t="str">
        <f aca="false">IF(Q$2=$E192,$J192,"")</f>
        <v/>
      </c>
      <c r="R192" s="99" t="str">
        <f aca="false">IF(R$2=$E192,$J192,"")</f>
        <v/>
      </c>
      <c r="S192" s="86" t="str">
        <f aca="false">IF(S$2=$E192,$J192,"")</f>
        <v/>
      </c>
      <c r="T192" s="99" t="str">
        <f aca="false">IF(T$2=$E192,$J192,"")</f>
        <v/>
      </c>
      <c r="U192" s="86" t="str">
        <f aca="false">IF(U$2=$E192,$J192,"")</f>
        <v/>
      </c>
      <c r="V192" s="99" t="str">
        <f aca="false">IF(V$2=$E192,$J192,"")</f>
        <v/>
      </c>
      <c r="W192" s="86" t="str">
        <f aca="false">IF(W$2=$E192,$J192,"")</f>
        <v/>
      </c>
      <c r="X192" s="99" t="str">
        <f aca="false">IF(X$2=$E192,$J192,"")</f>
        <v/>
      </c>
      <c r="Y192" s="86" t="str">
        <f aca="false">IF(Y$2=$E192,$J192,"")</f>
        <v/>
      </c>
      <c r="Z192" s="99" t="str">
        <f aca="false">IF(Z$2=$E192,$J192,"")</f>
        <v/>
      </c>
      <c r="AA192" s="86" t="str">
        <f aca="false">IF(AA$2=$E192,$J192,"")</f>
        <v/>
      </c>
      <c r="AB192" s="99" t="str">
        <f aca="false">IF(AB$2=$E192,$J192,"")</f>
        <v/>
      </c>
      <c r="AC192" s="101" t="s">
        <v>10</v>
      </c>
      <c r="AD192" s="83"/>
      <c r="AE192" s="83"/>
      <c r="AF192" s="83"/>
    </row>
    <row r="193" customFormat="false" ht="14.25" hidden="false" customHeight="false" outlineLevel="0" collapsed="false">
      <c r="A193" s="82" t="str">
        <f aca="false">IF(G193&lt;&gt;0,IF(COUNTIF(G$4:G$200,G193)&lt;&gt;1,RANK(G193,G$4:G$200)&amp;"°",RANK(G193,G$4:G$200)),"")</f>
        <v/>
      </c>
      <c r="B193" s="83"/>
      <c r="C193" s="86" t="str">
        <f aca="false">IFERROR(VLOOKUP($B193,TabJoueurs,2,0),"")</f>
        <v/>
      </c>
      <c r="D193" s="86" t="str">
        <f aca="false">IFERROR(VLOOKUP($B193,TabJoueurs,3,0),"")</f>
        <v/>
      </c>
      <c r="E193" s="86" t="str">
        <f aca="false">IFERROR(VLOOKUP($B193,TabJoueurs,4,0),"")</f>
        <v/>
      </c>
      <c r="F193" s="86" t="str">
        <f aca="false">IFERROR(VLOOKUP($B193,TabJoueurs,7,0),"")</f>
        <v/>
      </c>
      <c r="G193" s="103"/>
      <c r="H193" s="82" t="n">
        <f aca="false">COUNTIF(E$4:E193,E193)</f>
        <v>75</v>
      </c>
      <c r="I193" s="82" t="n">
        <f aca="false">IFERROR(IF(H193&lt;6,I192+1,I192),0)</f>
        <v>70</v>
      </c>
      <c r="J193" s="82" t="str">
        <f aca="false">IF(G193&gt;0,IF(H193&lt;6,PtsMax6-I193+1,""),"")</f>
        <v/>
      </c>
      <c r="K193" s="97" t="n">
        <f aca="false">MAX(M193:AB193)</f>
        <v>0</v>
      </c>
      <c r="L193" s="98" t="n">
        <f aca="false">IFERROR(G193/G$1,"")</f>
        <v>0</v>
      </c>
      <c r="M193" s="99" t="str">
        <f aca="false">IF(M$2=$E193,$J193,"")</f>
        <v/>
      </c>
      <c r="N193" s="86" t="str">
        <f aca="false">IF(N$2=$E193,$J193,"")</f>
        <v/>
      </c>
      <c r="O193" s="99" t="str">
        <f aca="false">IF(O$2=$E193,$J193,"")</f>
        <v/>
      </c>
      <c r="P193" s="86" t="str">
        <f aca="false">IF(P$2=$E193,$J193,"")</f>
        <v/>
      </c>
      <c r="Q193" s="86" t="str">
        <f aca="false">IF(Q$2=$E193,$J193,"")</f>
        <v/>
      </c>
      <c r="R193" s="99" t="str">
        <f aca="false">IF(R$2=$E193,$J193,"")</f>
        <v/>
      </c>
      <c r="S193" s="86" t="str">
        <f aca="false">IF(S$2=$E193,$J193,"")</f>
        <v/>
      </c>
      <c r="T193" s="99" t="str">
        <f aca="false">IF(T$2=$E193,$J193,"")</f>
        <v/>
      </c>
      <c r="U193" s="86" t="str">
        <f aca="false">IF(U$2=$E193,$J193,"")</f>
        <v/>
      </c>
      <c r="V193" s="99" t="str">
        <f aca="false">IF(V$2=$E193,$J193,"")</f>
        <v/>
      </c>
      <c r="W193" s="86" t="str">
        <f aca="false">IF(W$2=$E193,$J193,"")</f>
        <v/>
      </c>
      <c r="X193" s="99" t="str">
        <f aca="false">IF(X$2=$E193,$J193,"")</f>
        <v/>
      </c>
      <c r="Y193" s="86" t="str">
        <f aca="false">IF(Y$2=$E193,$J193,"")</f>
        <v/>
      </c>
      <c r="Z193" s="99" t="str">
        <f aca="false">IF(Z$2=$E193,$J193,"")</f>
        <v/>
      </c>
      <c r="AA193" s="86" t="str">
        <f aca="false">IF(AA$2=$E193,$J193,"")</f>
        <v/>
      </c>
      <c r="AB193" s="99" t="str">
        <f aca="false">IF(AB$2=$E193,$J193,"")</f>
        <v/>
      </c>
      <c r="AC193" s="101" t="s">
        <v>10</v>
      </c>
      <c r="AD193" s="83"/>
      <c r="AE193" s="83"/>
      <c r="AF193" s="83"/>
    </row>
    <row r="194" customFormat="false" ht="14.25" hidden="false" customHeight="false" outlineLevel="0" collapsed="false">
      <c r="A194" s="82" t="str">
        <f aca="false">IF(G194&lt;&gt;0,IF(COUNTIF(G$4:G$200,G194)&lt;&gt;1,RANK(G194,G$4:G$200)&amp;"°",RANK(G194,G$4:G$200)),"")</f>
        <v/>
      </c>
      <c r="B194" s="83"/>
      <c r="C194" s="86" t="str">
        <f aca="false">IFERROR(VLOOKUP($B194,TabJoueurs,2,0),"")</f>
        <v/>
      </c>
      <c r="D194" s="86" t="str">
        <f aca="false">IFERROR(VLOOKUP($B194,TabJoueurs,3,0),"")</f>
        <v/>
      </c>
      <c r="E194" s="86" t="str">
        <f aca="false">IFERROR(VLOOKUP($B194,TabJoueurs,4,0),"")</f>
        <v/>
      </c>
      <c r="F194" s="86" t="str">
        <f aca="false">IFERROR(VLOOKUP($B194,TabJoueurs,7,0),"")</f>
        <v/>
      </c>
      <c r="G194" s="103"/>
      <c r="H194" s="82" t="n">
        <f aca="false">COUNTIF(E$4:E194,E194)</f>
        <v>76</v>
      </c>
      <c r="I194" s="82" t="n">
        <f aca="false">IFERROR(IF(H194&lt;6,I193+1,I193),0)</f>
        <v>70</v>
      </c>
      <c r="J194" s="82" t="str">
        <f aca="false">IF(G194&gt;0,IF(H194&lt;6,PtsMax6-I194+1,""),"")</f>
        <v/>
      </c>
      <c r="K194" s="97" t="n">
        <f aca="false">MAX(M194:AB194)</f>
        <v>0</v>
      </c>
      <c r="L194" s="98" t="n">
        <f aca="false">IFERROR(G194/G$1,"")</f>
        <v>0</v>
      </c>
      <c r="M194" s="99" t="str">
        <f aca="false">IF(M$2=$E194,$J194,"")</f>
        <v/>
      </c>
      <c r="N194" s="86" t="str">
        <f aca="false">IF(N$2=$E194,$J194,"")</f>
        <v/>
      </c>
      <c r="O194" s="99" t="str">
        <f aca="false">IF(O$2=$E194,$J194,"")</f>
        <v/>
      </c>
      <c r="P194" s="86" t="str">
        <f aca="false">IF(P$2=$E194,$J194,"")</f>
        <v/>
      </c>
      <c r="Q194" s="86" t="str">
        <f aca="false">IF(Q$2=$E194,$J194,"")</f>
        <v/>
      </c>
      <c r="R194" s="99" t="str">
        <f aca="false">IF(R$2=$E194,$J194,"")</f>
        <v/>
      </c>
      <c r="S194" s="86" t="str">
        <f aca="false">IF(S$2=$E194,$J194,"")</f>
        <v/>
      </c>
      <c r="T194" s="99" t="str">
        <f aca="false">IF(T$2=$E194,$J194,"")</f>
        <v/>
      </c>
      <c r="U194" s="86" t="str">
        <f aca="false">IF(U$2=$E194,$J194,"")</f>
        <v/>
      </c>
      <c r="V194" s="99" t="str">
        <f aca="false">IF(V$2=$E194,$J194,"")</f>
        <v/>
      </c>
      <c r="W194" s="86" t="str">
        <f aca="false">IF(W$2=$E194,$J194,"")</f>
        <v/>
      </c>
      <c r="X194" s="99" t="str">
        <f aca="false">IF(X$2=$E194,$J194,"")</f>
        <v/>
      </c>
      <c r="Y194" s="86" t="str">
        <f aca="false">IF(Y$2=$E194,$J194,"")</f>
        <v/>
      </c>
      <c r="Z194" s="99" t="str">
        <f aca="false">IF(Z$2=$E194,$J194,"")</f>
        <v/>
      </c>
      <c r="AA194" s="86" t="str">
        <f aca="false">IF(AA$2=$E194,$J194,"")</f>
        <v/>
      </c>
      <c r="AB194" s="99" t="str">
        <f aca="false">IF(AB$2=$E194,$J194,"")</f>
        <v/>
      </c>
      <c r="AC194" s="101" t="s">
        <v>10</v>
      </c>
      <c r="AD194" s="83"/>
      <c r="AE194" s="83"/>
      <c r="AF194" s="83"/>
    </row>
    <row r="195" customFormat="false" ht="14.25" hidden="false" customHeight="false" outlineLevel="0" collapsed="false">
      <c r="A195" s="82" t="str">
        <f aca="false">IF(G195&lt;&gt;0,IF(COUNTIF(G$4:G$200,G195)&lt;&gt;1,RANK(G195,G$4:G$200)&amp;"°",RANK(G195,G$4:G$200)),"")</f>
        <v/>
      </c>
      <c r="B195" s="83"/>
      <c r="C195" s="86" t="str">
        <f aca="false">IFERROR(VLOOKUP($B195,TabJoueurs,2,0),"")</f>
        <v/>
      </c>
      <c r="D195" s="86" t="str">
        <f aca="false">IFERROR(VLOOKUP($B195,TabJoueurs,3,0),"")</f>
        <v/>
      </c>
      <c r="E195" s="86" t="str">
        <f aca="false">IFERROR(VLOOKUP($B195,TabJoueurs,4,0),"")</f>
        <v/>
      </c>
      <c r="F195" s="86" t="str">
        <f aca="false">IFERROR(VLOOKUP($B195,TabJoueurs,7,0),"")</f>
        <v/>
      </c>
      <c r="G195" s="103"/>
      <c r="H195" s="82" t="n">
        <f aca="false">COUNTIF(E$4:E195,E195)</f>
        <v>77</v>
      </c>
      <c r="I195" s="82" t="n">
        <f aca="false">IFERROR(IF(H195&lt;6,I194+1,I194),0)</f>
        <v>70</v>
      </c>
      <c r="J195" s="82" t="str">
        <f aca="false">IF(G195&gt;0,IF(H195&lt;6,PtsMax6-I195+1,""),"")</f>
        <v/>
      </c>
      <c r="K195" s="97" t="n">
        <f aca="false">MAX(M195:AB195)</f>
        <v>0</v>
      </c>
      <c r="L195" s="98" t="n">
        <f aca="false">IFERROR(G195/G$1,"")</f>
        <v>0</v>
      </c>
      <c r="M195" s="99" t="str">
        <f aca="false">IF(M$2=$E195,$J195,"")</f>
        <v/>
      </c>
      <c r="N195" s="86" t="str">
        <f aca="false">IF(N$2=$E195,$J195,"")</f>
        <v/>
      </c>
      <c r="O195" s="99" t="str">
        <f aca="false">IF(O$2=$E195,$J195,"")</f>
        <v/>
      </c>
      <c r="P195" s="86" t="str">
        <f aca="false">IF(P$2=$E195,$J195,"")</f>
        <v/>
      </c>
      <c r="Q195" s="86" t="str">
        <f aca="false">IF(Q$2=$E195,$J195,"")</f>
        <v/>
      </c>
      <c r="R195" s="99" t="str">
        <f aca="false">IF(R$2=$E195,$J195,"")</f>
        <v/>
      </c>
      <c r="S195" s="86" t="str">
        <f aca="false">IF(S$2=$E195,$J195,"")</f>
        <v/>
      </c>
      <c r="T195" s="99" t="str">
        <f aca="false">IF(T$2=$E195,$J195,"")</f>
        <v/>
      </c>
      <c r="U195" s="86" t="str">
        <f aca="false">IF(U$2=$E195,$J195,"")</f>
        <v/>
      </c>
      <c r="V195" s="99" t="str">
        <f aca="false">IF(V$2=$E195,$J195,"")</f>
        <v/>
      </c>
      <c r="W195" s="86" t="str">
        <f aca="false">IF(W$2=$E195,$J195,"")</f>
        <v/>
      </c>
      <c r="X195" s="99" t="str">
        <f aca="false">IF(X$2=$E195,$J195,"")</f>
        <v/>
      </c>
      <c r="Y195" s="86" t="str">
        <f aca="false">IF(Y$2=$E195,$J195,"")</f>
        <v/>
      </c>
      <c r="Z195" s="99" t="str">
        <f aca="false">IF(Z$2=$E195,$J195,"")</f>
        <v/>
      </c>
      <c r="AA195" s="86" t="str">
        <f aca="false">IF(AA$2=$E195,$J195,"")</f>
        <v/>
      </c>
      <c r="AB195" s="99" t="str">
        <f aca="false">IF(AB$2=$E195,$J195,"")</f>
        <v/>
      </c>
      <c r="AC195" s="101" t="s">
        <v>10</v>
      </c>
      <c r="AD195" s="83"/>
      <c r="AE195" s="83"/>
      <c r="AF195" s="83"/>
    </row>
    <row r="196" customFormat="false" ht="14.25" hidden="false" customHeight="false" outlineLevel="0" collapsed="false">
      <c r="A196" s="82" t="str">
        <f aca="false">IF(G196&lt;&gt;0,IF(COUNTIF(G$4:G$200,G196)&lt;&gt;1,RANK(G196,G$4:G$200)&amp;"°",RANK(G196,G$4:G$200)),"")</f>
        <v/>
      </c>
      <c r="B196" s="83"/>
      <c r="C196" s="86" t="str">
        <f aca="false">IFERROR(VLOOKUP($B196,TabJoueurs,2,0),"")</f>
        <v/>
      </c>
      <c r="D196" s="86" t="str">
        <f aca="false">IFERROR(VLOOKUP($B196,TabJoueurs,3,0),"")</f>
        <v/>
      </c>
      <c r="E196" s="86" t="str">
        <f aca="false">IFERROR(VLOOKUP($B196,TabJoueurs,4,0),"")</f>
        <v/>
      </c>
      <c r="F196" s="86" t="str">
        <f aca="false">IFERROR(VLOOKUP($B196,TabJoueurs,7,0),"")</f>
        <v/>
      </c>
      <c r="G196" s="103"/>
      <c r="H196" s="82" t="n">
        <f aca="false">COUNTIF(E$4:E196,E196)</f>
        <v>78</v>
      </c>
      <c r="I196" s="82" t="n">
        <f aca="false">IFERROR(IF(H196&lt;6,I195+1,I195),0)</f>
        <v>70</v>
      </c>
      <c r="J196" s="82" t="str">
        <f aca="false">IF(G196&gt;0,IF(H196&lt;6,PtsMax6-I196+1,""),"")</f>
        <v/>
      </c>
      <c r="K196" s="97" t="n">
        <f aca="false">MAX(M196:AB196)</f>
        <v>0</v>
      </c>
      <c r="L196" s="98" t="n">
        <f aca="false">IFERROR(G196/G$1,"")</f>
        <v>0</v>
      </c>
      <c r="M196" s="99" t="str">
        <f aca="false">IF(M$2=$E196,$J196,"")</f>
        <v/>
      </c>
      <c r="N196" s="86" t="str">
        <f aca="false">IF(N$2=$E196,$J196,"")</f>
        <v/>
      </c>
      <c r="O196" s="99" t="str">
        <f aca="false">IF(O$2=$E196,$J196,"")</f>
        <v/>
      </c>
      <c r="P196" s="86" t="str">
        <f aca="false">IF(P$2=$E196,$J196,"")</f>
        <v/>
      </c>
      <c r="Q196" s="86" t="str">
        <f aca="false">IF(Q$2=$E196,$J196,"")</f>
        <v/>
      </c>
      <c r="R196" s="99" t="str">
        <f aca="false">IF(R$2=$E196,$J196,"")</f>
        <v/>
      </c>
      <c r="S196" s="86" t="str">
        <f aca="false">IF(S$2=$E196,$J196,"")</f>
        <v/>
      </c>
      <c r="T196" s="99" t="str">
        <f aca="false">IF(T$2=$E196,$J196,"")</f>
        <v/>
      </c>
      <c r="U196" s="86" t="str">
        <f aca="false">IF(U$2=$E196,$J196,"")</f>
        <v/>
      </c>
      <c r="V196" s="99" t="str">
        <f aca="false">IF(V$2=$E196,$J196,"")</f>
        <v/>
      </c>
      <c r="W196" s="86" t="str">
        <f aca="false">IF(W$2=$E196,$J196,"")</f>
        <v/>
      </c>
      <c r="X196" s="99" t="str">
        <f aca="false">IF(X$2=$E196,$J196,"")</f>
        <v/>
      </c>
      <c r="Y196" s="86" t="str">
        <f aca="false">IF(Y$2=$E196,$J196,"")</f>
        <v/>
      </c>
      <c r="Z196" s="99" t="str">
        <f aca="false">IF(Z$2=$E196,$J196,"")</f>
        <v/>
      </c>
      <c r="AA196" s="86" t="str">
        <f aca="false">IF(AA$2=$E196,$J196,"")</f>
        <v/>
      </c>
      <c r="AB196" s="99" t="str">
        <f aca="false">IF(AB$2=$E196,$J196,"")</f>
        <v/>
      </c>
      <c r="AC196" s="101" t="s">
        <v>10</v>
      </c>
      <c r="AD196" s="83"/>
      <c r="AE196" s="83"/>
      <c r="AF196" s="83"/>
    </row>
    <row r="197" customFormat="false" ht="14.25" hidden="false" customHeight="false" outlineLevel="0" collapsed="false">
      <c r="A197" s="82" t="str">
        <f aca="false">IF(G197&lt;&gt;0,IF(COUNTIF(G$4:G$200,G197)&lt;&gt;1,RANK(G197,G$4:G$200)&amp;"°",RANK(G197,G$4:G$200)),"")</f>
        <v/>
      </c>
      <c r="B197" s="83"/>
      <c r="C197" s="86" t="str">
        <f aca="false">IFERROR(VLOOKUP($B197,TabJoueurs,2,0),"")</f>
        <v/>
      </c>
      <c r="D197" s="86" t="str">
        <f aca="false">IFERROR(VLOOKUP($B197,TabJoueurs,3,0),"")</f>
        <v/>
      </c>
      <c r="E197" s="86" t="str">
        <f aca="false">IFERROR(VLOOKUP($B197,TabJoueurs,4,0),"")</f>
        <v/>
      </c>
      <c r="F197" s="86" t="str">
        <f aca="false">IFERROR(VLOOKUP($B197,TabJoueurs,7,0),"")</f>
        <v/>
      </c>
      <c r="G197" s="103"/>
      <c r="H197" s="82" t="n">
        <f aca="false">COUNTIF(E$4:E197,E197)</f>
        <v>79</v>
      </c>
      <c r="I197" s="82" t="n">
        <f aca="false">IFERROR(IF(H197&lt;6,I196+1,I196),0)</f>
        <v>70</v>
      </c>
      <c r="J197" s="82" t="str">
        <f aca="false">IF(G197&gt;0,IF(H197&lt;6,PtsMax6-I197+1,""),"")</f>
        <v/>
      </c>
      <c r="K197" s="97" t="n">
        <f aca="false">MAX(M197:AB197)</f>
        <v>0</v>
      </c>
      <c r="L197" s="98" t="n">
        <f aca="false">IFERROR(G197/G$1,"")</f>
        <v>0</v>
      </c>
      <c r="M197" s="99" t="str">
        <f aca="false">IF(M$2=$E197,$J197,"")</f>
        <v/>
      </c>
      <c r="N197" s="86" t="str">
        <f aca="false">IF(N$2=$E197,$J197,"")</f>
        <v/>
      </c>
      <c r="O197" s="99" t="str">
        <f aca="false">IF(O$2=$E197,$J197,"")</f>
        <v/>
      </c>
      <c r="P197" s="86" t="str">
        <f aca="false">IF(P$2=$E197,$J197,"")</f>
        <v/>
      </c>
      <c r="Q197" s="86" t="str">
        <f aca="false">IF(Q$2=$E197,$J197,"")</f>
        <v/>
      </c>
      <c r="R197" s="99" t="str">
        <f aca="false">IF(R$2=$E197,$J197,"")</f>
        <v/>
      </c>
      <c r="S197" s="86" t="str">
        <f aca="false">IF(S$2=$E197,$J197,"")</f>
        <v/>
      </c>
      <c r="T197" s="99" t="str">
        <f aca="false">IF(T$2=$E197,$J197,"")</f>
        <v/>
      </c>
      <c r="U197" s="86" t="str">
        <f aca="false">IF(U$2=$E197,$J197,"")</f>
        <v/>
      </c>
      <c r="V197" s="99" t="str">
        <f aca="false">IF(V$2=$E197,$J197,"")</f>
        <v/>
      </c>
      <c r="W197" s="86" t="str">
        <f aca="false">IF(W$2=$E197,$J197,"")</f>
        <v/>
      </c>
      <c r="X197" s="99" t="str">
        <f aca="false">IF(X$2=$E197,$J197,"")</f>
        <v/>
      </c>
      <c r="Y197" s="86" t="str">
        <f aca="false">IF(Y$2=$E197,$J197,"")</f>
        <v/>
      </c>
      <c r="Z197" s="99" t="str">
        <f aca="false">IF(Z$2=$E197,$J197,"")</f>
        <v/>
      </c>
      <c r="AA197" s="86" t="str">
        <f aca="false">IF(AA$2=$E197,$J197,"")</f>
        <v/>
      </c>
      <c r="AB197" s="99" t="str">
        <f aca="false">IF(AB$2=$E197,$J197,"")</f>
        <v/>
      </c>
      <c r="AC197" s="101" t="s">
        <v>10</v>
      </c>
      <c r="AD197" s="83"/>
      <c r="AE197" s="83"/>
      <c r="AF197" s="83"/>
    </row>
    <row r="198" customFormat="false" ht="14.25" hidden="false" customHeight="false" outlineLevel="0" collapsed="false">
      <c r="A198" s="82" t="str">
        <f aca="false">IF(G198&lt;&gt;0,IF(COUNTIF(G$4:G$200,G198)&lt;&gt;1,RANK(G198,G$4:G$200)&amp;"°",RANK(G198,G$4:G$200)),"")</f>
        <v/>
      </c>
      <c r="B198" s="83"/>
      <c r="C198" s="86" t="str">
        <f aca="false">IFERROR(VLOOKUP($B198,TabJoueurs,2,0),"")</f>
        <v/>
      </c>
      <c r="D198" s="86" t="str">
        <f aca="false">IFERROR(VLOOKUP($B198,TabJoueurs,3,0),"")</f>
        <v/>
      </c>
      <c r="E198" s="86" t="str">
        <f aca="false">IFERROR(VLOOKUP($B198,TabJoueurs,4,0),"")</f>
        <v/>
      </c>
      <c r="F198" s="86" t="str">
        <f aca="false">IFERROR(VLOOKUP($B198,TabJoueurs,7,0),"")</f>
        <v/>
      </c>
      <c r="G198" s="103"/>
      <c r="H198" s="82" t="n">
        <f aca="false">COUNTIF(E$4:E198,E198)</f>
        <v>80</v>
      </c>
      <c r="I198" s="82" t="n">
        <f aca="false">IFERROR(IF(H198&lt;6,I197+1,I197),0)</f>
        <v>70</v>
      </c>
      <c r="J198" s="82" t="str">
        <f aca="false">IF(G198&gt;0,IF(H198&lt;6,PtsMax6-I198+1,""),"")</f>
        <v/>
      </c>
      <c r="K198" s="97" t="n">
        <f aca="false">MAX(M198:AB198)</f>
        <v>0</v>
      </c>
      <c r="L198" s="98" t="n">
        <f aca="false">IFERROR(G198/G$1,"")</f>
        <v>0</v>
      </c>
      <c r="M198" s="99" t="str">
        <f aca="false">IF(M$2=$E198,$J198,"")</f>
        <v/>
      </c>
      <c r="N198" s="86" t="str">
        <f aca="false">IF(N$2=$E198,$J198,"")</f>
        <v/>
      </c>
      <c r="O198" s="99" t="str">
        <f aca="false">IF(O$2=$E198,$J198,"")</f>
        <v/>
      </c>
      <c r="P198" s="86" t="str">
        <f aca="false">IF(P$2=$E198,$J198,"")</f>
        <v/>
      </c>
      <c r="Q198" s="86" t="str">
        <f aca="false">IF(Q$2=$E198,$J198,"")</f>
        <v/>
      </c>
      <c r="R198" s="99" t="str">
        <f aca="false">IF(R$2=$E198,$J198,"")</f>
        <v/>
      </c>
      <c r="S198" s="86" t="str">
        <f aca="false">IF(S$2=$E198,$J198,"")</f>
        <v/>
      </c>
      <c r="T198" s="99" t="str">
        <f aca="false">IF(T$2=$E198,$J198,"")</f>
        <v/>
      </c>
      <c r="U198" s="86" t="str">
        <f aca="false">IF(U$2=$E198,$J198,"")</f>
        <v/>
      </c>
      <c r="V198" s="99" t="str">
        <f aca="false">IF(V$2=$E198,$J198,"")</f>
        <v/>
      </c>
      <c r="W198" s="86" t="str">
        <f aca="false">IF(W$2=$E198,$J198,"")</f>
        <v/>
      </c>
      <c r="X198" s="99" t="str">
        <f aca="false">IF(X$2=$E198,$J198,"")</f>
        <v/>
      </c>
      <c r="Y198" s="86" t="str">
        <f aca="false">IF(Y$2=$E198,$J198,"")</f>
        <v/>
      </c>
      <c r="Z198" s="99" t="str">
        <f aca="false">IF(Z$2=$E198,$J198,"")</f>
        <v/>
      </c>
      <c r="AA198" s="86" t="str">
        <f aca="false">IF(AA$2=$E198,$J198,"")</f>
        <v/>
      </c>
      <c r="AB198" s="99" t="str">
        <f aca="false">IF(AB$2=$E198,$J198,"")</f>
        <v/>
      </c>
      <c r="AC198" s="101" t="s">
        <v>10</v>
      </c>
      <c r="AD198" s="83"/>
      <c r="AE198" s="83"/>
      <c r="AF198" s="83"/>
    </row>
    <row r="199" customFormat="false" ht="14.25" hidden="false" customHeight="false" outlineLevel="0" collapsed="false">
      <c r="A199" s="82" t="str">
        <f aca="false">IF(G199&lt;&gt;0,IF(COUNTIF(G$4:G$200,G199)&lt;&gt;1,RANK(G199,G$4:G$200)&amp;"°",RANK(G199,G$4:G$200)),"")</f>
        <v/>
      </c>
      <c r="B199" s="83"/>
      <c r="C199" s="86" t="str">
        <f aca="false">IFERROR(VLOOKUP($B199,TabJoueurs,2,0),"")</f>
        <v/>
      </c>
      <c r="D199" s="86" t="str">
        <f aca="false">IFERROR(VLOOKUP($B199,TabJoueurs,3,0),"")</f>
        <v/>
      </c>
      <c r="E199" s="86" t="str">
        <f aca="false">IFERROR(VLOOKUP($B199,TabJoueurs,4,0),"")</f>
        <v/>
      </c>
      <c r="F199" s="86" t="str">
        <f aca="false">IFERROR(VLOOKUP($B199,TabJoueurs,7,0),"")</f>
        <v/>
      </c>
      <c r="G199" s="103"/>
      <c r="H199" s="82" t="n">
        <f aca="false">COUNTIF(E$4:E199,E199)</f>
        <v>81</v>
      </c>
      <c r="I199" s="82" t="n">
        <f aca="false">IFERROR(IF(H199&lt;6,I198+1,I198),0)</f>
        <v>70</v>
      </c>
      <c r="J199" s="82" t="str">
        <f aca="false">IF(G199&gt;0,IF(H199&lt;6,PtsMax6-I199+1,""),"")</f>
        <v/>
      </c>
      <c r="K199" s="97" t="n">
        <f aca="false">MAX(M199:AB199)</f>
        <v>0</v>
      </c>
      <c r="L199" s="98" t="n">
        <f aca="false">IFERROR(G199/G$1,"")</f>
        <v>0</v>
      </c>
      <c r="M199" s="99" t="str">
        <f aca="false">IF(M$2=$E199,$J199,"")</f>
        <v/>
      </c>
      <c r="N199" s="86" t="str">
        <f aca="false">IF(N$2=$E199,$J199,"")</f>
        <v/>
      </c>
      <c r="O199" s="99" t="str">
        <f aca="false">IF(O$2=$E199,$J199,"")</f>
        <v/>
      </c>
      <c r="P199" s="86" t="str">
        <f aca="false">IF(P$2=$E199,$J199,"")</f>
        <v/>
      </c>
      <c r="Q199" s="86" t="str">
        <f aca="false">IF(Q$2=$E199,$J199,"")</f>
        <v/>
      </c>
      <c r="R199" s="99" t="str">
        <f aca="false">IF(R$2=$E199,$J199,"")</f>
        <v/>
      </c>
      <c r="S199" s="86" t="str">
        <f aca="false">IF(S$2=$E199,$J199,"")</f>
        <v/>
      </c>
      <c r="T199" s="99" t="str">
        <f aca="false">IF(T$2=$E199,$J199,"")</f>
        <v/>
      </c>
      <c r="U199" s="86" t="str">
        <f aca="false">IF(U$2=$E199,$J199,"")</f>
        <v/>
      </c>
      <c r="V199" s="99" t="str">
        <f aca="false">IF(V$2=$E199,$J199,"")</f>
        <v/>
      </c>
      <c r="W199" s="86" t="str">
        <f aca="false">IF(W$2=$E199,$J199,"")</f>
        <v/>
      </c>
      <c r="X199" s="99" t="str">
        <f aca="false">IF(X$2=$E199,$J199,"")</f>
        <v/>
      </c>
      <c r="Y199" s="86" t="str">
        <f aca="false">IF(Y$2=$E199,$J199,"")</f>
        <v/>
      </c>
      <c r="Z199" s="99" t="str">
        <f aca="false">IF(Z$2=$E199,$J199,"")</f>
        <v/>
      </c>
      <c r="AA199" s="86" t="str">
        <f aca="false">IF(AA$2=$E199,$J199,"")</f>
        <v/>
      </c>
      <c r="AB199" s="99" t="str">
        <f aca="false">IF(AB$2=$E199,$J199,"")</f>
        <v/>
      </c>
      <c r="AC199" s="101" t="s">
        <v>10</v>
      </c>
      <c r="AD199" s="83"/>
      <c r="AE199" s="83"/>
      <c r="AF199" s="83"/>
    </row>
    <row r="200" customFormat="false" ht="14.25" hidden="false" customHeight="false" outlineLevel="0" collapsed="false">
      <c r="A200" s="82" t="str">
        <f aca="false">IF(G200&lt;&gt;0,IF(COUNTIF(G$4:G$200,G200)&lt;&gt;1,RANK(G200,G$4:G$200)&amp;"°",RANK(G200,G$4:G$200)),"")</f>
        <v/>
      </c>
      <c r="B200" s="83"/>
      <c r="C200" s="86" t="str">
        <f aca="false">IFERROR(VLOOKUP($B200,TabJoueurs,2,0),"")</f>
        <v/>
      </c>
      <c r="D200" s="86" t="str">
        <f aca="false">IFERROR(VLOOKUP($B200,TabJoueurs,3,0),"")</f>
        <v/>
      </c>
      <c r="E200" s="86" t="str">
        <f aca="false">IFERROR(VLOOKUP($B200,TabJoueurs,4,0),"")</f>
        <v/>
      </c>
      <c r="F200" s="86" t="str">
        <f aca="false">IFERROR(VLOOKUP($B200,TabJoueurs,7,0),"")</f>
        <v/>
      </c>
      <c r="G200" s="103"/>
      <c r="H200" s="82" t="n">
        <f aca="false">COUNTIF(E$4:E200,E200)</f>
        <v>82</v>
      </c>
      <c r="I200" s="82" t="n">
        <f aca="false">IFERROR(IF(H200&lt;6,I199+1,I199),0)</f>
        <v>70</v>
      </c>
      <c r="J200" s="82" t="str">
        <f aca="false">IF(G200&gt;0,IF(H200&lt;6,PtsMax6-I200+1,""),"")</f>
        <v/>
      </c>
      <c r="K200" s="97" t="n">
        <f aca="false">MAX(M200:AB200)</f>
        <v>0</v>
      </c>
      <c r="L200" s="98" t="n">
        <f aca="false">IFERROR(G200/G$1,"")</f>
        <v>0</v>
      </c>
      <c r="M200" s="99" t="str">
        <f aca="false">IF(M$2=$E200,$J200,"")</f>
        <v/>
      </c>
      <c r="N200" s="86" t="str">
        <f aca="false">IF(N$2=$E200,$J200,"")</f>
        <v/>
      </c>
      <c r="O200" s="99" t="str">
        <f aca="false">IF(O$2=$E200,$J200,"")</f>
        <v/>
      </c>
      <c r="P200" s="86" t="str">
        <f aca="false">IF(P$2=$E200,$J200,"")</f>
        <v/>
      </c>
      <c r="Q200" s="86" t="str">
        <f aca="false">IF(Q$2=$E200,$J200,"")</f>
        <v/>
      </c>
      <c r="R200" s="99" t="str">
        <f aca="false">IF(R$2=$E200,$J200,"")</f>
        <v/>
      </c>
      <c r="S200" s="86" t="str">
        <f aca="false">IF(S$2=$E200,$J200,"")</f>
        <v/>
      </c>
      <c r="T200" s="99" t="str">
        <f aca="false">IF(T$2=$E200,$J200,"")</f>
        <v/>
      </c>
      <c r="U200" s="86" t="str">
        <f aca="false">IF(U$2=$E200,$J200,"")</f>
        <v/>
      </c>
      <c r="V200" s="99" t="str">
        <f aca="false">IF(V$2=$E200,$J200,"")</f>
        <v/>
      </c>
      <c r="W200" s="86" t="str">
        <f aca="false">IF(W$2=$E200,$J200,"")</f>
        <v/>
      </c>
      <c r="X200" s="99" t="str">
        <f aca="false">IF(X$2=$E200,$J200,"")</f>
        <v/>
      </c>
      <c r="Y200" s="86" t="str">
        <f aca="false">IF(Y$2=$E200,$J200,"")</f>
        <v/>
      </c>
      <c r="Z200" s="99" t="str">
        <f aca="false">IF(Z$2=$E200,$J200,"")</f>
        <v/>
      </c>
      <c r="AA200" s="86" t="str">
        <f aca="false">IF(AA$2=$E200,$J200,"")</f>
        <v/>
      </c>
      <c r="AB200" s="99" t="str">
        <f aca="false">IF(AB$2=$E200,$J200,"")</f>
        <v/>
      </c>
      <c r="AC200" s="101" t="s">
        <v>10</v>
      </c>
      <c r="AD200" s="83"/>
      <c r="AE200" s="83"/>
      <c r="AF200" s="83"/>
    </row>
  </sheetData>
  <autoFilter ref="A3:AD165"/>
  <mergeCells count="1">
    <mergeCell ref="A1:C1"/>
  </mergeCells>
  <conditionalFormatting sqref="G4:G130">
    <cfRule type="expression" priority="2" aboveAverage="0" equalAverage="0" bottom="0" percent="0" rank="0" text="" dxfId="29">
      <formula>COUNTIF($G$4:$G$200,G4)&gt;1</formula>
    </cfRule>
  </conditionalFormatting>
  <printOptions headings="false" gridLines="false" gridLinesSet="true" horizontalCentered="false" verticalCentered="false"/>
  <pageMargins left="0.7" right="0.7" top="0.338194444444444" bottom="0.26736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171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K154"/>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171875" defaultRowHeight="14.25" zeroHeight="false" outlineLevelRow="0" outlineLevelCol="0"/>
  <cols>
    <col collapsed="false" customWidth="true" hidden="false" outlineLevel="0" max="1" min="1" style="4" width="5.88"/>
    <col collapsed="false" customWidth="true" hidden="false" outlineLevel="0" max="2" min="2" style="4" width="20.89"/>
    <col collapsed="false" customWidth="true" hidden="false" outlineLevel="0" max="3" min="3" style="4" width="18.33"/>
    <col collapsed="false" customWidth="true" hidden="true" outlineLevel="0" max="4" min="4" style="4" width="18.33"/>
    <col collapsed="false" customWidth="true" hidden="false" outlineLevel="0" max="5" min="5" style="78" width="8"/>
    <col collapsed="false" customWidth="true" hidden="false" outlineLevel="0" max="6" min="6" style="78" width="4.11"/>
    <col collapsed="false" customWidth="true" hidden="false" outlineLevel="0" max="7" min="7" style="78" width="7.88"/>
    <col collapsed="false" customWidth="true" hidden="false" outlineLevel="0" max="8" min="8" style="78" width="11.11"/>
    <col collapsed="false" customWidth="true" hidden="false" outlineLevel="0" max="9" min="9" style="4" width="8.11"/>
    <col collapsed="false" customWidth="true" hidden="true" outlineLevel="0" max="10" min="10" style="78" width="7.88"/>
    <col collapsed="false" customWidth="true" hidden="true" outlineLevel="0" max="11" min="11" style="78" width="6.88"/>
    <col collapsed="false" customWidth="true" hidden="true" outlineLevel="0" max="12" min="12" style="78" width="6.11"/>
    <col collapsed="false" customWidth="true" hidden="true" outlineLevel="0" max="13" min="13" style="78" width="6.55"/>
    <col collapsed="false" customWidth="true" hidden="false" outlineLevel="0" max="14" min="14" style="4" width="7.55"/>
    <col collapsed="false" customWidth="true" hidden="false" outlineLevel="0" max="31" min="15" style="4" width="8.88"/>
    <col collapsed="false" customWidth="true" hidden="false" outlineLevel="0" max="32" min="32" style="4" width="26.45"/>
    <col collapsed="false" customWidth="true" hidden="false" outlineLevel="0" max="33" min="33" style="4" width="36.55"/>
    <col collapsed="false" customWidth="false" hidden="false" outlineLevel="0" max="1024" min="34" style="4" width="9.11"/>
  </cols>
  <sheetData>
    <row r="1" customFormat="false" ht="60" hidden="false" customHeight="false" outlineLevel="0" collapsed="false">
      <c r="B1" s="119" t="s">
        <v>906</v>
      </c>
      <c r="C1" s="119"/>
      <c r="D1" s="120"/>
      <c r="E1" s="86" t="s">
        <v>10</v>
      </c>
      <c r="G1" s="85"/>
      <c r="H1" s="85" t="s">
        <v>44</v>
      </c>
      <c r="I1" s="121"/>
      <c r="J1" s="82"/>
      <c r="K1" s="82"/>
      <c r="L1" s="82"/>
      <c r="M1" s="82"/>
      <c r="N1" s="83" t="s">
        <v>10</v>
      </c>
      <c r="O1" s="122" t="s">
        <v>23</v>
      </c>
      <c r="P1" s="122" t="s">
        <v>14</v>
      </c>
      <c r="Q1" s="122" t="s">
        <v>16</v>
      </c>
      <c r="R1" s="122" t="s">
        <v>24</v>
      </c>
      <c r="S1" s="122" t="s">
        <v>907</v>
      </c>
      <c r="T1" s="122" t="s">
        <v>18</v>
      </c>
      <c r="U1" s="122" t="s">
        <v>12</v>
      </c>
      <c r="V1" s="122" t="s">
        <v>22</v>
      </c>
      <c r="W1" s="122" t="s">
        <v>19</v>
      </c>
      <c r="X1" s="122" t="s">
        <v>20</v>
      </c>
      <c r="Y1" s="122" t="s">
        <v>21</v>
      </c>
      <c r="Z1" s="122" t="s">
        <v>15</v>
      </c>
      <c r="AA1" s="122" t="s">
        <v>11</v>
      </c>
      <c r="AB1" s="122" t="s">
        <v>908</v>
      </c>
      <c r="AC1" s="122" t="s">
        <v>909</v>
      </c>
      <c r="AD1" s="122" t="s">
        <v>910</v>
      </c>
      <c r="AE1" s="122" t="s">
        <v>46</v>
      </c>
    </row>
    <row r="2" customFormat="false" ht="27.75" hidden="true" customHeight="true" outlineLevel="0" collapsed="false">
      <c r="B2" s="85"/>
      <c r="C2" s="85"/>
      <c r="D2" s="85"/>
      <c r="E2" s="86"/>
      <c r="F2" s="86"/>
      <c r="G2" s="86"/>
      <c r="H2" s="86"/>
      <c r="J2" s="87" t="s">
        <v>47</v>
      </c>
      <c r="K2" s="88" t="s">
        <v>48</v>
      </c>
      <c r="L2" s="88" t="s">
        <v>49</v>
      </c>
      <c r="M2" s="88" t="s">
        <v>50</v>
      </c>
      <c r="N2" s="83"/>
      <c r="O2" s="86" t="s">
        <v>29</v>
      </c>
      <c r="P2" s="86" t="s">
        <v>30</v>
      </c>
      <c r="Q2" s="86" t="s">
        <v>31</v>
      </c>
      <c r="R2" s="82" t="s">
        <v>51</v>
      </c>
      <c r="S2" s="82" t="s">
        <v>911</v>
      </c>
      <c r="T2" s="82" t="s">
        <v>32</v>
      </c>
      <c r="U2" s="82" t="s">
        <v>33</v>
      </c>
      <c r="V2" s="82" t="s">
        <v>34</v>
      </c>
      <c r="W2" s="82" t="s">
        <v>35</v>
      </c>
      <c r="X2" s="82" t="s">
        <v>37</v>
      </c>
      <c r="Y2" s="82" t="s">
        <v>38</v>
      </c>
      <c r="Z2" s="82" t="s">
        <v>39</v>
      </c>
      <c r="AA2" s="78" t="s">
        <v>40</v>
      </c>
      <c r="AB2" s="78" t="s">
        <v>912</v>
      </c>
      <c r="AC2" s="78" t="s">
        <v>913</v>
      </c>
      <c r="AD2" s="82" t="s">
        <v>42</v>
      </c>
      <c r="AE2" s="82" t="s">
        <v>52</v>
      </c>
    </row>
    <row r="3" customFormat="false" ht="14.25" hidden="false" customHeight="false" outlineLevel="0" collapsed="false">
      <c r="A3" s="89" t="s">
        <v>53</v>
      </c>
      <c r="B3" s="90" t="s">
        <v>54</v>
      </c>
      <c r="C3" s="90" t="s">
        <v>914</v>
      </c>
      <c r="D3" s="90" t="s">
        <v>447</v>
      </c>
      <c r="E3" s="91" t="s">
        <v>55</v>
      </c>
      <c r="F3" s="91" t="s">
        <v>56</v>
      </c>
      <c r="G3" s="91" t="s">
        <v>1</v>
      </c>
      <c r="H3" s="91" t="s">
        <v>57</v>
      </c>
      <c r="I3" s="89" t="s">
        <v>58</v>
      </c>
      <c r="J3" s="92"/>
      <c r="K3" s="92"/>
      <c r="L3" s="92"/>
      <c r="M3" s="92"/>
      <c r="N3" s="123" t="s">
        <v>915</v>
      </c>
      <c r="O3" s="124" t="n">
        <f aca="false">SUM(O4:O153)</f>
        <v>0</v>
      </c>
      <c r="P3" s="124" t="n">
        <f aca="false">SUM(P4:P153)</f>
        <v>0</v>
      </c>
      <c r="Q3" s="124" t="n">
        <f aca="false">SUM(Q4:Q153)</f>
        <v>0</v>
      </c>
      <c r="R3" s="124" t="n">
        <f aca="false">SUM(R4:R153)</f>
        <v>0</v>
      </c>
      <c r="S3" s="124" t="n">
        <f aca="false">SUM(S4:S153)</f>
        <v>0</v>
      </c>
      <c r="T3" s="124" t="n">
        <f aca="false">SUM(T4:T153)</f>
        <v>0</v>
      </c>
      <c r="U3" s="124" t="n">
        <f aca="false">SUM(U4:U153)</f>
        <v>0</v>
      </c>
      <c r="V3" s="124" t="n">
        <f aca="false">SUM(V4:V153)</f>
        <v>0</v>
      </c>
      <c r="W3" s="124" t="n">
        <f aca="false">SUM(W4:W153)</f>
        <v>0</v>
      </c>
      <c r="X3" s="124" t="n">
        <f aca="false">SUM(X4:X153)</f>
        <v>0</v>
      </c>
      <c r="Y3" s="124" t="n">
        <f aca="false">SUM(Y4:Y153)</f>
        <v>0</v>
      </c>
      <c r="Z3" s="124" t="n">
        <f aca="false">SUM(Z4:Z153)</f>
        <v>0</v>
      </c>
      <c r="AA3" s="124" t="n">
        <f aca="false">SUM(AA4:AA153)</f>
        <v>0</v>
      </c>
      <c r="AB3" s="124" t="n">
        <f aca="false">SUM(AB4:AB153)</f>
        <v>0</v>
      </c>
      <c r="AC3" s="124" t="n">
        <f aca="false">SUM(AC4:AC153)</f>
        <v>0</v>
      </c>
      <c r="AD3" s="124" t="n">
        <f aca="false">SUM(AD4:AD153)</f>
        <v>0</v>
      </c>
      <c r="AE3" s="124" t="n">
        <f aca="false">SUM(AE4:AE153)</f>
        <v>0</v>
      </c>
    </row>
    <row r="4" customFormat="false" ht="14.25" hidden="false" customHeight="false" outlineLevel="0" collapsed="false">
      <c r="A4" s="82" t="str">
        <f aca="false">IF(I4&lt;&gt;0,IF(COUNTIF(I$4:I$164,I4)&lt;&gt;1,RANK(I4,I$4:I$164)&amp;"°",RANK(I4,I$4:I$164)),"")</f>
        <v/>
      </c>
      <c r="B4" s="125"/>
      <c r="C4" s="125"/>
      <c r="D4" s="125" t="str">
        <f aca="false">CONCATENATE(B4," ",C4)</f>
        <v> </v>
      </c>
      <c r="E4" s="82" t="str">
        <f aca="false">IF(ISERROR(VLOOKUP(CONCATENATE($B4," ",$C4),TabJoueurs,2,0)),"",VLOOKUP(CONCATENATE($B4," ",$C4),TabJoueurs,2,0))</f>
        <v/>
      </c>
      <c r="F4" s="82" t="str">
        <f aca="false">IF(ISERROR(VLOOKUP(CONCATENATE($B4," ",$C4),TabJoueurs,3,0)),"",VLOOKUP(CONCATENATE($B4," ",$C4),TabJoueurs,3,0))</f>
        <v/>
      </c>
      <c r="G4" s="126" t="str">
        <f aca="false">IF(ISERROR(VLOOKUP(CONCATENATE($B4," ",$C4),TabJoueurs,4,0)),"",VLOOKUP(CONCATENATE($B4," ",$C4),TabJoueurs,4,0))</f>
        <v/>
      </c>
      <c r="H4" s="126" t="str">
        <f aca="false">IF(ISERROR(VLOOKUP(CONCATENATE($B4," ",$C4),TabJoueurs,7,0)),"",VLOOKUP(CONCATENATE($B4," ",$C4),TabJoueurs,7,0))</f>
        <v/>
      </c>
      <c r="I4" s="125"/>
      <c r="J4" s="82" t="n">
        <f aca="false">COUNTIF(G$4:G4,G4)</f>
        <v>1</v>
      </c>
      <c r="K4" s="82" t="n">
        <f aca="false">IFERROR(IF(J4&lt;6,K3+1,K3),0)</f>
        <v>1</v>
      </c>
      <c r="L4" s="82" t="str">
        <f aca="false">IF(I4&gt;0,IF(J4&lt;6,PtsMax-K4+1,""),"")</f>
        <v/>
      </c>
      <c r="M4" s="82" t="n">
        <f aca="false">MAX(O4:AE4)</f>
        <v>0</v>
      </c>
      <c r="N4" s="98" t="str">
        <f aca="false">IFERROR(I4/I$1,"")</f>
        <v/>
      </c>
      <c r="O4" s="127" t="str">
        <f aca="false">IF(O$2=$G4,$L4,"")</f>
        <v/>
      </c>
      <c r="P4" s="128" t="str">
        <f aca="false">IF(P$2=$G4,$L4,"")</f>
        <v/>
      </c>
      <c r="Q4" s="127" t="str">
        <f aca="false">IF(Q$2=$G4,$L4,"")</f>
        <v/>
      </c>
      <c r="R4" s="128" t="str">
        <f aca="false">IF(R$2=$G4,$L4,"")</f>
        <v/>
      </c>
      <c r="S4" s="127" t="str">
        <f aca="false">IF(S$2=$G4,$L4,"")</f>
        <v/>
      </c>
      <c r="T4" s="128" t="str">
        <f aca="false">IF(T$2=$G4,$L4,"")</f>
        <v/>
      </c>
      <c r="U4" s="127" t="str">
        <f aca="false">IF(U$2=$G4,$L4,"")</f>
        <v/>
      </c>
      <c r="V4" s="128" t="str">
        <f aca="false">IF(V$2=$G4,$L4,"")</f>
        <v/>
      </c>
      <c r="W4" s="127" t="str">
        <f aca="false">IF(W$2=$G4,$L4,"")</f>
        <v/>
      </c>
      <c r="X4" s="128" t="str">
        <f aca="false">IF(X$2=$G4,$L4,"")</f>
        <v/>
      </c>
      <c r="Y4" s="127" t="str">
        <f aca="false">IF(Y$2=$G4,$L4,"")</f>
        <v/>
      </c>
      <c r="Z4" s="128" t="str">
        <f aca="false">IF(Z$2=$G4,$L4,"")</f>
        <v/>
      </c>
      <c r="AA4" s="127" t="str">
        <f aca="false">IF(AA$2=$G4,$L4,"")</f>
        <v/>
      </c>
      <c r="AB4" s="128" t="str">
        <f aca="false">IF(AB$2=$G4,$L4,"")</f>
        <v/>
      </c>
      <c r="AC4" s="127" t="str">
        <f aca="false">IF(AC$2=$G4,$L4,"")</f>
        <v/>
      </c>
      <c r="AD4" s="128" t="str">
        <f aca="false">IF(AD$2=$G4,$L4,"")</f>
        <v/>
      </c>
      <c r="AE4" s="127" t="str">
        <f aca="false">IF(AE$2=$G4,$L4,"")</f>
        <v/>
      </c>
      <c r="AF4" s="83" t="s">
        <v>10</v>
      </c>
      <c r="AG4" s="83" t="s">
        <v>10</v>
      </c>
      <c r="AH4" s="83"/>
      <c r="AI4" s="83"/>
    </row>
    <row r="5" customFormat="false" ht="14.25" hidden="false" customHeight="false" outlineLevel="0" collapsed="false">
      <c r="A5" s="82" t="str">
        <f aca="false">IF(I5&lt;&gt;0,IF(COUNTIF(I$4:I$164,I5)&lt;&gt;1,RANK(I5,I$4:I$164)&amp;"°",RANK(I5,I$4:I$164)),"")</f>
        <v/>
      </c>
      <c r="B5" s="125"/>
      <c r="C5" s="125"/>
      <c r="D5" s="125" t="str">
        <f aca="false">CONCATENATE(B5," ",C5)</f>
        <v> </v>
      </c>
      <c r="E5" s="82" t="str">
        <f aca="false">IF(ISERROR(VLOOKUP(CONCATENATE($B5," ",$C5),TabJoueurs,2,0)),"",VLOOKUP(CONCATENATE($B5," ",$C5),TabJoueurs,2,0))</f>
        <v/>
      </c>
      <c r="F5" s="82" t="str">
        <f aca="false">IF(ISERROR(VLOOKUP(CONCATENATE($B5," ",$C5),TabJoueurs,3,0)),"",VLOOKUP(CONCATENATE($B5," ",$C5),TabJoueurs,3,0))</f>
        <v/>
      </c>
      <c r="G5" s="126" t="str">
        <f aca="false">IF(ISERROR(VLOOKUP(CONCATENATE($B5," ",$C5),TabJoueurs,4,0)),"",VLOOKUP(CONCATENATE($B5," ",$C5),TabJoueurs,4,0))</f>
        <v/>
      </c>
      <c r="H5" s="126" t="str">
        <f aca="false">IF(ISERROR(VLOOKUP(CONCATENATE($B5," ",$C5),TabJoueurs,7,0)),"",VLOOKUP(CONCATENATE($B5," ",$C5),TabJoueurs,7,0))</f>
        <v/>
      </c>
      <c r="I5" s="125"/>
      <c r="J5" s="82" t="n">
        <f aca="false">COUNTIF(G$4:G5,G5)</f>
        <v>2</v>
      </c>
      <c r="K5" s="82" t="n">
        <f aca="false">IFERROR(IF(J5&lt;6,K4+1,K4),0)</f>
        <v>2</v>
      </c>
      <c r="L5" s="82" t="str">
        <f aca="false">IF(I5&gt;0,IF(J5&lt;6,PtsMax-K5+1,""),"")</f>
        <v/>
      </c>
      <c r="M5" s="82" t="n">
        <f aca="false">MAX(O5:AE5)</f>
        <v>0</v>
      </c>
      <c r="N5" s="98" t="str">
        <f aca="false">IFERROR(I5/I$1,"")</f>
        <v/>
      </c>
      <c r="O5" s="127" t="str">
        <f aca="false">IF(O$2=$G5,$L5,"")</f>
        <v/>
      </c>
      <c r="P5" s="128" t="str">
        <f aca="false">IF(P$2=$G5,$L5,"")</f>
        <v/>
      </c>
      <c r="Q5" s="127" t="str">
        <f aca="false">IF(Q$2=$G5,$L5,"")</f>
        <v/>
      </c>
      <c r="R5" s="128" t="str">
        <f aca="false">IF(R$2=$G5,$L5,"")</f>
        <v/>
      </c>
      <c r="S5" s="127" t="str">
        <f aca="false">IF(S$2=$G5,$L5,"")</f>
        <v/>
      </c>
      <c r="T5" s="128" t="str">
        <f aca="false">IF(T$2=$G5,$L5,"")</f>
        <v/>
      </c>
      <c r="U5" s="127" t="str">
        <f aca="false">IF(U$2=$G5,$L5,"")</f>
        <v/>
      </c>
      <c r="V5" s="128" t="str">
        <f aca="false">IF(V$2=$G5,$L5,"")</f>
        <v/>
      </c>
      <c r="W5" s="127" t="str">
        <f aca="false">IF(W$2=$G5,$L5,"")</f>
        <v/>
      </c>
      <c r="X5" s="128" t="str">
        <f aca="false">IF(X$2=$G5,$L5,"")</f>
        <v/>
      </c>
      <c r="Y5" s="127" t="str">
        <f aca="false">IF(Y$2=$G5,$L5,"")</f>
        <v/>
      </c>
      <c r="Z5" s="128" t="str">
        <f aca="false">IF(Z$2=$G5,$L5,"")</f>
        <v/>
      </c>
      <c r="AA5" s="127" t="str">
        <f aca="false">IF(AA$2=$G5,$L5,"")</f>
        <v/>
      </c>
      <c r="AB5" s="128" t="str">
        <f aca="false">IF(AB$2=$G5,$L5,"")</f>
        <v/>
      </c>
      <c r="AC5" s="127" t="str">
        <f aca="false">IF(AC$2=$G5,$L5,"")</f>
        <v/>
      </c>
      <c r="AD5" s="128" t="str">
        <f aca="false">IF(AD$2=$G5,$L5,"")</f>
        <v/>
      </c>
      <c r="AE5" s="127" t="str">
        <f aca="false">IF(AE$2=$G5,$L5,"")</f>
        <v/>
      </c>
      <c r="AF5" s="83" t="s">
        <v>10</v>
      </c>
      <c r="AG5" s="83"/>
      <c r="AH5" s="83"/>
      <c r="AI5" s="83"/>
    </row>
    <row r="6" customFormat="false" ht="14.25" hidden="false" customHeight="false" outlineLevel="0" collapsed="false">
      <c r="A6" s="82" t="str">
        <f aca="false">IF(I6&lt;&gt;0,IF(COUNTIF(I$4:I$164,I6)&lt;&gt;1,RANK(I6,I$4:I$164)&amp;"°",RANK(I6,I$4:I$164)),"")</f>
        <v/>
      </c>
      <c r="B6" s="125"/>
      <c r="C6" s="125"/>
      <c r="D6" s="125" t="str">
        <f aca="false">CONCATENATE(B6," ",C6)</f>
        <v> </v>
      </c>
      <c r="E6" s="82" t="str">
        <f aca="false">IF(ISERROR(VLOOKUP(CONCATENATE($B6," ",$C6),TabJoueurs,2,0)),"",VLOOKUP(CONCATENATE($B6," ",$C6),TabJoueurs,2,0))</f>
        <v/>
      </c>
      <c r="F6" s="82" t="str">
        <f aca="false">IF(ISERROR(VLOOKUP(CONCATENATE($B6," ",$C6),TabJoueurs,3,0)),"",VLOOKUP(CONCATENATE($B6," ",$C6),TabJoueurs,3,0))</f>
        <v/>
      </c>
      <c r="G6" s="126" t="str">
        <f aca="false">IF(ISERROR(VLOOKUP(CONCATENATE($B6," ",$C6),TabJoueurs,4,0)),"",VLOOKUP(CONCATENATE($B6," ",$C6),TabJoueurs,4,0))</f>
        <v/>
      </c>
      <c r="H6" s="126" t="str">
        <f aca="false">IF(ISERROR(VLOOKUP(CONCATENATE($B6," ",$C6),TabJoueurs,7,0)),"",VLOOKUP(CONCATENATE($B6," ",$C6),TabJoueurs,7,0))</f>
        <v/>
      </c>
      <c r="I6" s="125"/>
      <c r="J6" s="82" t="n">
        <f aca="false">COUNTIF(G$4:G6,G6)</f>
        <v>3</v>
      </c>
      <c r="K6" s="82" t="n">
        <f aca="false">IFERROR(IF(J6&lt;6,K5+1,K5),0)</f>
        <v>3</v>
      </c>
      <c r="L6" s="82" t="str">
        <f aca="false">IF(I6&gt;0,IF(J6&lt;6,PtsMax-K6+1,""),"")</f>
        <v/>
      </c>
      <c r="M6" s="82" t="n">
        <f aca="false">MAX(O6:AE6)</f>
        <v>0</v>
      </c>
      <c r="N6" s="98" t="str">
        <f aca="false">IFERROR(I6/I$1,"")</f>
        <v/>
      </c>
      <c r="O6" s="127" t="str">
        <f aca="false">IF(O$2=$G6,$L6,"")</f>
        <v/>
      </c>
      <c r="P6" s="128" t="str">
        <f aca="false">IF(P$2=$G6,$L6,"")</f>
        <v/>
      </c>
      <c r="Q6" s="127" t="str">
        <f aca="false">IF(Q$2=$G6,$L6,"")</f>
        <v/>
      </c>
      <c r="R6" s="128" t="str">
        <f aca="false">IF(R$2=$G6,$L6,"")</f>
        <v/>
      </c>
      <c r="S6" s="127" t="str">
        <f aca="false">IF(S$2=$G6,$L6,"")</f>
        <v/>
      </c>
      <c r="T6" s="128" t="str">
        <f aca="false">IF(T$2=$G6,$L6,"")</f>
        <v/>
      </c>
      <c r="U6" s="127" t="str">
        <f aca="false">IF(U$2=$G6,$L6,"")</f>
        <v/>
      </c>
      <c r="V6" s="128" t="str">
        <f aca="false">IF(V$2=$G6,$L6,"")</f>
        <v/>
      </c>
      <c r="W6" s="127" t="str">
        <f aca="false">IF(W$2=$G6,$L6,"")</f>
        <v/>
      </c>
      <c r="X6" s="128" t="str">
        <f aca="false">IF(X$2=$G6,$L6,"")</f>
        <v/>
      </c>
      <c r="Y6" s="127" t="str">
        <f aca="false">IF(Y$2=$G6,$L6,"")</f>
        <v/>
      </c>
      <c r="Z6" s="128" t="str">
        <f aca="false">IF(Z$2=$G6,$L6,"")</f>
        <v/>
      </c>
      <c r="AA6" s="127" t="str">
        <f aca="false">IF(AA$2=$G6,$L6,"")</f>
        <v/>
      </c>
      <c r="AB6" s="128" t="str">
        <f aca="false">IF(AB$2=$G6,$L6,"")</f>
        <v/>
      </c>
      <c r="AC6" s="127" t="str">
        <f aca="false">IF(AC$2=$G6,$L6,"")</f>
        <v/>
      </c>
      <c r="AD6" s="128" t="str">
        <f aca="false">IF(AD$2=$G6,$L6,"")</f>
        <v/>
      </c>
      <c r="AE6" s="127" t="str">
        <f aca="false">IF(AE$2=$G6,$L6,"")</f>
        <v/>
      </c>
      <c r="AF6" s="83" t="s">
        <v>10</v>
      </c>
      <c r="AG6" s="83" t="s">
        <v>10</v>
      </c>
      <c r="AH6" s="83"/>
      <c r="AI6" s="83" t="s">
        <v>10</v>
      </c>
      <c r="AK6" s="4" t="s">
        <v>10</v>
      </c>
    </row>
    <row r="7" customFormat="false" ht="14.25" hidden="false" customHeight="false" outlineLevel="0" collapsed="false">
      <c r="A7" s="82" t="str">
        <f aca="false">IF(I7&lt;&gt;0,IF(COUNTIF(I$4:I$164,I7)&lt;&gt;1,RANK(I7,I$4:I$164)&amp;"°",RANK(I7,I$4:I$164)),"")</f>
        <v/>
      </c>
      <c r="B7" s="125"/>
      <c r="C7" s="125"/>
      <c r="D7" s="125" t="str">
        <f aca="false">CONCATENATE(B7," ",C7)</f>
        <v> </v>
      </c>
      <c r="E7" s="82" t="str">
        <f aca="false">IF(ISERROR(VLOOKUP(CONCATENATE($B7," ",$C7),TabJoueurs,2,0)),"",VLOOKUP(CONCATENATE($B7," ",$C7),TabJoueurs,2,0))</f>
        <v/>
      </c>
      <c r="F7" s="82" t="str">
        <f aca="false">IF(ISERROR(VLOOKUP(CONCATENATE($B7," ",$C7),TabJoueurs,3,0)),"",VLOOKUP(CONCATENATE($B7," ",$C7),TabJoueurs,3,0))</f>
        <v/>
      </c>
      <c r="G7" s="126" t="str">
        <f aca="false">IF(ISERROR(VLOOKUP(CONCATENATE($B7," ",$C7),TabJoueurs,4,0)),"",VLOOKUP(CONCATENATE($B7," ",$C7),TabJoueurs,4,0))</f>
        <v/>
      </c>
      <c r="H7" s="126" t="str">
        <f aca="false">IF(ISERROR(VLOOKUP(CONCATENATE($B7," ",$C7),TabJoueurs,7,0)),"",VLOOKUP(CONCATENATE($B7," ",$C7),TabJoueurs,7,0))</f>
        <v/>
      </c>
      <c r="I7" s="125"/>
      <c r="J7" s="82" t="n">
        <f aca="false">COUNTIF(G$4:G7,G7)</f>
        <v>4</v>
      </c>
      <c r="K7" s="82" t="n">
        <f aca="false">IFERROR(IF(J7&lt;6,K6+1,K6),0)</f>
        <v>4</v>
      </c>
      <c r="L7" s="82" t="str">
        <f aca="false">IF(I7&gt;0,IF(J7&lt;6,PtsMax-K7+1,""),"")</f>
        <v/>
      </c>
      <c r="M7" s="82" t="n">
        <f aca="false">MAX(O7:AE7)</f>
        <v>0</v>
      </c>
      <c r="N7" s="98" t="str">
        <f aca="false">IFERROR(I7/I$1,"")</f>
        <v/>
      </c>
      <c r="O7" s="127" t="str">
        <f aca="false">IF(O$2=$G7,$L7,"")</f>
        <v/>
      </c>
      <c r="P7" s="128" t="str">
        <f aca="false">IF(P$2=$G7,$L7,"")</f>
        <v/>
      </c>
      <c r="Q7" s="127" t="str">
        <f aca="false">IF(Q$2=$G7,$L7,"")</f>
        <v/>
      </c>
      <c r="R7" s="128" t="str">
        <f aca="false">IF(R$2=$G7,$L7,"")</f>
        <v/>
      </c>
      <c r="S7" s="127" t="str">
        <f aca="false">IF(S$2=$G7,$L7,"")</f>
        <v/>
      </c>
      <c r="T7" s="128" t="str">
        <f aca="false">IF(T$2=$G7,$L7,"")</f>
        <v/>
      </c>
      <c r="U7" s="127" t="str">
        <f aca="false">IF(U$2=$G7,$L7,"")</f>
        <v/>
      </c>
      <c r="V7" s="128" t="str">
        <f aca="false">IF(V$2=$G7,$L7,"")</f>
        <v/>
      </c>
      <c r="W7" s="127" t="str">
        <f aca="false">IF(W$2=$G7,$L7,"")</f>
        <v/>
      </c>
      <c r="X7" s="128" t="str">
        <f aca="false">IF(X$2=$G7,$L7,"")</f>
        <v/>
      </c>
      <c r="Y7" s="127" t="str">
        <f aca="false">IF(Y$2=$G7,$L7,"")</f>
        <v/>
      </c>
      <c r="Z7" s="128" t="str">
        <f aca="false">IF(Z$2=$G7,$L7,"")</f>
        <v/>
      </c>
      <c r="AA7" s="127" t="str">
        <f aca="false">IF(AA$2=$G7,$L7,"")</f>
        <v/>
      </c>
      <c r="AB7" s="128" t="str">
        <f aca="false">IF(AB$2=$G7,$L7,"")</f>
        <v/>
      </c>
      <c r="AC7" s="127" t="str">
        <f aca="false">IF(AC$2=$G7,$L7,"")</f>
        <v/>
      </c>
      <c r="AD7" s="128" t="str">
        <f aca="false">IF(AD$2=$G7,$L7,"")</f>
        <v/>
      </c>
      <c r="AE7" s="127" t="str">
        <f aca="false">IF(AE$2=$G7,$L7,"")</f>
        <v/>
      </c>
      <c r="AF7" s="83" t="s">
        <v>10</v>
      </c>
      <c r="AG7" s="83"/>
      <c r="AH7" s="83"/>
      <c r="AI7" s="83"/>
    </row>
    <row r="8" customFormat="false" ht="14.25" hidden="false" customHeight="false" outlineLevel="0" collapsed="false">
      <c r="A8" s="82" t="str">
        <f aca="false">IF(I8&lt;&gt;0,IF(COUNTIF(I$4:I$164,I8)&lt;&gt;1,RANK(I8,I$4:I$164)&amp;"°",RANK(I8,I$4:I$164)),"")</f>
        <v/>
      </c>
      <c r="B8" s="125"/>
      <c r="C8" s="125"/>
      <c r="D8" s="125" t="str">
        <f aca="false">CONCATENATE(B8," ",C8)</f>
        <v> </v>
      </c>
      <c r="E8" s="82" t="str">
        <f aca="false">IF(ISERROR(VLOOKUP(CONCATENATE($B8," ",$C8),TabJoueurs,2,0)),"",VLOOKUP(CONCATENATE($B8," ",$C8),TabJoueurs,2,0))</f>
        <v/>
      </c>
      <c r="F8" s="82" t="str">
        <f aca="false">IF(ISERROR(VLOOKUP(CONCATENATE($B8," ",$C8),TabJoueurs,3,0)),"",VLOOKUP(CONCATENATE($B8," ",$C8),TabJoueurs,3,0))</f>
        <v/>
      </c>
      <c r="G8" s="126" t="str">
        <f aca="false">IF(ISERROR(VLOOKUP(CONCATENATE($B8," ",$C8),TabJoueurs,4,0)),"",VLOOKUP(CONCATENATE($B8," ",$C8),TabJoueurs,4,0))</f>
        <v/>
      </c>
      <c r="H8" s="126" t="str">
        <f aca="false">IF(ISERROR(VLOOKUP(CONCATENATE($B8," ",$C8),TabJoueurs,7,0)),"",VLOOKUP(CONCATENATE($B8," ",$C8),TabJoueurs,7,0))</f>
        <v/>
      </c>
      <c r="I8" s="125"/>
      <c r="J8" s="82" t="n">
        <f aca="false">COUNTIF(G$4:G8,G8)</f>
        <v>5</v>
      </c>
      <c r="K8" s="82" t="n">
        <f aca="false">IFERROR(IF(J8&lt;6,K7+1,K7),0)</f>
        <v>5</v>
      </c>
      <c r="L8" s="82" t="str">
        <f aca="false">IF(I8&gt;0,IF(J8&lt;6,PtsMax-K8+1,""),"")</f>
        <v/>
      </c>
      <c r="M8" s="82" t="n">
        <f aca="false">MAX(O8:AE8)</f>
        <v>0</v>
      </c>
      <c r="N8" s="98" t="str">
        <f aca="false">IFERROR(I8/I$1,"")</f>
        <v/>
      </c>
      <c r="O8" s="127" t="str">
        <f aca="false">IF(O$2=$G8,$L8,"")</f>
        <v/>
      </c>
      <c r="P8" s="128" t="str">
        <f aca="false">IF(P$2=$G8,$L8,"")</f>
        <v/>
      </c>
      <c r="Q8" s="127" t="str">
        <f aca="false">IF(Q$2=$G8,$L8,"")</f>
        <v/>
      </c>
      <c r="R8" s="128" t="str">
        <f aca="false">IF(R$2=$G8,$L8,"")</f>
        <v/>
      </c>
      <c r="S8" s="127" t="str">
        <f aca="false">IF(S$2=$G8,$L8,"")</f>
        <v/>
      </c>
      <c r="T8" s="128" t="str">
        <f aca="false">IF(T$2=$G8,$L8,"")</f>
        <v/>
      </c>
      <c r="U8" s="127" t="str">
        <f aca="false">IF(U$2=$G8,$L8,"")</f>
        <v/>
      </c>
      <c r="V8" s="128" t="str">
        <f aca="false">IF(V$2=$G8,$L8,"")</f>
        <v/>
      </c>
      <c r="W8" s="127" t="str">
        <f aca="false">IF(W$2=$G8,$L8,"")</f>
        <v/>
      </c>
      <c r="X8" s="128" t="str">
        <f aca="false">IF(X$2=$G8,$L8,"")</f>
        <v/>
      </c>
      <c r="Y8" s="127" t="str">
        <f aca="false">IF(Y$2=$G8,$L8,"")</f>
        <v/>
      </c>
      <c r="Z8" s="128" t="str">
        <f aca="false">IF(Z$2=$G8,$L8,"")</f>
        <v/>
      </c>
      <c r="AA8" s="127" t="str">
        <f aca="false">IF(AA$2=$G8,$L8,"")</f>
        <v/>
      </c>
      <c r="AB8" s="128" t="str">
        <f aca="false">IF(AB$2=$G8,$L8,"")</f>
        <v/>
      </c>
      <c r="AC8" s="127" t="str">
        <f aca="false">IF(AC$2=$G8,$L8,"")</f>
        <v/>
      </c>
      <c r="AD8" s="128" t="str">
        <f aca="false">IF(AD$2=$G8,$L8,"")</f>
        <v/>
      </c>
      <c r="AE8" s="127" t="str">
        <f aca="false">IF(AE$2=$G8,$L8,"")</f>
        <v/>
      </c>
      <c r="AF8" s="83" t="s">
        <v>10</v>
      </c>
      <c r="AG8" s="83" t="s">
        <v>10</v>
      </c>
      <c r="AH8" s="83"/>
      <c r="AI8" s="83"/>
      <c r="AJ8" s="4" t="s">
        <v>10</v>
      </c>
      <c r="AK8" s="4" t="s">
        <v>10</v>
      </c>
    </row>
    <row r="9" customFormat="false" ht="14.25" hidden="false" customHeight="false" outlineLevel="0" collapsed="false">
      <c r="A9" s="82" t="str">
        <f aca="false">IF(I9&lt;&gt;0,IF(COUNTIF(I$4:I$164,I9)&lt;&gt;1,RANK(I9,I$4:I$164)&amp;"°",RANK(I9,I$4:I$164)),"")</f>
        <v/>
      </c>
      <c r="B9" s="125"/>
      <c r="C9" s="125"/>
      <c r="D9" s="125" t="str">
        <f aca="false">CONCATENATE(B9," ",C9)</f>
        <v> </v>
      </c>
      <c r="E9" s="82" t="str">
        <f aca="false">IF(ISERROR(VLOOKUP(CONCATENATE($B9," ",$C9),TabJoueurs,2,0)),"",VLOOKUP(CONCATENATE($B9," ",$C9),TabJoueurs,2,0))</f>
        <v/>
      </c>
      <c r="F9" s="82" t="str">
        <f aca="false">IF(ISERROR(VLOOKUP(CONCATENATE($B9," ",$C9),TabJoueurs,3,0)),"",VLOOKUP(CONCATENATE($B9," ",$C9),TabJoueurs,3,0))</f>
        <v/>
      </c>
      <c r="G9" s="126" t="str">
        <f aca="false">IF(ISERROR(VLOOKUP(CONCATENATE($B9," ",$C9),TabJoueurs,4,0)),"",VLOOKUP(CONCATENATE($B9," ",$C9),TabJoueurs,4,0))</f>
        <v/>
      </c>
      <c r="H9" s="126" t="str">
        <f aca="false">IF(ISERROR(VLOOKUP(CONCATENATE($B9," ",$C9),TabJoueurs,7,0)),"",VLOOKUP(CONCATENATE($B9," ",$C9),TabJoueurs,7,0))</f>
        <v/>
      </c>
      <c r="I9" s="125"/>
      <c r="J9" s="82" t="n">
        <f aca="false">COUNTIF(G$4:G9,G9)</f>
        <v>6</v>
      </c>
      <c r="K9" s="82" t="n">
        <f aca="false">IFERROR(IF(J9&lt;6,K8+1,K8),0)</f>
        <v>5</v>
      </c>
      <c r="L9" s="82" t="str">
        <f aca="false">IF(I9&gt;0,IF(J9&lt;6,PtsMax-K9+1,""),"")</f>
        <v/>
      </c>
      <c r="M9" s="82" t="n">
        <f aca="false">MAX(O9:AE9)</f>
        <v>0</v>
      </c>
      <c r="N9" s="98" t="str">
        <f aca="false">IFERROR(I9/I$1,"")</f>
        <v/>
      </c>
      <c r="O9" s="127" t="str">
        <f aca="false">IF(O$2=$G9,$L9,"")</f>
        <v/>
      </c>
      <c r="P9" s="128" t="str">
        <f aca="false">IF(P$2=$G9,$L9,"")</f>
        <v/>
      </c>
      <c r="Q9" s="127" t="str">
        <f aca="false">IF(Q$2=$G9,$L9,"")</f>
        <v/>
      </c>
      <c r="R9" s="128" t="str">
        <f aca="false">IF(R$2=$G9,$L9,"")</f>
        <v/>
      </c>
      <c r="S9" s="127" t="str">
        <f aca="false">IF(S$2=$G9,$L9,"")</f>
        <v/>
      </c>
      <c r="T9" s="128" t="str">
        <f aca="false">IF(T$2=$G9,$L9,"")</f>
        <v/>
      </c>
      <c r="U9" s="127" t="str">
        <f aca="false">IF(U$2=$G9,$L9,"")</f>
        <v/>
      </c>
      <c r="V9" s="128" t="str">
        <f aca="false">IF(V$2=$G9,$L9,"")</f>
        <v/>
      </c>
      <c r="W9" s="127" t="str">
        <f aca="false">IF(W$2=$G9,$L9,"")</f>
        <v/>
      </c>
      <c r="X9" s="128" t="str">
        <f aca="false">IF(X$2=$G9,$L9,"")</f>
        <v/>
      </c>
      <c r="Y9" s="127" t="str">
        <f aca="false">IF(Y$2=$G9,$L9,"")</f>
        <v/>
      </c>
      <c r="Z9" s="128" t="str">
        <f aca="false">IF(Z$2=$G9,$L9,"")</f>
        <v/>
      </c>
      <c r="AA9" s="127" t="str">
        <f aca="false">IF(AA$2=$G9,$L9,"")</f>
        <v/>
      </c>
      <c r="AB9" s="128" t="str">
        <f aca="false">IF(AB$2=$G9,$L9,"")</f>
        <v/>
      </c>
      <c r="AC9" s="127" t="str">
        <f aca="false">IF(AC$2=$G9,$L9,"")</f>
        <v/>
      </c>
      <c r="AD9" s="128" t="str">
        <f aca="false">IF(AD$2=$G9,$L9,"")</f>
        <v/>
      </c>
      <c r="AE9" s="127" t="str">
        <f aca="false">IF(AE$2=$G9,$L9,"")</f>
        <v/>
      </c>
      <c r="AF9" s="83" t="s">
        <v>10</v>
      </c>
      <c r="AG9" s="83"/>
      <c r="AH9" s="83" t="s">
        <v>10</v>
      </c>
      <c r="AI9" s="83" t="s">
        <v>10</v>
      </c>
    </row>
    <row r="10" customFormat="false" ht="14.25" hidden="false" customHeight="false" outlineLevel="0" collapsed="false">
      <c r="A10" s="82" t="str">
        <f aca="false">IF(I10&lt;&gt;0,IF(COUNTIF(I$4:I$164,I10)&lt;&gt;1,RANK(I10,I$4:I$164)&amp;"°",RANK(I10,I$4:I$164)),"")</f>
        <v/>
      </c>
      <c r="B10" s="125"/>
      <c r="C10" s="125"/>
      <c r="D10" s="125" t="str">
        <f aca="false">CONCATENATE(B10," ",C10)</f>
        <v> </v>
      </c>
      <c r="E10" s="82" t="str">
        <f aca="false">IF(ISERROR(VLOOKUP(CONCATENATE($B10," ",$C10),TabJoueurs,2,0)),"",VLOOKUP(CONCATENATE($B10," ",$C10),TabJoueurs,2,0))</f>
        <v/>
      </c>
      <c r="F10" s="82" t="str">
        <f aca="false">IF(ISERROR(VLOOKUP(CONCATENATE($B10," ",$C10),TabJoueurs,3,0)),"",VLOOKUP(CONCATENATE($B10," ",$C10),TabJoueurs,3,0))</f>
        <v/>
      </c>
      <c r="G10" s="126" t="str">
        <f aca="false">IF(ISERROR(VLOOKUP(CONCATENATE($B10," ",$C10),TabJoueurs,4,0)),"",VLOOKUP(CONCATENATE($B10," ",$C10),TabJoueurs,4,0))</f>
        <v/>
      </c>
      <c r="H10" s="126" t="str">
        <f aca="false">IF(ISERROR(VLOOKUP(CONCATENATE($B10," ",$C10),TabJoueurs,7,0)),"",VLOOKUP(CONCATENATE($B10," ",$C10),TabJoueurs,7,0))</f>
        <v/>
      </c>
      <c r="I10" s="125"/>
      <c r="J10" s="82" t="n">
        <f aca="false">COUNTIF(G$4:G10,G10)</f>
        <v>7</v>
      </c>
      <c r="K10" s="82" t="n">
        <f aca="false">IFERROR(IF(J10&lt;6,K9+1,K9),0)</f>
        <v>5</v>
      </c>
      <c r="L10" s="82" t="str">
        <f aca="false">IF(I10&gt;0,IF(J10&lt;6,PtsMax-K10+1,""),"")</f>
        <v/>
      </c>
      <c r="M10" s="82" t="n">
        <f aca="false">MAX(O10:AE10)</f>
        <v>0</v>
      </c>
      <c r="N10" s="98" t="str">
        <f aca="false">IFERROR(I10/I$1,"")</f>
        <v/>
      </c>
      <c r="O10" s="127" t="str">
        <f aca="false">IF(O$2=$G10,$L10,"")</f>
        <v/>
      </c>
      <c r="P10" s="128" t="str">
        <f aca="false">IF(P$2=$G10,$L10,"")</f>
        <v/>
      </c>
      <c r="Q10" s="127" t="str">
        <f aca="false">IF(Q$2=$G10,$L10,"")</f>
        <v/>
      </c>
      <c r="R10" s="128" t="str">
        <f aca="false">IF(R$2=$G10,$L10,"")</f>
        <v/>
      </c>
      <c r="S10" s="127" t="str">
        <f aca="false">IF(S$2=$G10,$L10,"")</f>
        <v/>
      </c>
      <c r="T10" s="128" t="str">
        <f aca="false">IF(T$2=$G10,$L10,"")</f>
        <v/>
      </c>
      <c r="U10" s="127" t="str">
        <f aca="false">IF(U$2=$G10,$L10,"")</f>
        <v/>
      </c>
      <c r="V10" s="128" t="str">
        <f aca="false">IF(V$2=$G10,$L10,"")</f>
        <v/>
      </c>
      <c r="W10" s="127" t="str">
        <f aca="false">IF(W$2=$G10,$L10,"")</f>
        <v/>
      </c>
      <c r="X10" s="128" t="str">
        <f aca="false">IF(X$2=$G10,$L10,"")</f>
        <v/>
      </c>
      <c r="Y10" s="127" t="str">
        <f aca="false">IF(Y$2=$G10,$L10,"")</f>
        <v/>
      </c>
      <c r="Z10" s="128" t="str">
        <f aca="false">IF(Z$2=$G10,$L10,"")</f>
        <v/>
      </c>
      <c r="AA10" s="127" t="str">
        <f aca="false">IF(AA$2=$G10,$L10,"")</f>
        <v/>
      </c>
      <c r="AB10" s="128" t="str">
        <f aca="false">IF(AB$2=$G10,$L10,"")</f>
        <v/>
      </c>
      <c r="AC10" s="127" t="str">
        <f aca="false">IF(AC$2=$G10,$L10,"")</f>
        <v/>
      </c>
      <c r="AD10" s="128" t="str">
        <f aca="false">IF(AD$2=$G10,$L10,"")</f>
        <v/>
      </c>
      <c r="AE10" s="127" t="str">
        <f aca="false">IF(AE$2=$G10,$L10,"")</f>
        <v/>
      </c>
      <c r="AF10" s="83" t="s">
        <v>10</v>
      </c>
      <c r="AG10" s="83" t="s">
        <v>10</v>
      </c>
      <c r="AH10" s="83" t="s">
        <v>10</v>
      </c>
      <c r="AI10" s="83"/>
      <c r="AJ10" s="4" t="s">
        <v>10</v>
      </c>
      <c r="AK10" s="4" t="s">
        <v>10</v>
      </c>
    </row>
    <row r="11" customFormat="false" ht="14.25" hidden="false" customHeight="false" outlineLevel="0" collapsed="false">
      <c r="A11" s="82" t="str">
        <f aca="false">IF(I11&lt;&gt;0,IF(COUNTIF(I$4:I$164,I11)&lt;&gt;1,RANK(I11,I$4:I$164)&amp;"°",RANK(I11,I$4:I$164)),"")</f>
        <v/>
      </c>
      <c r="B11" s="125"/>
      <c r="C11" s="125"/>
      <c r="D11" s="125" t="str">
        <f aca="false">CONCATENATE(B11," ",C11)</f>
        <v> </v>
      </c>
      <c r="E11" s="82" t="str">
        <f aca="false">IF(ISERROR(VLOOKUP(CONCATENATE($B11," ",$C11),TabJoueurs,2,0)),"",VLOOKUP(CONCATENATE($B11," ",$C11),TabJoueurs,2,0))</f>
        <v/>
      </c>
      <c r="F11" s="82" t="str">
        <f aca="false">IF(ISERROR(VLOOKUP(CONCATENATE($B11," ",$C11),TabJoueurs,3,0)),"",VLOOKUP(CONCATENATE($B11," ",$C11),TabJoueurs,3,0))</f>
        <v/>
      </c>
      <c r="G11" s="126" t="str">
        <f aca="false">IF(ISERROR(VLOOKUP(CONCATENATE($B11," ",$C11),TabJoueurs,4,0)),"",VLOOKUP(CONCATENATE($B11," ",$C11),TabJoueurs,4,0))</f>
        <v/>
      </c>
      <c r="H11" s="126" t="str">
        <f aca="false">IF(ISERROR(VLOOKUP(CONCATENATE($B11," ",$C11),TabJoueurs,7,0)),"",VLOOKUP(CONCATENATE($B11," ",$C11),TabJoueurs,7,0))</f>
        <v/>
      </c>
      <c r="I11" s="125"/>
      <c r="J11" s="82" t="n">
        <f aca="false">COUNTIF(G$4:G11,G11)</f>
        <v>8</v>
      </c>
      <c r="K11" s="82" t="n">
        <f aca="false">IFERROR(IF(J11&lt;6,K10+1,K10),0)</f>
        <v>5</v>
      </c>
      <c r="L11" s="82" t="str">
        <f aca="false">IF(I11&gt;0,IF(J11&lt;6,PtsMax-K11+1,""),"")</f>
        <v/>
      </c>
      <c r="M11" s="82" t="n">
        <f aca="false">MAX(O11:AE11)</f>
        <v>0</v>
      </c>
      <c r="N11" s="98" t="str">
        <f aca="false">IFERROR(I11/I$1,"")</f>
        <v/>
      </c>
      <c r="O11" s="127" t="str">
        <f aca="false">IF(O$2=$G11,$L11,"")</f>
        <v/>
      </c>
      <c r="P11" s="128" t="str">
        <f aca="false">IF(P$2=$G11,$L11,"")</f>
        <v/>
      </c>
      <c r="Q11" s="127" t="str">
        <f aca="false">IF(Q$2=$G11,$L11,"")</f>
        <v/>
      </c>
      <c r="R11" s="128" t="str">
        <f aca="false">IF(R$2=$G11,$L11,"")</f>
        <v/>
      </c>
      <c r="S11" s="127" t="str">
        <f aca="false">IF(S$2=$G11,$L11,"")</f>
        <v/>
      </c>
      <c r="T11" s="128" t="str">
        <f aca="false">IF(T$2=$G11,$L11,"")</f>
        <v/>
      </c>
      <c r="U11" s="127" t="str">
        <f aca="false">IF(U$2=$G11,$L11,"")</f>
        <v/>
      </c>
      <c r="V11" s="128" t="str">
        <f aca="false">IF(V$2=$G11,$L11,"")</f>
        <v/>
      </c>
      <c r="W11" s="127" t="str">
        <f aca="false">IF(W$2=$G11,$L11,"")</f>
        <v/>
      </c>
      <c r="X11" s="128" t="str">
        <f aca="false">IF(X$2=$G11,$L11,"")</f>
        <v/>
      </c>
      <c r="Y11" s="127" t="str">
        <f aca="false">IF(Y$2=$G11,$L11,"")</f>
        <v/>
      </c>
      <c r="Z11" s="128" t="str">
        <f aca="false">IF(Z$2=$G11,$L11,"")</f>
        <v/>
      </c>
      <c r="AA11" s="127" t="str">
        <f aca="false">IF(AA$2=$G11,$L11,"")</f>
        <v/>
      </c>
      <c r="AB11" s="128" t="str">
        <f aca="false">IF(AB$2=$G11,$L11,"")</f>
        <v/>
      </c>
      <c r="AC11" s="127" t="str">
        <f aca="false">IF(AC$2=$G11,$L11,"")</f>
        <v/>
      </c>
      <c r="AD11" s="128" t="str">
        <f aca="false">IF(AD$2=$G11,$L11,"")</f>
        <v/>
      </c>
      <c r="AE11" s="127" t="str">
        <f aca="false">IF(AE$2=$G11,$L11,"")</f>
        <v/>
      </c>
      <c r="AF11" s="83" t="s">
        <v>10</v>
      </c>
      <c r="AG11" s="83"/>
      <c r="AH11" s="83" t="s">
        <v>10</v>
      </c>
      <c r="AI11" s="83"/>
      <c r="AJ11" s="4" t="s">
        <v>10</v>
      </c>
      <c r="AK11" s="4" t="s">
        <v>10</v>
      </c>
    </row>
    <row r="12" customFormat="false" ht="14.25" hidden="false" customHeight="false" outlineLevel="0" collapsed="false">
      <c r="A12" s="82" t="str">
        <f aca="false">IF(I12&lt;&gt;0,IF(COUNTIF(I$4:I$164,I12)&lt;&gt;1,RANK(I12,I$4:I$164)&amp;"°",RANK(I12,I$4:I$164)),"")</f>
        <v/>
      </c>
      <c r="B12" s="125"/>
      <c r="C12" s="125"/>
      <c r="D12" s="125" t="str">
        <f aca="false">CONCATENATE(B12," ",C12)</f>
        <v> </v>
      </c>
      <c r="E12" s="82" t="str">
        <f aca="false">IF(ISERROR(VLOOKUP(CONCATENATE($B12," ",$C12),TabJoueurs,2,0)),"",VLOOKUP(CONCATENATE($B12," ",$C12),TabJoueurs,2,0))</f>
        <v/>
      </c>
      <c r="F12" s="82" t="str">
        <f aca="false">IF(ISERROR(VLOOKUP(CONCATENATE($B12," ",$C12),TabJoueurs,3,0)),"",VLOOKUP(CONCATENATE($B12," ",$C12),TabJoueurs,3,0))</f>
        <v/>
      </c>
      <c r="G12" s="126" t="str">
        <f aca="false">IF(ISERROR(VLOOKUP(CONCATENATE($B12," ",$C12),TabJoueurs,4,0)),"",VLOOKUP(CONCATENATE($B12," ",$C12),TabJoueurs,4,0))</f>
        <v/>
      </c>
      <c r="H12" s="126" t="str">
        <f aca="false">IF(ISERROR(VLOOKUP(CONCATENATE($B12," ",$C12),TabJoueurs,7,0)),"",VLOOKUP(CONCATENATE($B12," ",$C12),TabJoueurs,7,0))</f>
        <v/>
      </c>
      <c r="I12" s="125"/>
      <c r="J12" s="82" t="n">
        <f aca="false">COUNTIF(G$4:G12,G12)</f>
        <v>9</v>
      </c>
      <c r="K12" s="82" t="n">
        <f aca="false">IFERROR(IF(J12&lt;6,K11+1,K11),0)</f>
        <v>5</v>
      </c>
      <c r="L12" s="82" t="str">
        <f aca="false">IF(I12&gt;0,IF(J12&lt;6,PtsMax-K12+1,""),"")</f>
        <v/>
      </c>
      <c r="M12" s="82" t="n">
        <f aca="false">MAX(O12:AE12)</f>
        <v>0</v>
      </c>
      <c r="N12" s="98" t="str">
        <f aca="false">IFERROR(I12/I$1,"")</f>
        <v/>
      </c>
      <c r="O12" s="127" t="str">
        <f aca="false">IF(O$2=$G12,$L12,"")</f>
        <v/>
      </c>
      <c r="P12" s="128" t="str">
        <f aca="false">IF(P$2=$G12,$L12,"")</f>
        <v/>
      </c>
      <c r="Q12" s="127" t="str">
        <f aca="false">IF(Q$2=$G12,$L12,"")</f>
        <v/>
      </c>
      <c r="R12" s="128" t="str">
        <f aca="false">IF(R$2=$G12,$L12,"")</f>
        <v/>
      </c>
      <c r="S12" s="127" t="str">
        <f aca="false">IF(S$2=$G12,$L12,"")</f>
        <v/>
      </c>
      <c r="T12" s="128" t="str">
        <f aca="false">IF(T$2=$G12,$L12,"")</f>
        <v/>
      </c>
      <c r="U12" s="127" t="str">
        <f aca="false">IF(U$2=$G12,$L12,"")</f>
        <v/>
      </c>
      <c r="V12" s="128" t="str">
        <f aca="false">IF(V$2=$G12,$L12,"")</f>
        <v/>
      </c>
      <c r="W12" s="127" t="str">
        <f aca="false">IF(W$2=$G12,$L12,"")</f>
        <v/>
      </c>
      <c r="X12" s="128" t="str">
        <f aca="false">IF(X$2=$G12,$L12,"")</f>
        <v/>
      </c>
      <c r="Y12" s="127" t="str">
        <f aca="false">IF(Y$2=$G12,$L12,"")</f>
        <v/>
      </c>
      <c r="Z12" s="128" t="str">
        <f aca="false">IF(Z$2=$G12,$L12,"")</f>
        <v/>
      </c>
      <c r="AA12" s="127" t="str">
        <f aca="false">IF(AA$2=$G12,$L12,"")</f>
        <v/>
      </c>
      <c r="AB12" s="128" t="str">
        <f aca="false">IF(AB$2=$G12,$L12,"")</f>
        <v/>
      </c>
      <c r="AC12" s="127" t="str">
        <f aca="false">IF(AC$2=$G12,$L12,"")</f>
        <v/>
      </c>
      <c r="AD12" s="128" t="str">
        <f aca="false">IF(AD$2=$G12,$L12,"")</f>
        <v/>
      </c>
      <c r="AE12" s="127" t="str">
        <f aca="false">IF(AE$2=$G12,$L12,"")</f>
        <v/>
      </c>
      <c r="AF12" s="83" t="s">
        <v>10</v>
      </c>
      <c r="AG12" s="83" t="n">
        <v>854</v>
      </c>
      <c r="AH12" s="83" t="s">
        <v>10</v>
      </c>
      <c r="AI12" s="83"/>
      <c r="AJ12" s="4" t="s">
        <v>10</v>
      </c>
      <c r="AK12" s="4" t="s">
        <v>10</v>
      </c>
    </row>
    <row r="13" customFormat="false" ht="14.25" hidden="false" customHeight="false" outlineLevel="0" collapsed="false">
      <c r="A13" s="82" t="str">
        <f aca="false">IF(I13&lt;&gt;0,IF(COUNTIF(I$4:I$164,I13)&lt;&gt;1,RANK(I13,I$4:I$164)&amp;"°",RANK(I13,I$4:I$164)),"")</f>
        <v/>
      </c>
      <c r="B13" s="125"/>
      <c r="C13" s="125"/>
      <c r="D13" s="125" t="str">
        <f aca="false">CONCATENATE(B13," ",C13)</f>
        <v> </v>
      </c>
      <c r="E13" s="82" t="str">
        <f aca="false">IF(ISERROR(VLOOKUP(CONCATENATE($B13," ",$C13),TabJoueurs,2,0)),"",VLOOKUP(CONCATENATE($B13," ",$C13),TabJoueurs,2,0))</f>
        <v/>
      </c>
      <c r="F13" s="82" t="str">
        <f aca="false">IF(ISERROR(VLOOKUP(CONCATENATE($B13," ",$C13),TabJoueurs,3,0)),"",VLOOKUP(CONCATENATE($B13," ",$C13),TabJoueurs,3,0))</f>
        <v/>
      </c>
      <c r="G13" s="126" t="str">
        <f aca="false">IF(ISERROR(VLOOKUP(CONCATENATE($B13," ",$C13),TabJoueurs,4,0)),"",VLOOKUP(CONCATENATE($B13," ",$C13),TabJoueurs,4,0))</f>
        <v/>
      </c>
      <c r="H13" s="126" t="str">
        <f aca="false">IF(ISERROR(VLOOKUP(CONCATENATE($B13," ",$C13),TabJoueurs,7,0)),"",VLOOKUP(CONCATENATE($B13," ",$C13),TabJoueurs,7,0))</f>
        <v/>
      </c>
      <c r="I13" s="125"/>
      <c r="J13" s="82" t="n">
        <f aca="false">COUNTIF(G$4:G13,G13)</f>
        <v>10</v>
      </c>
      <c r="K13" s="82" t="n">
        <f aca="false">IFERROR(IF(J13&lt;6,K12+1,K12),0)</f>
        <v>5</v>
      </c>
      <c r="L13" s="82" t="str">
        <f aca="false">IF(I13&gt;0,IF(J13&lt;6,PtsMax-K13+1,""),"")</f>
        <v/>
      </c>
      <c r="M13" s="82" t="n">
        <f aca="false">MAX(O13:AE13)</f>
        <v>0</v>
      </c>
      <c r="N13" s="98" t="str">
        <f aca="false">IFERROR(I13/I$1,"")</f>
        <v/>
      </c>
      <c r="O13" s="127" t="str">
        <f aca="false">IF(O$2=$G13,$L13,"")</f>
        <v/>
      </c>
      <c r="P13" s="128" t="str">
        <f aca="false">IF(P$2=$G13,$L13,"")</f>
        <v/>
      </c>
      <c r="Q13" s="127" t="str">
        <f aca="false">IF(Q$2=$G13,$L13,"")</f>
        <v/>
      </c>
      <c r="R13" s="128" t="str">
        <f aca="false">IF(R$2=$G13,$L13,"")</f>
        <v/>
      </c>
      <c r="S13" s="127" t="str">
        <f aca="false">IF(S$2=$G13,$L13,"")</f>
        <v/>
      </c>
      <c r="T13" s="128" t="str">
        <f aca="false">IF(T$2=$G13,$L13,"")</f>
        <v/>
      </c>
      <c r="U13" s="127" t="str">
        <f aca="false">IF(U$2=$G13,$L13,"")</f>
        <v/>
      </c>
      <c r="V13" s="128" t="str">
        <f aca="false">IF(V$2=$G13,$L13,"")</f>
        <v/>
      </c>
      <c r="W13" s="127" t="str">
        <f aca="false">IF(W$2=$G13,$L13,"")</f>
        <v/>
      </c>
      <c r="X13" s="128" t="str">
        <f aca="false">IF(X$2=$G13,$L13,"")</f>
        <v/>
      </c>
      <c r="Y13" s="127" t="str">
        <f aca="false">IF(Y$2=$G13,$L13,"")</f>
        <v/>
      </c>
      <c r="Z13" s="128" t="str">
        <f aca="false">IF(Z$2=$G13,$L13,"")</f>
        <v/>
      </c>
      <c r="AA13" s="127" t="str">
        <f aca="false">IF(AA$2=$G13,$L13,"")</f>
        <v/>
      </c>
      <c r="AB13" s="128" t="str">
        <f aca="false">IF(AB$2=$G13,$L13,"")</f>
        <v/>
      </c>
      <c r="AC13" s="127" t="str">
        <f aca="false">IF(AC$2=$G13,$L13,"")</f>
        <v/>
      </c>
      <c r="AD13" s="128" t="str">
        <f aca="false">IF(AD$2=$G13,$L13,"")</f>
        <v/>
      </c>
      <c r="AE13" s="127" t="str">
        <f aca="false">IF(AE$2=$G13,$L13,"")</f>
        <v/>
      </c>
      <c r="AF13" s="83" t="s">
        <v>10</v>
      </c>
      <c r="AG13" s="129" t="n">
        <v>847</v>
      </c>
      <c r="AH13" s="83" t="s">
        <v>10</v>
      </c>
      <c r="AI13" s="83" t="s">
        <v>10</v>
      </c>
    </row>
    <row r="14" customFormat="false" ht="14.25" hidden="false" customHeight="false" outlineLevel="0" collapsed="false">
      <c r="A14" s="82" t="str">
        <f aca="false">IF(I14&lt;&gt;0,IF(COUNTIF(I$4:I$164,I14)&lt;&gt;1,RANK(I14,I$4:I$164)&amp;"°",RANK(I14,I$4:I$164)),"")</f>
        <v/>
      </c>
      <c r="B14" s="125"/>
      <c r="C14" s="125"/>
      <c r="D14" s="125" t="str">
        <f aca="false">CONCATENATE(B14," ",C14)</f>
        <v> </v>
      </c>
      <c r="E14" s="82" t="str">
        <f aca="false">IF(ISERROR(VLOOKUP(CONCATENATE($B14," ",$C14),TabJoueurs,2,0)),"",VLOOKUP(CONCATENATE($B14," ",$C14),TabJoueurs,2,0))</f>
        <v/>
      </c>
      <c r="F14" s="82" t="str">
        <f aca="false">IF(ISERROR(VLOOKUP(CONCATENATE($B14," ",$C14),TabJoueurs,3,0)),"",VLOOKUP(CONCATENATE($B14," ",$C14),TabJoueurs,3,0))</f>
        <v/>
      </c>
      <c r="G14" s="126" t="str">
        <f aca="false">IF(ISERROR(VLOOKUP(CONCATENATE($B14," ",$C14),TabJoueurs,4,0)),"",VLOOKUP(CONCATENATE($B14," ",$C14),TabJoueurs,4,0))</f>
        <v/>
      </c>
      <c r="H14" s="126" t="str">
        <f aca="false">IF(ISERROR(VLOOKUP(CONCATENATE($B14," ",$C14),TabJoueurs,7,0)),"",VLOOKUP(CONCATENATE($B14," ",$C14),TabJoueurs,7,0))</f>
        <v/>
      </c>
      <c r="I14" s="125"/>
      <c r="J14" s="82" t="n">
        <f aca="false">COUNTIF(G$4:G14,G14)</f>
        <v>11</v>
      </c>
      <c r="K14" s="82" t="n">
        <f aca="false">IFERROR(IF(J14&lt;6,K13+1,K13),0)</f>
        <v>5</v>
      </c>
      <c r="L14" s="82" t="str">
        <f aca="false">IF(I14&gt;0,IF(J14&lt;6,PtsMax-K14+1,""),"")</f>
        <v/>
      </c>
      <c r="M14" s="82" t="n">
        <f aca="false">MAX(O14:AE14)</f>
        <v>0</v>
      </c>
      <c r="N14" s="98" t="str">
        <f aca="false">IFERROR(I14/I$1,"")</f>
        <v/>
      </c>
      <c r="O14" s="127" t="str">
        <f aca="false">IF(O$2=$G14,$L14,"")</f>
        <v/>
      </c>
      <c r="P14" s="128" t="str">
        <f aca="false">IF(P$2=$G14,$L14,"")</f>
        <v/>
      </c>
      <c r="Q14" s="127" t="str">
        <f aca="false">IF(Q$2=$G14,$L14,"")</f>
        <v/>
      </c>
      <c r="R14" s="128" t="str">
        <f aca="false">IF(R$2=$G14,$L14,"")</f>
        <v/>
      </c>
      <c r="S14" s="127" t="str">
        <f aca="false">IF(S$2=$G14,$L14,"")</f>
        <v/>
      </c>
      <c r="T14" s="128" t="str">
        <f aca="false">IF(T$2=$G14,$L14,"")</f>
        <v/>
      </c>
      <c r="U14" s="127" t="str">
        <f aca="false">IF(U$2=$G14,$L14,"")</f>
        <v/>
      </c>
      <c r="V14" s="128" t="str">
        <f aca="false">IF(V$2=$G14,$L14,"")</f>
        <v/>
      </c>
      <c r="W14" s="127" t="str">
        <f aca="false">IF(W$2=$G14,$L14,"")</f>
        <v/>
      </c>
      <c r="X14" s="128" t="str">
        <f aca="false">IF(X$2=$G14,$L14,"")</f>
        <v/>
      </c>
      <c r="Y14" s="127" t="str">
        <f aca="false">IF(Y$2=$G14,$L14,"")</f>
        <v/>
      </c>
      <c r="Z14" s="128" t="str">
        <f aca="false">IF(Z$2=$G14,$L14,"")</f>
        <v/>
      </c>
      <c r="AA14" s="127" t="str">
        <f aca="false">IF(AA$2=$G14,$L14,"")</f>
        <v/>
      </c>
      <c r="AB14" s="128" t="str">
        <f aca="false">IF(AB$2=$G14,$L14,"")</f>
        <v/>
      </c>
      <c r="AC14" s="127" t="str">
        <f aca="false">IF(AC$2=$G14,$L14,"")</f>
        <v/>
      </c>
      <c r="AD14" s="128" t="str">
        <f aca="false">IF(AD$2=$G14,$L14,"")</f>
        <v/>
      </c>
      <c r="AE14" s="127" t="str">
        <f aca="false">IF(AE$2=$G14,$L14,"")</f>
        <v/>
      </c>
      <c r="AF14" s="83" t="s">
        <v>10</v>
      </c>
      <c r="AG14" s="129" t="n">
        <v>800</v>
      </c>
      <c r="AH14" s="83" t="s">
        <v>10</v>
      </c>
      <c r="AI14" s="83" t="s">
        <v>10</v>
      </c>
    </row>
    <row r="15" customFormat="false" ht="14.25" hidden="false" customHeight="false" outlineLevel="0" collapsed="false">
      <c r="A15" s="82" t="str">
        <f aca="false">IF(I15&lt;&gt;0,IF(COUNTIF(I$4:I$164,I15)&lt;&gt;1,RANK(I15,I$4:I$164)&amp;"°",RANK(I15,I$4:I$164)),"")</f>
        <v/>
      </c>
      <c r="B15" s="83"/>
      <c r="C15" s="83"/>
      <c r="D15" s="125" t="str">
        <f aca="false">CONCATENATE(B15," ",C15)</f>
        <v> </v>
      </c>
      <c r="E15" s="82" t="str">
        <f aca="false">IF(ISERROR(VLOOKUP(CONCATENATE($B15," ",$C15),TabJoueurs,2,0)),"",VLOOKUP(CONCATENATE($B15," ",$C15),TabJoueurs,2,0))</f>
        <v/>
      </c>
      <c r="F15" s="82" t="str">
        <f aca="false">IF(ISERROR(VLOOKUP(CONCATENATE($B15," ",$C15),TabJoueurs,3,0)),"",VLOOKUP(CONCATENATE($B15," ",$C15),TabJoueurs,3,0))</f>
        <v/>
      </c>
      <c r="G15" s="126" t="str">
        <f aca="false">IF(ISERROR(VLOOKUP(CONCATENATE($B15," ",$C15),TabJoueurs,4,0)),"",VLOOKUP(CONCATENATE($B15," ",$C15),TabJoueurs,4,0))</f>
        <v/>
      </c>
      <c r="H15" s="126" t="str">
        <f aca="false">IF(ISERROR(VLOOKUP(CONCATENATE($B15," ",$C15),TabJoueurs,7,0)),"",VLOOKUP(CONCATENATE($B15," ",$C15),TabJoueurs,7,0))</f>
        <v/>
      </c>
      <c r="I15" s="125"/>
      <c r="J15" s="82" t="n">
        <f aca="false">COUNTIF(G$4:G15,G15)</f>
        <v>12</v>
      </c>
      <c r="K15" s="82" t="n">
        <f aca="false">IFERROR(IF(J15&lt;6,K14+1,K14),0)</f>
        <v>5</v>
      </c>
      <c r="L15" s="82" t="str">
        <f aca="false">IF(I15&gt;0,IF(J15&lt;6,PtsMax-K15+1,""),"")</f>
        <v/>
      </c>
      <c r="M15" s="82" t="n">
        <f aca="false">MAX(O15:AE15)</f>
        <v>0</v>
      </c>
      <c r="N15" s="98" t="str">
        <f aca="false">IFERROR(I15/I$1,"")</f>
        <v/>
      </c>
      <c r="O15" s="127" t="str">
        <f aca="false">IF(O$2=$G15,$L15,"")</f>
        <v/>
      </c>
      <c r="P15" s="128" t="str">
        <f aca="false">IF(P$2=$G15,$L15,"")</f>
        <v/>
      </c>
      <c r="Q15" s="127" t="str">
        <f aca="false">IF(Q$2=$G15,$L15,"")</f>
        <v/>
      </c>
      <c r="R15" s="128" t="str">
        <f aca="false">IF(R$2=$G15,$L15,"")</f>
        <v/>
      </c>
      <c r="S15" s="127" t="str">
        <f aca="false">IF(S$2=$G15,$L15,"")</f>
        <v/>
      </c>
      <c r="T15" s="128" t="str">
        <f aca="false">IF(T$2=$G15,$L15,"")</f>
        <v/>
      </c>
      <c r="U15" s="127" t="str">
        <f aca="false">IF(U$2=$G15,$L15,"")</f>
        <v/>
      </c>
      <c r="V15" s="128" t="str">
        <f aca="false">IF(V$2=$G15,$L15,"")</f>
        <v/>
      </c>
      <c r="W15" s="127" t="str">
        <f aca="false">IF(W$2=$G15,$L15,"")</f>
        <v/>
      </c>
      <c r="X15" s="128" t="str">
        <f aca="false">IF(X$2=$G15,$L15,"")</f>
        <v/>
      </c>
      <c r="Y15" s="127" t="str">
        <f aca="false">IF(Y$2=$G15,$L15,"")</f>
        <v/>
      </c>
      <c r="Z15" s="128" t="str">
        <f aca="false">IF(Z$2=$G15,$L15,"")</f>
        <v/>
      </c>
      <c r="AA15" s="127" t="str">
        <f aca="false">IF(AA$2=$G15,$L15,"")</f>
        <v/>
      </c>
      <c r="AB15" s="128" t="str">
        <f aca="false">IF(AB$2=$G15,$L15,"")</f>
        <v/>
      </c>
      <c r="AC15" s="127" t="str">
        <f aca="false">IF(AC$2=$G15,$L15,"")</f>
        <v/>
      </c>
      <c r="AD15" s="128" t="str">
        <f aca="false">IF(AD$2=$G15,$L15,"")</f>
        <v/>
      </c>
      <c r="AE15" s="127" t="str">
        <f aca="false">IF(AE$2=$G15,$L15,"")</f>
        <v/>
      </c>
      <c r="AF15" s="83" t="s">
        <v>479</v>
      </c>
      <c r="AG15" s="129" t="n">
        <v>779</v>
      </c>
      <c r="AH15" s="83" t="s">
        <v>10</v>
      </c>
      <c r="AI15" s="83"/>
      <c r="AJ15" s="4" t="s">
        <v>10</v>
      </c>
      <c r="AK15" s="4" t="s">
        <v>10</v>
      </c>
    </row>
    <row r="16" customFormat="false" ht="14.25" hidden="false" customHeight="false" outlineLevel="0" collapsed="false">
      <c r="A16" s="82" t="str">
        <f aca="false">IF(I16&lt;&gt;0,IF(COUNTIF(I$4:I$164,I16)&lt;&gt;1,RANK(I16,I$4:I$164)&amp;"°",RANK(I16,I$4:I$164)),"")</f>
        <v/>
      </c>
      <c r="B16" s="125"/>
      <c r="C16" s="125"/>
      <c r="D16" s="125" t="str">
        <f aca="false">CONCATENATE(B16," ",C16)</f>
        <v> </v>
      </c>
      <c r="E16" s="82" t="str">
        <f aca="false">IF(ISERROR(VLOOKUP(CONCATENATE($B16," ",$C16),TabJoueurs,2,0)),"",VLOOKUP(CONCATENATE($B16," ",$C16),TabJoueurs,2,0))</f>
        <v/>
      </c>
      <c r="F16" s="82" t="str">
        <f aca="false">IF(ISERROR(VLOOKUP(CONCATENATE($B16," ",$C16),TabJoueurs,3,0)),"",VLOOKUP(CONCATENATE($B16," ",$C16),TabJoueurs,3,0))</f>
        <v/>
      </c>
      <c r="G16" s="126" t="str">
        <f aca="false">IF(ISERROR(VLOOKUP(CONCATENATE($B16," ",$C16),TabJoueurs,4,0)),"",VLOOKUP(CONCATENATE($B16," ",$C16),TabJoueurs,4,0))</f>
        <v/>
      </c>
      <c r="H16" s="126" t="str">
        <f aca="false">IF(ISERROR(VLOOKUP(CONCATENATE($B16," ",$C16),TabJoueurs,7,0)),"",VLOOKUP(CONCATENATE($B16," ",$C16),TabJoueurs,7,0))</f>
        <v/>
      </c>
      <c r="I16" s="125"/>
      <c r="J16" s="82" t="n">
        <f aca="false">COUNTIF(G$4:G16,G16)</f>
        <v>13</v>
      </c>
      <c r="K16" s="82" t="n">
        <f aca="false">IFERROR(IF(J16&lt;6,K15+1,K15),0)</f>
        <v>5</v>
      </c>
      <c r="L16" s="82" t="str">
        <f aca="false">IF(I16&gt;0,IF(J16&lt;6,PtsMax-K16+1,""),"")</f>
        <v/>
      </c>
      <c r="M16" s="82" t="n">
        <f aca="false">MAX(O16:AE16)</f>
        <v>0</v>
      </c>
      <c r="N16" s="98" t="str">
        <f aca="false">IFERROR(I16/I$1,"")</f>
        <v/>
      </c>
      <c r="O16" s="127" t="str">
        <f aca="false">IF(O$2=$G16,$L16,"")</f>
        <v/>
      </c>
      <c r="P16" s="128" t="str">
        <f aca="false">IF(P$2=$G16,$L16,"")</f>
        <v/>
      </c>
      <c r="Q16" s="127" t="str">
        <f aca="false">IF(Q$2=$G16,$L16,"")</f>
        <v/>
      </c>
      <c r="R16" s="128" t="str">
        <f aca="false">IF(R$2=$G16,$L16,"")</f>
        <v/>
      </c>
      <c r="S16" s="127" t="str">
        <f aca="false">IF(S$2=$G16,$L16,"")</f>
        <v/>
      </c>
      <c r="T16" s="128" t="str">
        <f aca="false">IF(T$2=$G16,$L16,"")</f>
        <v/>
      </c>
      <c r="U16" s="127" t="str">
        <f aca="false">IF(U$2=$G16,$L16,"")</f>
        <v/>
      </c>
      <c r="V16" s="128" t="str">
        <f aca="false">IF(V$2=$G16,$L16,"")</f>
        <v/>
      </c>
      <c r="W16" s="127" t="str">
        <f aca="false">IF(W$2=$G16,$L16,"")</f>
        <v/>
      </c>
      <c r="X16" s="128" t="str">
        <f aca="false">IF(X$2=$G16,$L16,"")</f>
        <v/>
      </c>
      <c r="Y16" s="127" t="str">
        <f aca="false">IF(Y$2=$G16,$L16,"")</f>
        <v/>
      </c>
      <c r="Z16" s="128" t="str">
        <f aca="false">IF(Z$2=$G16,$L16,"")</f>
        <v/>
      </c>
      <c r="AA16" s="127" t="str">
        <f aca="false">IF(AA$2=$G16,$L16,"")</f>
        <v/>
      </c>
      <c r="AB16" s="128" t="str">
        <f aca="false">IF(AB$2=$G16,$L16,"")</f>
        <v/>
      </c>
      <c r="AC16" s="127" t="str">
        <f aca="false">IF(AC$2=$G16,$L16,"")</f>
        <v/>
      </c>
      <c r="AD16" s="128" t="str">
        <f aca="false">IF(AD$2=$G16,$L16,"")</f>
        <v/>
      </c>
      <c r="AE16" s="127" t="str">
        <f aca="false">IF(AE$2=$G16,$L16,"")</f>
        <v/>
      </c>
      <c r="AF16" s="83" t="s">
        <v>10</v>
      </c>
      <c r="AG16" s="129" t="n">
        <v>629</v>
      </c>
      <c r="AH16" s="83" t="s">
        <v>10</v>
      </c>
      <c r="AI16" s="83" t="s">
        <v>10</v>
      </c>
    </row>
    <row r="17" customFormat="false" ht="14.25" hidden="false" customHeight="false" outlineLevel="0" collapsed="false">
      <c r="A17" s="82" t="str">
        <f aca="false">IF(I17&lt;&gt;0,IF(COUNTIF(I$4:I$164,I17)&lt;&gt;1,RANK(I17,I$4:I$164)&amp;"°",RANK(I17,I$4:I$164)),"")</f>
        <v/>
      </c>
      <c r="B17" s="125"/>
      <c r="C17" s="125"/>
      <c r="D17" s="125" t="str">
        <f aca="false">CONCATENATE(B17," ",C17)</f>
        <v> </v>
      </c>
      <c r="E17" s="82" t="str">
        <f aca="false">IF(ISERROR(VLOOKUP(CONCATENATE($B17," ",$C17),TabJoueurs,2,0)),"",VLOOKUP(CONCATENATE($B17," ",$C17),TabJoueurs,2,0))</f>
        <v/>
      </c>
      <c r="F17" s="82" t="str">
        <f aca="false">IF(ISERROR(VLOOKUP(CONCATENATE($B17," ",$C17),TabJoueurs,3,0)),"",VLOOKUP(CONCATENATE($B17," ",$C17),TabJoueurs,3,0))</f>
        <v/>
      </c>
      <c r="G17" s="126" t="str">
        <f aca="false">IF(ISERROR(VLOOKUP(CONCATENATE($B17," ",$C17),TabJoueurs,4,0)),"",VLOOKUP(CONCATENATE($B17," ",$C17),TabJoueurs,4,0))</f>
        <v/>
      </c>
      <c r="H17" s="126" t="str">
        <f aca="false">IF(ISERROR(VLOOKUP(CONCATENATE($B17," ",$C17),TabJoueurs,7,0)),"",VLOOKUP(CONCATENATE($B17," ",$C17),TabJoueurs,7,0))</f>
        <v/>
      </c>
      <c r="I17" s="125"/>
      <c r="J17" s="82" t="n">
        <f aca="false">COUNTIF(G$4:G17,G17)</f>
        <v>14</v>
      </c>
      <c r="K17" s="82" t="n">
        <f aca="false">IFERROR(IF(J17&lt;6,K16+1,K16),0)</f>
        <v>5</v>
      </c>
      <c r="L17" s="82" t="str">
        <f aca="false">IF(I17&gt;0,IF(J17&lt;6,PtsMax-K17+1,""),"")</f>
        <v/>
      </c>
      <c r="M17" s="82" t="n">
        <f aca="false">MAX(O17:AE17)</f>
        <v>0</v>
      </c>
      <c r="N17" s="98" t="str">
        <f aca="false">IFERROR(I17/I$1,"")</f>
        <v/>
      </c>
      <c r="O17" s="127" t="str">
        <f aca="false">IF(O$2=$G17,$L17,"")</f>
        <v/>
      </c>
      <c r="P17" s="128" t="str">
        <f aca="false">IF(P$2=$G17,$L17,"")</f>
        <v/>
      </c>
      <c r="Q17" s="127" t="str">
        <f aca="false">IF(Q$2=$G17,$L17,"")</f>
        <v/>
      </c>
      <c r="R17" s="128" t="str">
        <f aca="false">IF(R$2=$G17,$L17,"")</f>
        <v/>
      </c>
      <c r="S17" s="127" t="str">
        <f aca="false">IF(S$2=$G17,$L17,"")</f>
        <v/>
      </c>
      <c r="T17" s="128" t="str">
        <f aca="false">IF(T$2=$G17,$L17,"")</f>
        <v/>
      </c>
      <c r="U17" s="127" t="str">
        <f aca="false">IF(U$2=$G17,$L17,"")</f>
        <v/>
      </c>
      <c r="V17" s="128" t="str">
        <f aca="false">IF(V$2=$G17,$L17,"")</f>
        <v/>
      </c>
      <c r="W17" s="127" t="str">
        <f aca="false">IF(W$2=$G17,$L17,"")</f>
        <v/>
      </c>
      <c r="X17" s="128" t="str">
        <f aca="false">IF(X$2=$G17,$L17,"")</f>
        <v/>
      </c>
      <c r="Y17" s="127" t="str">
        <f aca="false">IF(Y$2=$G17,$L17,"")</f>
        <v/>
      </c>
      <c r="Z17" s="128" t="str">
        <f aca="false">IF(Z$2=$G17,$L17,"")</f>
        <v/>
      </c>
      <c r="AA17" s="127" t="str">
        <f aca="false">IF(AA$2=$G17,$L17,"")</f>
        <v/>
      </c>
      <c r="AB17" s="128" t="str">
        <f aca="false">IF(AB$2=$G17,$L17,"")</f>
        <v/>
      </c>
      <c r="AC17" s="127" t="str">
        <f aca="false">IF(AC$2=$G17,$L17,"")</f>
        <v/>
      </c>
      <c r="AD17" s="128" t="str">
        <f aca="false">IF(AD$2=$G17,$L17,"")</f>
        <v/>
      </c>
      <c r="AE17" s="127" t="str">
        <f aca="false">IF(AE$2=$G17,$L17,"")</f>
        <v/>
      </c>
      <c r="AF17" s="83" t="s">
        <v>10</v>
      </c>
      <c r="AG17" s="129" t="s">
        <v>10</v>
      </c>
      <c r="AH17" s="83" t="s">
        <v>10</v>
      </c>
      <c r="AI17" s="83"/>
      <c r="AJ17" s="4" t="s">
        <v>10</v>
      </c>
      <c r="AK17" s="4" t="s">
        <v>10</v>
      </c>
    </row>
    <row r="18" customFormat="false" ht="14.25" hidden="false" customHeight="false" outlineLevel="0" collapsed="false">
      <c r="A18" s="82" t="str">
        <f aca="false">IF(I18&lt;&gt;0,IF(COUNTIF(I$4:I$164,I18)&lt;&gt;1,RANK(I18,I$4:I$164)&amp;"°",RANK(I18,I$4:I$164)),"")</f>
        <v/>
      </c>
      <c r="B18" s="125"/>
      <c r="C18" s="125"/>
      <c r="D18" s="125" t="str">
        <f aca="false">CONCATENATE(B18," ",C18)</f>
        <v> </v>
      </c>
      <c r="E18" s="82" t="str">
        <f aca="false">IF(ISERROR(VLOOKUP(CONCATENATE($B18," ",$C18),TabJoueurs,2,0)),"",VLOOKUP(CONCATENATE($B18," ",$C18),TabJoueurs,2,0))</f>
        <v/>
      </c>
      <c r="F18" s="82" t="str">
        <f aca="false">IF(ISERROR(VLOOKUP(CONCATENATE($B18," ",$C18),TabJoueurs,3,0)),"",VLOOKUP(CONCATENATE($B18," ",$C18),TabJoueurs,3,0))</f>
        <v/>
      </c>
      <c r="G18" s="126" t="str">
        <f aca="false">IF(ISERROR(VLOOKUP(CONCATENATE($B18," ",$C18),TabJoueurs,4,0)),"",VLOOKUP(CONCATENATE($B18," ",$C18),TabJoueurs,4,0))</f>
        <v/>
      </c>
      <c r="H18" s="126" t="str">
        <f aca="false">IF(ISERROR(VLOOKUP(CONCATENATE($B18," ",$C18),TabJoueurs,7,0)),"",VLOOKUP(CONCATENATE($B18," ",$C18),TabJoueurs,7,0))</f>
        <v/>
      </c>
      <c r="I18" s="125"/>
      <c r="J18" s="82" t="n">
        <f aca="false">COUNTIF(G$4:G18,G18)</f>
        <v>15</v>
      </c>
      <c r="K18" s="82" t="n">
        <f aca="false">IFERROR(IF(J18&lt;6,K17+1,K17),0)</f>
        <v>5</v>
      </c>
      <c r="L18" s="82" t="str">
        <f aca="false">IF(I18&gt;0,IF(J18&lt;6,PtsMax-K18+1,""),"")</f>
        <v/>
      </c>
      <c r="M18" s="82" t="n">
        <f aca="false">MAX(O18:AE18)</f>
        <v>0</v>
      </c>
      <c r="N18" s="98" t="str">
        <f aca="false">IFERROR(I18/I$1,"")</f>
        <v/>
      </c>
      <c r="O18" s="127" t="str">
        <f aca="false">IF(O$2=$G18,$L18,"")</f>
        <v/>
      </c>
      <c r="P18" s="128" t="str">
        <f aca="false">IF(P$2=$G18,$L18,"")</f>
        <v/>
      </c>
      <c r="Q18" s="127" t="str">
        <f aca="false">IF(Q$2=$G18,$L18,"")</f>
        <v/>
      </c>
      <c r="R18" s="128" t="str">
        <f aca="false">IF(R$2=$G18,$L18,"")</f>
        <v/>
      </c>
      <c r="S18" s="127" t="str">
        <f aca="false">IF(S$2=$G18,$L18,"")</f>
        <v/>
      </c>
      <c r="T18" s="128" t="str">
        <f aca="false">IF(T$2=$G18,$L18,"")</f>
        <v/>
      </c>
      <c r="U18" s="127" t="str">
        <f aca="false">IF(U$2=$G18,$L18,"")</f>
        <v/>
      </c>
      <c r="V18" s="128" t="str">
        <f aca="false">IF(V$2=$G18,$L18,"")</f>
        <v/>
      </c>
      <c r="W18" s="127" t="str">
        <f aca="false">IF(W$2=$G18,$L18,"")</f>
        <v/>
      </c>
      <c r="X18" s="128" t="str">
        <f aca="false">IF(X$2=$G18,$L18,"")</f>
        <v/>
      </c>
      <c r="Y18" s="127" t="str">
        <f aca="false">IF(Y$2=$G18,$L18,"")</f>
        <v/>
      </c>
      <c r="Z18" s="128" t="str">
        <f aca="false">IF(Z$2=$G18,$L18,"")</f>
        <v/>
      </c>
      <c r="AA18" s="127" t="str">
        <f aca="false">IF(AA$2=$G18,$L18,"")</f>
        <v/>
      </c>
      <c r="AB18" s="128" t="str">
        <f aca="false">IF(AB$2=$G18,$L18,"")</f>
        <v/>
      </c>
      <c r="AC18" s="127" t="str">
        <f aca="false">IF(AC$2=$G18,$L18,"")</f>
        <v/>
      </c>
      <c r="AD18" s="128" t="str">
        <f aca="false">IF(AD$2=$G18,$L18,"")</f>
        <v/>
      </c>
      <c r="AE18" s="127" t="str">
        <f aca="false">IF(AE$2=$G18,$L18,"")</f>
        <v/>
      </c>
      <c r="AF18" s="83" t="s">
        <v>10</v>
      </c>
      <c r="AG18" s="129" t="s">
        <v>10</v>
      </c>
      <c r="AH18" s="83" t="s">
        <v>10</v>
      </c>
      <c r="AI18" s="83" t="s">
        <v>10</v>
      </c>
    </row>
    <row r="19" customFormat="false" ht="14.25" hidden="false" customHeight="false" outlineLevel="0" collapsed="false">
      <c r="A19" s="82" t="str">
        <f aca="false">IF(I19&lt;&gt;0,IF(COUNTIF(I$4:I$164,I19)&lt;&gt;1,RANK(I19,I$4:I$164)&amp;"°",RANK(I19,I$4:I$164)),"")</f>
        <v/>
      </c>
      <c r="B19" s="125"/>
      <c r="C19" s="125"/>
      <c r="D19" s="125" t="str">
        <f aca="false">CONCATENATE(B19," ",C19)</f>
        <v> </v>
      </c>
      <c r="E19" s="82" t="str">
        <f aca="false">IF(ISERROR(VLOOKUP(CONCATENATE($B19," ",$C19),TabJoueurs,2,0)),"",VLOOKUP(CONCATENATE($B19," ",$C19),TabJoueurs,2,0))</f>
        <v/>
      </c>
      <c r="F19" s="82" t="str">
        <f aca="false">IF(ISERROR(VLOOKUP(CONCATENATE($B19," ",$C19),TabJoueurs,3,0)),"",VLOOKUP(CONCATENATE($B19," ",$C19),TabJoueurs,3,0))</f>
        <v/>
      </c>
      <c r="G19" s="126" t="str">
        <f aca="false">IF(ISERROR(VLOOKUP(CONCATENATE($B19," ",$C19),TabJoueurs,4,0)),"",VLOOKUP(CONCATENATE($B19," ",$C19),TabJoueurs,4,0))</f>
        <v/>
      </c>
      <c r="H19" s="126" t="str">
        <f aca="false">IF(ISERROR(VLOOKUP(CONCATENATE($B19," ",$C19),TabJoueurs,7,0)),"",VLOOKUP(CONCATENATE($B19," ",$C19),TabJoueurs,7,0))</f>
        <v/>
      </c>
      <c r="I19" s="125"/>
      <c r="J19" s="82" t="n">
        <f aca="false">COUNTIF(G$4:G19,G19)</f>
        <v>16</v>
      </c>
      <c r="K19" s="82" t="n">
        <f aca="false">IFERROR(IF(J19&lt;6,K18+1,K18),0)</f>
        <v>5</v>
      </c>
      <c r="L19" s="82" t="str">
        <f aca="false">IF(I19&gt;0,IF(J19&lt;6,PtsMax-K19+1,""),"")</f>
        <v/>
      </c>
      <c r="M19" s="82" t="n">
        <f aca="false">MAX(O19:AE19)</f>
        <v>0</v>
      </c>
      <c r="N19" s="98" t="str">
        <f aca="false">IFERROR(I19/I$1,"")</f>
        <v/>
      </c>
      <c r="O19" s="127" t="str">
        <f aca="false">IF(O$2=$G19,$L19,"")</f>
        <v/>
      </c>
      <c r="P19" s="128" t="str">
        <f aca="false">IF(P$2=$G19,$L19,"")</f>
        <v/>
      </c>
      <c r="Q19" s="127" t="str">
        <f aca="false">IF(Q$2=$G19,$L19,"")</f>
        <v/>
      </c>
      <c r="R19" s="128" t="str">
        <f aca="false">IF(R$2=$G19,$L19,"")</f>
        <v/>
      </c>
      <c r="S19" s="127" t="str">
        <f aca="false">IF(S$2=$G19,$L19,"")</f>
        <v/>
      </c>
      <c r="T19" s="128" t="str">
        <f aca="false">IF(T$2=$G19,$L19,"")</f>
        <v/>
      </c>
      <c r="U19" s="127" t="str">
        <f aca="false">IF(U$2=$G19,$L19,"")</f>
        <v/>
      </c>
      <c r="V19" s="128" t="str">
        <f aca="false">IF(V$2=$G19,$L19,"")</f>
        <v/>
      </c>
      <c r="W19" s="127" t="str">
        <f aca="false">IF(W$2=$G19,$L19,"")</f>
        <v/>
      </c>
      <c r="X19" s="128" t="str">
        <f aca="false">IF(X$2=$G19,$L19,"")</f>
        <v/>
      </c>
      <c r="Y19" s="127" t="str">
        <f aca="false">IF(Y$2=$G19,$L19,"")</f>
        <v/>
      </c>
      <c r="Z19" s="128" t="str">
        <f aca="false">IF(Z$2=$G19,$L19,"")</f>
        <v/>
      </c>
      <c r="AA19" s="127" t="str">
        <f aca="false">IF(AA$2=$G19,$L19,"")</f>
        <v/>
      </c>
      <c r="AB19" s="128" t="str">
        <f aca="false">IF(AB$2=$G19,$L19,"")</f>
        <v/>
      </c>
      <c r="AC19" s="127" t="str">
        <f aca="false">IF(AC$2=$G19,$L19,"")</f>
        <v/>
      </c>
      <c r="AD19" s="128" t="str">
        <f aca="false">IF(AD$2=$G19,$L19,"")</f>
        <v/>
      </c>
      <c r="AE19" s="127" t="str">
        <f aca="false">IF(AE$2=$G19,$L19,"")</f>
        <v/>
      </c>
      <c r="AF19" s="83" t="s">
        <v>10</v>
      </c>
      <c r="AG19" s="129" t="s">
        <v>10</v>
      </c>
      <c r="AH19" s="83" t="s">
        <v>10</v>
      </c>
      <c r="AI19" s="83"/>
      <c r="AJ19" s="4" t="s">
        <v>10</v>
      </c>
      <c r="AK19" s="4" t="s">
        <v>10</v>
      </c>
    </row>
    <row r="20" customFormat="false" ht="14.25" hidden="false" customHeight="false" outlineLevel="0" collapsed="false">
      <c r="A20" s="82" t="str">
        <f aca="false">IF(I20&lt;&gt;0,IF(COUNTIF(I$4:I$164,I20)&lt;&gt;1,RANK(I20,I$4:I$164)&amp;"°",RANK(I20,I$4:I$164)),"")</f>
        <v/>
      </c>
      <c r="B20" s="83"/>
      <c r="C20" s="83"/>
      <c r="D20" s="125" t="str">
        <f aca="false">CONCATENATE(B20," ",C20)</f>
        <v> </v>
      </c>
      <c r="E20" s="82" t="str">
        <f aca="false">IF(ISERROR(VLOOKUP(CONCATENATE($B20," ",$C20),TabJoueurs,2,0)),"",VLOOKUP(CONCATENATE($B20," ",$C20),TabJoueurs,2,0))</f>
        <v/>
      </c>
      <c r="F20" s="82" t="str">
        <f aca="false">IF(ISERROR(VLOOKUP(CONCATENATE($B20," ",$C20),TabJoueurs,3,0)),"",VLOOKUP(CONCATENATE($B20," ",$C20),TabJoueurs,3,0))</f>
        <v/>
      </c>
      <c r="G20" s="126" t="str">
        <f aca="false">IF(ISERROR(VLOOKUP(CONCATENATE($B20," ",$C20),TabJoueurs,4,0)),"",VLOOKUP(CONCATENATE($B20," ",$C20),TabJoueurs,4,0))</f>
        <v/>
      </c>
      <c r="H20" s="126" t="str">
        <f aca="false">IF(ISERROR(VLOOKUP(CONCATENATE($B20," ",$C20),TabJoueurs,7,0)),"",VLOOKUP(CONCATENATE($B20," ",$C20),TabJoueurs,7,0))</f>
        <v/>
      </c>
      <c r="I20" s="125"/>
      <c r="J20" s="82" t="n">
        <f aca="false">COUNTIF(G$4:G20,G20)</f>
        <v>17</v>
      </c>
      <c r="K20" s="82" t="n">
        <f aca="false">IFERROR(IF(J20&lt;6,K19+1,K19),0)</f>
        <v>5</v>
      </c>
      <c r="L20" s="82" t="str">
        <f aca="false">IF(I20&gt;0,IF(J20&lt;6,PtsMax-K20+1,""),"")</f>
        <v/>
      </c>
      <c r="M20" s="82" t="n">
        <f aca="false">MAX(O20:AE20)</f>
        <v>0</v>
      </c>
      <c r="N20" s="98" t="str">
        <f aca="false">IFERROR(I20/I$1,"")</f>
        <v/>
      </c>
      <c r="O20" s="127" t="str">
        <f aca="false">IF(O$2=$G20,$L20,"")</f>
        <v/>
      </c>
      <c r="P20" s="128" t="str">
        <f aca="false">IF(P$2=$G20,$L20,"")</f>
        <v/>
      </c>
      <c r="Q20" s="127" t="str">
        <f aca="false">IF(Q$2=$G20,$L20,"")</f>
        <v/>
      </c>
      <c r="R20" s="128" t="str">
        <f aca="false">IF(R$2=$G20,$L20,"")</f>
        <v/>
      </c>
      <c r="S20" s="127" t="str">
        <f aca="false">IF(S$2=$G20,$L20,"")</f>
        <v/>
      </c>
      <c r="T20" s="128" t="str">
        <f aca="false">IF(T$2=$G20,$L20,"")</f>
        <v/>
      </c>
      <c r="U20" s="127" t="str">
        <f aca="false">IF(U$2=$G20,$L20,"")</f>
        <v/>
      </c>
      <c r="V20" s="128" t="str">
        <f aca="false">IF(V$2=$G20,$L20,"")</f>
        <v/>
      </c>
      <c r="W20" s="127" t="str">
        <f aca="false">IF(W$2=$G20,$L20,"")</f>
        <v/>
      </c>
      <c r="X20" s="128" t="str">
        <f aca="false">IF(X$2=$G20,$L20,"")</f>
        <v/>
      </c>
      <c r="Y20" s="127" t="str">
        <f aca="false">IF(Y$2=$G20,$L20,"")</f>
        <v/>
      </c>
      <c r="Z20" s="128" t="str">
        <f aca="false">IF(Z$2=$G20,$L20,"")</f>
        <v/>
      </c>
      <c r="AA20" s="127" t="str">
        <f aca="false">IF(AA$2=$G20,$L20,"")</f>
        <v/>
      </c>
      <c r="AB20" s="128" t="str">
        <f aca="false">IF(AB$2=$G20,$L20,"")</f>
        <v/>
      </c>
      <c r="AC20" s="127" t="str">
        <f aca="false">IF(AC$2=$G20,$L20,"")</f>
        <v/>
      </c>
      <c r="AD20" s="128" t="str">
        <f aca="false">IF(AD$2=$G20,$L20,"")</f>
        <v/>
      </c>
      <c r="AE20" s="127" t="str">
        <f aca="false">IF(AE$2=$G20,$L20,"")</f>
        <v/>
      </c>
      <c r="AF20" s="83" t="s">
        <v>10</v>
      </c>
      <c r="AG20" s="129" t="s">
        <v>10</v>
      </c>
      <c r="AH20" s="83" t="s">
        <v>10</v>
      </c>
      <c r="AI20" s="83" t="s">
        <v>10</v>
      </c>
    </row>
    <row r="21" customFormat="false" ht="14.25" hidden="false" customHeight="false" outlineLevel="0" collapsed="false">
      <c r="A21" s="82" t="str">
        <f aca="false">IF(I21&lt;&gt;0,IF(COUNTIF(I$4:I$164,I21)&lt;&gt;1,RANK(I21,I$4:I$164)&amp;"°",RANK(I21,I$4:I$164)),"")</f>
        <v/>
      </c>
      <c r="B21" s="125"/>
      <c r="C21" s="125"/>
      <c r="D21" s="125" t="str">
        <f aca="false">CONCATENATE(B21," ",C21)</f>
        <v> </v>
      </c>
      <c r="E21" s="82" t="str">
        <f aca="false">IF(ISERROR(VLOOKUP(CONCATENATE($B21," ",$C21),TabJoueurs,2,0)),"",VLOOKUP(CONCATENATE($B21," ",$C21),TabJoueurs,2,0))</f>
        <v/>
      </c>
      <c r="F21" s="82" t="str">
        <f aca="false">IF(ISERROR(VLOOKUP(CONCATENATE($B21," ",$C21),TabJoueurs,3,0)),"",VLOOKUP(CONCATENATE($B21," ",$C21),TabJoueurs,3,0))</f>
        <v/>
      </c>
      <c r="G21" s="126" t="str">
        <f aca="false">IF(ISERROR(VLOOKUP(CONCATENATE($B21," ",$C21),TabJoueurs,4,0)),"",VLOOKUP(CONCATENATE($B21," ",$C21),TabJoueurs,4,0))</f>
        <v/>
      </c>
      <c r="H21" s="126" t="str">
        <f aca="false">IF(ISERROR(VLOOKUP(CONCATENATE($B21," ",$C21),TabJoueurs,7,0)),"",VLOOKUP(CONCATENATE($B21," ",$C21),TabJoueurs,7,0))</f>
        <v/>
      </c>
      <c r="I21" s="125"/>
      <c r="J21" s="82" t="n">
        <f aca="false">COUNTIF(G$4:G21,G21)</f>
        <v>18</v>
      </c>
      <c r="K21" s="82" t="n">
        <f aca="false">IFERROR(IF(J21&lt;6,K20+1,K20),0)</f>
        <v>5</v>
      </c>
      <c r="L21" s="82" t="str">
        <f aca="false">IF(I21&gt;0,IF(J21&lt;6,PtsMax-K21+1,""),"")</f>
        <v/>
      </c>
      <c r="M21" s="82" t="n">
        <f aca="false">MAX(O21:AE21)</f>
        <v>0</v>
      </c>
      <c r="N21" s="98" t="str">
        <f aca="false">IFERROR(I21/I$1,"")</f>
        <v/>
      </c>
      <c r="O21" s="127" t="str">
        <f aca="false">IF(O$2=$G21,$L21,"")</f>
        <v/>
      </c>
      <c r="P21" s="128" t="str">
        <f aca="false">IF(P$2=$G21,$L21,"")</f>
        <v/>
      </c>
      <c r="Q21" s="127" t="str">
        <f aca="false">IF(Q$2=$G21,$L21,"")</f>
        <v/>
      </c>
      <c r="R21" s="128" t="str">
        <f aca="false">IF(R$2=$G21,$L21,"")</f>
        <v/>
      </c>
      <c r="S21" s="127" t="str">
        <f aca="false">IF(S$2=$G21,$L21,"")</f>
        <v/>
      </c>
      <c r="T21" s="128" t="str">
        <f aca="false">IF(T$2=$G21,$L21,"")</f>
        <v/>
      </c>
      <c r="U21" s="127" t="str">
        <f aca="false">IF(U$2=$G21,$L21,"")</f>
        <v/>
      </c>
      <c r="V21" s="128" t="str">
        <f aca="false">IF(V$2=$G21,$L21,"")</f>
        <v/>
      </c>
      <c r="W21" s="127" t="str">
        <f aca="false">IF(W$2=$G21,$L21,"")</f>
        <v/>
      </c>
      <c r="X21" s="128" t="str">
        <f aca="false">IF(X$2=$G21,$L21,"")</f>
        <v/>
      </c>
      <c r="Y21" s="127" t="str">
        <f aca="false">IF(Y$2=$G21,$L21,"")</f>
        <v/>
      </c>
      <c r="Z21" s="128" t="str">
        <f aca="false">IF(Z$2=$G21,$L21,"")</f>
        <v/>
      </c>
      <c r="AA21" s="127" t="str">
        <f aca="false">IF(AA$2=$G21,$L21,"")</f>
        <v/>
      </c>
      <c r="AB21" s="128" t="str">
        <f aca="false">IF(AB$2=$G21,$L21,"")</f>
        <v/>
      </c>
      <c r="AC21" s="127" t="str">
        <f aca="false">IF(AC$2=$G21,$L21,"")</f>
        <v/>
      </c>
      <c r="AD21" s="128" t="str">
        <f aca="false">IF(AD$2=$G21,$L21,"")</f>
        <v/>
      </c>
      <c r="AE21" s="127" t="str">
        <f aca="false">IF(AE$2=$G21,$L21,"")</f>
        <v/>
      </c>
      <c r="AF21" s="83" t="s">
        <v>10</v>
      </c>
      <c r="AG21" s="129" t="s">
        <v>10</v>
      </c>
      <c r="AH21" s="83" t="s">
        <v>10</v>
      </c>
      <c r="AI21" s="83"/>
      <c r="AJ21" s="4" t="s">
        <v>10</v>
      </c>
      <c r="AK21" s="4" t="s">
        <v>10</v>
      </c>
    </row>
    <row r="22" customFormat="false" ht="14.25" hidden="false" customHeight="false" outlineLevel="0" collapsed="false">
      <c r="A22" s="82" t="str">
        <f aca="false">IF(I22&lt;&gt;0,IF(COUNTIF(I$4:I$164,I22)&lt;&gt;1,RANK(I22,I$4:I$164)&amp;"°",RANK(I22,I$4:I$164)),"")</f>
        <v/>
      </c>
      <c r="B22" s="125"/>
      <c r="C22" s="125"/>
      <c r="D22" s="125" t="str">
        <f aca="false">CONCATENATE(B22," ",C22)</f>
        <v> </v>
      </c>
      <c r="E22" s="82" t="str">
        <f aca="false">IF(ISERROR(VLOOKUP(CONCATENATE($B22," ",$C22),TabJoueurs,2,0)),"",VLOOKUP(CONCATENATE($B22," ",$C22),TabJoueurs,2,0))</f>
        <v/>
      </c>
      <c r="F22" s="82" t="str">
        <f aca="false">IF(ISERROR(VLOOKUP(CONCATENATE($B22," ",$C22),TabJoueurs,3,0)),"",VLOOKUP(CONCATENATE($B22," ",$C22),TabJoueurs,3,0))</f>
        <v/>
      </c>
      <c r="G22" s="126" t="str">
        <f aca="false">IF(ISERROR(VLOOKUP(CONCATENATE($B22," ",$C22),TabJoueurs,4,0)),"",VLOOKUP(CONCATENATE($B22," ",$C22),TabJoueurs,4,0))</f>
        <v/>
      </c>
      <c r="H22" s="126" t="str">
        <f aca="false">IF(ISERROR(VLOOKUP(CONCATENATE($B22," ",$C22),TabJoueurs,7,0)),"",VLOOKUP(CONCATENATE($B22," ",$C22),TabJoueurs,7,0))</f>
        <v/>
      </c>
      <c r="I22" s="125"/>
      <c r="J22" s="82" t="n">
        <f aca="false">COUNTIF(G$4:G22,G22)</f>
        <v>19</v>
      </c>
      <c r="K22" s="82" t="n">
        <f aca="false">IFERROR(IF(J22&lt;6,K21+1,K21),0)</f>
        <v>5</v>
      </c>
      <c r="L22" s="82" t="str">
        <f aca="false">IF(I22&gt;0,IF(J22&lt;6,PtsMax-K22+1,""),"")</f>
        <v/>
      </c>
      <c r="M22" s="82" t="n">
        <f aca="false">MAX(O22:AE22)</f>
        <v>0</v>
      </c>
      <c r="N22" s="98" t="str">
        <f aca="false">IFERROR(I22/I$1,"")</f>
        <v/>
      </c>
      <c r="O22" s="127" t="str">
        <f aca="false">IF(O$2=$G22,$L22,"")</f>
        <v/>
      </c>
      <c r="P22" s="128" t="str">
        <f aca="false">IF(P$2=$G22,$L22,"")</f>
        <v/>
      </c>
      <c r="Q22" s="127" t="str">
        <f aca="false">IF(Q$2=$G22,$L22,"")</f>
        <v/>
      </c>
      <c r="R22" s="128" t="str">
        <f aca="false">IF(R$2=$G22,$L22,"")</f>
        <v/>
      </c>
      <c r="S22" s="127" t="str">
        <f aca="false">IF(S$2=$G22,$L22,"")</f>
        <v/>
      </c>
      <c r="T22" s="128" t="str">
        <f aca="false">IF(T$2=$G22,$L22,"")</f>
        <v/>
      </c>
      <c r="U22" s="127" t="str">
        <f aca="false">IF(U$2=$G22,$L22,"")</f>
        <v/>
      </c>
      <c r="V22" s="128" t="str">
        <f aca="false">IF(V$2=$G22,$L22,"")</f>
        <v/>
      </c>
      <c r="W22" s="127" t="str">
        <f aca="false">IF(W$2=$G22,$L22,"")</f>
        <v/>
      </c>
      <c r="X22" s="128" t="str">
        <f aca="false">IF(X$2=$G22,$L22,"")</f>
        <v/>
      </c>
      <c r="Y22" s="127" t="str">
        <f aca="false">IF(Y$2=$G22,$L22,"")</f>
        <v/>
      </c>
      <c r="Z22" s="128" t="str">
        <f aca="false">IF(Z$2=$G22,$L22,"")</f>
        <v/>
      </c>
      <c r="AA22" s="127" t="str">
        <f aca="false">IF(AA$2=$G22,$L22,"")</f>
        <v/>
      </c>
      <c r="AB22" s="128" t="str">
        <f aca="false">IF(AB$2=$G22,$L22,"")</f>
        <v/>
      </c>
      <c r="AC22" s="127" t="str">
        <f aca="false">IF(AC$2=$G22,$L22,"")</f>
        <v/>
      </c>
      <c r="AD22" s="128" t="str">
        <f aca="false">IF(AD$2=$G22,$L22,"")</f>
        <v/>
      </c>
      <c r="AE22" s="127" t="str">
        <f aca="false">IF(AE$2=$G22,$L22,"")</f>
        <v/>
      </c>
      <c r="AF22" s="83" t="s">
        <v>10</v>
      </c>
      <c r="AG22" s="83" t="s">
        <v>10</v>
      </c>
      <c r="AH22" s="83" t="s">
        <v>10</v>
      </c>
      <c r="AI22" s="83"/>
      <c r="AJ22" s="4" t="s">
        <v>10</v>
      </c>
      <c r="AK22" s="4" t="s">
        <v>10</v>
      </c>
    </row>
    <row r="23" customFormat="false" ht="14.25" hidden="false" customHeight="false" outlineLevel="0" collapsed="false">
      <c r="A23" s="82" t="str">
        <f aca="false">IF(I23&lt;&gt;0,IF(COUNTIF(I$4:I$164,I23)&lt;&gt;1,RANK(I23,I$4:I$164)&amp;"°",RANK(I23,I$4:I$164)),"")</f>
        <v/>
      </c>
      <c r="B23" s="125"/>
      <c r="C23" s="125"/>
      <c r="D23" s="125" t="str">
        <f aca="false">CONCATENATE(B23," ",C23)</f>
        <v> </v>
      </c>
      <c r="E23" s="82" t="str">
        <f aca="false">IF(ISERROR(VLOOKUP(CONCATENATE($B23," ",$C23),TabJoueurs,2,0)),"",VLOOKUP(CONCATENATE($B23," ",$C23),TabJoueurs,2,0))</f>
        <v/>
      </c>
      <c r="F23" s="82" t="str">
        <f aca="false">IF(ISERROR(VLOOKUP(CONCATENATE($B23," ",$C23),TabJoueurs,3,0)),"",VLOOKUP(CONCATENATE($B23," ",$C23),TabJoueurs,3,0))</f>
        <v/>
      </c>
      <c r="G23" s="126" t="str">
        <f aca="false">IF(ISERROR(VLOOKUP(CONCATENATE($B23," ",$C23),TabJoueurs,4,0)),"",VLOOKUP(CONCATENATE($B23," ",$C23),TabJoueurs,4,0))</f>
        <v/>
      </c>
      <c r="H23" s="126" t="str">
        <f aca="false">IF(ISERROR(VLOOKUP(CONCATENATE($B23," ",$C23),TabJoueurs,7,0)),"",VLOOKUP(CONCATENATE($B23," ",$C23),TabJoueurs,7,0))</f>
        <v/>
      </c>
      <c r="I23" s="125"/>
      <c r="J23" s="82" t="n">
        <f aca="false">COUNTIF(G$4:G23,G23)</f>
        <v>20</v>
      </c>
      <c r="K23" s="82" t="n">
        <f aca="false">IFERROR(IF(J23&lt;6,K22+1,K22),0)</f>
        <v>5</v>
      </c>
      <c r="L23" s="82" t="str">
        <f aca="false">IF(I23&gt;0,IF(J23&lt;6,PtsMax-K23+1,""),"")</f>
        <v/>
      </c>
      <c r="M23" s="82" t="n">
        <f aca="false">MAX(O23:AE23)</f>
        <v>0</v>
      </c>
      <c r="N23" s="98" t="str">
        <f aca="false">IFERROR(I23/I$1,"")</f>
        <v/>
      </c>
      <c r="O23" s="127" t="str">
        <f aca="false">IF(O$2=$G23,$L23,"")</f>
        <v/>
      </c>
      <c r="P23" s="128" t="str">
        <f aca="false">IF(P$2=$G23,$L23,"")</f>
        <v/>
      </c>
      <c r="Q23" s="127" t="str">
        <f aca="false">IF(Q$2=$G23,$L23,"")</f>
        <v/>
      </c>
      <c r="R23" s="128" t="str">
        <f aca="false">IF(R$2=$G23,$L23,"")</f>
        <v/>
      </c>
      <c r="S23" s="127" t="str">
        <f aca="false">IF(S$2=$G23,$L23,"")</f>
        <v/>
      </c>
      <c r="T23" s="128" t="str">
        <f aca="false">IF(T$2=$G23,$L23,"")</f>
        <v/>
      </c>
      <c r="U23" s="127" t="str">
        <f aca="false">IF(U$2=$G23,$L23,"")</f>
        <v/>
      </c>
      <c r="V23" s="128" t="str">
        <f aca="false">IF(V$2=$G23,$L23,"")</f>
        <v/>
      </c>
      <c r="W23" s="127" t="str">
        <f aca="false">IF(W$2=$G23,$L23,"")</f>
        <v/>
      </c>
      <c r="X23" s="128" t="str">
        <f aca="false">IF(X$2=$G23,$L23,"")</f>
        <v/>
      </c>
      <c r="Y23" s="127" t="str">
        <f aca="false">IF(Y$2=$G23,$L23,"")</f>
        <v/>
      </c>
      <c r="Z23" s="128" t="str">
        <f aca="false">IF(Z$2=$G23,$L23,"")</f>
        <v/>
      </c>
      <c r="AA23" s="127" t="str">
        <f aca="false">IF(AA$2=$G23,$L23,"")</f>
        <v/>
      </c>
      <c r="AB23" s="128" t="str">
        <f aca="false">IF(AB$2=$G23,$L23,"")</f>
        <v/>
      </c>
      <c r="AC23" s="127" t="str">
        <f aca="false">IF(AC$2=$G23,$L23,"")</f>
        <v/>
      </c>
      <c r="AD23" s="128" t="str">
        <f aca="false">IF(AD$2=$G23,$L23,"")</f>
        <v/>
      </c>
      <c r="AE23" s="127" t="str">
        <f aca="false">IF(AE$2=$G23,$L23,"")</f>
        <v/>
      </c>
      <c r="AF23" s="83" t="s">
        <v>10</v>
      </c>
      <c r="AG23" s="129" t="s">
        <v>10</v>
      </c>
      <c r="AH23" s="83" t="s">
        <v>10</v>
      </c>
      <c r="AI23" s="83" t="s">
        <v>10</v>
      </c>
    </row>
    <row r="24" customFormat="false" ht="14.25" hidden="false" customHeight="false" outlineLevel="0" collapsed="false">
      <c r="A24" s="82" t="str">
        <f aca="false">IF(I24&lt;&gt;0,IF(COUNTIF(I$4:I$164,I24)&lt;&gt;1,RANK(I24,I$4:I$164)&amp;"°",RANK(I24,I$4:I$164)),"")</f>
        <v/>
      </c>
      <c r="B24" s="125"/>
      <c r="C24" s="125"/>
      <c r="D24" s="125" t="str">
        <f aca="false">CONCATENATE(B24," ",C24)</f>
        <v> </v>
      </c>
      <c r="E24" s="82" t="str">
        <f aca="false">IF(ISERROR(VLOOKUP(CONCATENATE($B24," ",$C24),TabJoueurs,2,0)),"",VLOOKUP(CONCATENATE($B24," ",$C24),TabJoueurs,2,0))</f>
        <v/>
      </c>
      <c r="F24" s="82" t="str">
        <f aca="false">IF(ISERROR(VLOOKUP(CONCATENATE($B24," ",$C24),TabJoueurs,3,0)),"",VLOOKUP(CONCATENATE($B24," ",$C24),TabJoueurs,3,0))</f>
        <v/>
      </c>
      <c r="G24" s="126" t="str">
        <f aca="false">IF(ISERROR(VLOOKUP(CONCATENATE($B24," ",$C24),TabJoueurs,4,0)),"",VLOOKUP(CONCATENATE($B24," ",$C24),TabJoueurs,4,0))</f>
        <v/>
      </c>
      <c r="H24" s="126" t="str">
        <f aca="false">IF(ISERROR(VLOOKUP(CONCATENATE($B24," ",$C24),TabJoueurs,7,0)),"",VLOOKUP(CONCATENATE($B24," ",$C24),TabJoueurs,7,0))</f>
        <v/>
      </c>
      <c r="I24" s="125"/>
      <c r="J24" s="82" t="n">
        <f aca="false">COUNTIF(G$4:G24,G24)</f>
        <v>21</v>
      </c>
      <c r="K24" s="82" t="n">
        <f aca="false">IFERROR(IF(J24&lt;6,K23+1,K23),0)</f>
        <v>5</v>
      </c>
      <c r="L24" s="82" t="str">
        <f aca="false">IF(I24&gt;0,IF(J24&lt;6,PtsMax-K24+1,""),"")</f>
        <v/>
      </c>
      <c r="M24" s="82" t="n">
        <f aca="false">MAX(O24:AE24)</f>
        <v>0</v>
      </c>
      <c r="N24" s="98" t="str">
        <f aca="false">IFERROR(I24/I$1,"")</f>
        <v/>
      </c>
      <c r="O24" s="127" t="str">
        <f aca="false">IF(O$2=$G24,$L24,"")</f>
        <v/>
      </c>
      <c r="P24" s="128" t="str">
        <f aca="false">IF(P$2=$G24,$L24,"")</f>
        <v/>
      </c>
      <c r="Q24" s="127" t="str">
        <f aca="false">IF(Q$2=$G24,$L24,"")</f>
        <v/>
      </c>
      <c r="R24" s="128" t="str">
        <f aca="false">IF(R$2=$G24,$L24,"")</f>
        <v/>
      </c>
      <c r="S24" s="127" t="str">
        <f aca="false">IF(S$2=$G24,$L24,"")</f>
        <v/>
      </c>
      <c r="T24" s="128" t="str">
        <f aca="false">IF(T$2=$G24,$L24,"")</f>
        <v/>
      </c>
      <c r="U24" s="127" t="str">
        <f aca="false">IF(U$2=$G24,$L24,"")</f>
        <v/>
      </c>
      <c r="V24" s="128" t="str">
        <f aca="false">IF(V$2=$G24,$L24,"")</f>
        <v/>
      </c>
      <c r="W24" s="127" t="str">
        <f aca="false">IF(W$2=$G24,$L24,"")</f>
        <v/>
      </c>
      <c r="X24" s="128" t="str">
        <f aca="false">IF(X$2=$G24,$L24,"")</f>
        <v/>
      </c>
      <c r="Y24" s="127" t="str">
        <f aca="false">IF(Y$2=$G24,$L24,"")</f>
        <v/>
      </c>
      <c r="Z24" s="128" t="str">
        <f aca="false">IF(Z$2=$G24,$L24,"")</f>
        <v/>
      </c>
      <c r="AA24" s="127" t="str">
        <f aca="false">IF(AA$2=$G24,$L24,"")</f>
        <v/>
      </c>
      <c r="AB24" s="128" t="str">
        <f aca="false">IF(AB$2=$G24,$L24,"")</f>
        <v/>
      </c>
      <c r="AC24" s="127" t="str">
        <f aca="false">IF(AC$2=$G24,$L24,"")</f>
        <v/>
      </c>
      <c r="AD24" s="128" t="str">
        <f aca="false">IF(AD$2=$G24,$L24,"")</f>
        <v/>
      </c>
      <c r="AE24" s="127" t="str">
        <f aca="false">IF(AE$2=$G24,$L24,"")</f>
        <v/>
      </c>
      <c r="AF24" s="83" t="s">
        <v>10</v>
      </c>
      <c r="AG24" s="129" t="s">
        <v>10</v>
      </c>
      <c r="AH24" s="83" t="s">
        <v>10</v>
      </c>
      <c r="AI24" s="83" t="s">
        <v>10</v>
      </c>
    </row>
    <row r="25" customFormat="false" ht="14.25" hidden="false" customHeight="false" outlineLevel="0" collapsed="false">
      <c r="A25" s="82" t="str">
        <f aca="false">IF(I25&lt;&gt;0,IF(COUNTIF(I$4:I$164,I25)&lt;&gt;1,RANK(I25,I$4:I$164)&amp;"°",RANK(I25,I$4:I$164)),"")</f>
        <v/>
      </c>
      <c r="B25" s="125"/>
      <c r="C25" s="125"/>
      <c r="D25" s="125" t="str">
        <f aca="false">CONCATENATE(B25," ",C25)</f>
        <v> </v>
      </c>
      <c r="E25" s="82" t="str">
        <f aca="false">IF(ISERROR(VLOOKUP(CONCATENATE($B25," ",$C25),TabJoueurs,2,0)),"",VLOOKUP(CONCATENATE($B25," ",$C25),TabJoueurs,2,0))</f>
        <v/>
      </c>
      <c r="F25" s="82" t="str">
        <f aca="false">IF(ISERROR(VLOOKUP(CONCATENATE($B25," ",$C25),TabJoueurs,3,0)),"",VLOOKUP(CONCATENATE($B25," ",$C25),TabJoueurs,3,0))</f>
        <v/>
      </c>
      <c r="G25" s="126" t="str">
        <f aca="false">IF(ISERROR(VLOOKUP(CONCATENATE($B25," ",$C25),TabJoueurs,4,0)),"",VLOOKUP(CONCATENATE($B25," ",$C25),TabJoueurs,4,0))</f>
        <v/>
      </c>
      <c r="H25" s="126" t="str">
        <f aca="false">IF(ISERROR(VLOOKUP(CONCATENATE($B25," ",$C25),TabJoueurs,7,0)),"",VLOOKUP(CONCATENATE($B25," ",$C25),TabJoueurs,7,0))</f>
        <v/>
      </c>
      <c r="I25" s="125"/>
      <c r="J25" s="82" t="n">
        <f aca="false">COUNTIF(G$4:G25,G25)</f>
        <v>22</v>
      </c>
      <c r="K25" s="82" t="n">
        <f aca="false">IFERROR(IF(J25&lt;6,K24+1,K24),0)</f>
        <v>5</v>
      </c>
      <c r="L25" s="82" t="str">
        <f aca="false">IF(I25&gt;0,IF(J25&lt;6,PtsMax-K25+1,""),"")</f>
        <v/>
      </c>
      <c r="M25" s="82" t="n">
        <f aca="false">MAX(O25:AE25)</f>
        <v>0</v>
      </c>
      <c r="N25" s="98" t="str">
        <f aca="false">IFERROR(I25/I$1,"")</f>
        <v/>
      </c>
      <c r="O25" s="127" t="str">
        <f aca="false">IF(O$2=$G25,$L25,"")</f>
        <v/>
      </c>
      <c r="P25" s="128" t="str">
        <f aca="false">IF(P$2=$G25,$L25,"")</f>
        <v/>
      </c>
      <c r="Q25" s="127" t="str">
        <f aca="false">IF(Q$2=$G25,$L25,"")</f>
        <v/>
      </c>
      <c r="R25" s="128" t="str">
        <f aca="false">IF(R$2=$G25,$L25,"")</f>
        <v/>
      </c>
      <c r="S25" s="127" t="str">
        <f aca="false">IF(S$2=$G25,$L25,"")</f>
        <v/>
      </c>
      <c r="T25" s="128" t="str">
        <f aca="false">IF(T$2=$G25,$L25,"")</f>
        <v/>
      </c>
      <c r="U25" s="127" t="str">
        <f aca="false">IF(U$2=$G25,$L25,"")</f>
        <v/>
      </c>
      <c r="V25" s="128" t="str">
        <f aca="false">IF(V$2=$G25,$L25,"")</f>
        <v/>
      </c>
      <c r="W25" s="127" t="str">
        <f aca="false">IF(W$2=$G25,$L25,"")</f>
        <v/>
      </c>
      <c r="X25" s="128" t="str">
        <f aca="false">IF(X$2=$G25,$L25,"")</f>
        <v/>
      </c>
      <c r="Y25" s="127" t="str">
        <f aca="false">IF(Y$2=$G25,$L25,"")</f>
        <v/>
      </c>
      <c r="Z25" s="128" t="str">
        <f aca="false">IF(Z$2=$G25,$L25,"")</f>
        <v/>
      </c>
      <c r="AA25" s="127" t="str">
        <f aca="false">IF(AA$2=$G25,$L25,"")</f>
        <v/>
      </c>
      <c r="AB25" s="128" t="str">
        <f aca="false">IF(AB$2=$G25,$L25,"")</f>
        <v/>
      </c>
      <c r="AC25" s="127" t="str">
        <f aca="false">IF(AC$2=$G25,$L25,"")</f>
        <v/>
      </c>
      <c r="AD25" s="128" t="str">
        <f aca="false">IF(AD$2=$G25,$L25,"")</f>
        <v/>
      </c>
      <c r="AE25" s="127" t="str">
        <f aca="false">IF(AE$2=$G25,$L25,"")</f>
        <v/>
      </c>
      <c r="AF25" s="83" t="s">
        <v>10</v>
      </c>
      <c r="AG25" s="129" t="s">
        <v>10</v>
      </c>
      <c r="AH25" s="83" t="s">
        <v>10</v>
      </c>
      <c r="AI25" s="83"/>
      <c r="AJ25" s="4" t="s">
        <v>10</v>
      </c>
      <c r="AK25" s="4" t="s">
        <v>10</v>
      </c>
    </row>
    <row r="26" customFormat="false" ht="14.25" hidden="false" customHeight="false" outlineLevel="0" collapsed="false">
      <c r="A26" s="82" t="str">
        <f aca="false">IF(I26&lt;&gt;0,IF(COUNTIF(I$4:I$164,I26)&lt;&gt;1,RANK(I26,I$4:I$164)&amp;"°",RANK(I26,I$4:I$164)),"")</f>
        <v/>
      </c>
      <c r="B26" s="125"/>
      <c r="C26" s="125"/>
      <c r="D26" s="125" t="str">
        <f aca="false">CONCATENATE(B26," ",C26)</f>
        <v> </v>
      </c>
      <c r="E26" s="82" t="str">
        <f aca="false">IF(ISERROR(VLOOKUP(CONCATENATE($B26," ",$C26),TabJoueurs,2,0)),"",VLOOKUP(CONCATENATE($B26," ",$C26),TabJoueurs,2,0))</f>
        <v/>
      </c>
      <c r="F26" s="82" t="str">
        <f aca="false">IF(ISERROR(VLOOKUP(CONCATENATE($B26," ",$C26),TabJoueurs,3,0)),"",VLOOKUP(CONCATENATE($B26," ",$C26),TabJoueurs,3,0))</f>
        <v/>
      </c>
      <c r="G26" s="126" t="str">
        <f aca="false">IF(ISERROR(VLOOKUP(CONCATENATE($B26," ",$C26),TabJoueurs,4,0)),"",VLOOKUP(CONCATENATE($B26," ",$C26),TabJoueurs,4,0))</f>
        <v/>
      </c>
      <c r="H26" s="126" t="str">
        <f aca="false">IF(ISERROR(VLOOKUP(CONCATENATE($B26," ",$C26),TabJoueurs,7,0)),"",VLOOKUP(CONCATENATE($B26," ",$C26),TabJoueurs,7,0))</f>
        <v/>
      </c>
      <c r="I26" s="125"/>
      <c r="J26" s="82" t="n">
        <f aca="false">COUNTIF(G$4:G26,G26)</f>
        <v>23</v>
      </c>
      <c r="K26" s="82" t="n">
        <f aca="false">IFERROR(IF(J26&lt;6,K25+1,K25),0)</f>
        <v>5</v>
      </c>
      <c r="L26" s="82" t="str">
        <f aca="false">IF(I26&gt;0,IF(J26&lt;6,PtsMax-K26+1,""),"")</f>
        <v/>
      </c>
      <c r="M26" s="82" t="n">
        <f aca="false">MAX(O26:AE26)</f>
        <v>0</v>
      </c>
      <c r="N26" s="98" t="str">
        <f aca="false">IFERROR(I26/I$1,"")</f>
        <v/>
      </c>
      <c r="O26" s="127" t="str">
        <f aca="false">IF(O$2=$G26,$L26,"")</f>
        <v/>
      </c>
      <c r="P26" s="128" t="str">
        <f aca="false">IF(P$2=$G26,$L26,"")</f>
        <v/>
      </c>
      <c r="Q26" s="127" t="str">
        <f aca="false">IF(Q$2=$G26,$L26,"")</f>
        <v/>
      </c>
      <c r="R26" s="128" t="str">
        <f aca="false">IF(R$2=$G26,$L26,"")</f>
        <v/>
      </c>
      <c r="S26" s="127" t="str">
        <f aca="false">IF(S$2=$G26,$L26,"")</f>
        <v/>
      </c>
      <c r="T26" s="128" t="str">
        <f aca="false">IF(T$2=$G26,$L26,"")</f>
        <v/>
      </c>
      <c r="U26" s="127" t="str">
        <f aca="false">IF(U$2=$G26,$L26,"")</f>
        <v/>
      </c>
      <c r="V26" s="128" t="str">
        <f aca="false">IF(V$2=$G26,$L26,"")</f>
        <v/>
      </c>
      <c r="W26" s="127" t="str">
        <f aca="false">IF(W$2=$G26,$L26,"")</f>
        <v/>
      </c>
      <c r="X26" s="128" t="str">
        <f aca="false">IF(X$2=$G26,$L26,"")</f>
        <v/>
      </c>
      <c r="Y26" s="127" t="str">
        <f aca="false">IF(Y$2=$G26,$L26,"")</f>
        <v/>
      </c>
      <c r="Z26" s="128" t="str">
        <f aca="false">IF(Z$2=$G26,$L26,"")</f>
        <v/>
      </c>
      <c r="AA26" s="127" t="str">
        <f aca="false">IF(AA$2=$G26,$L26,"")</f>
        <v/>
      </c>
      <c r="AB26" s="128" t="str">
        <f aca="false">IF(AB$2=$G26,$L26,"")</f>
        <v/>
      </c>
      <c r="AC26" s="127" t="str">
        <f aca="false">IF(AC$2=$G26,$L26,"")</f>
        <v/>
      </c>
      <c r="AD26" s="128" t="str">
        <f aca="false">IF(AD$2=$G26,$L26,"")</f>
        <v/>
      </c>
      <c r="AE26" s="127" t="str">
        <f aca="false">IF(AE$2=$G26,$L26,"")</f>
        <v/>
      </c>
      <c r="AF26" s="83" t="s">
        <v>10</v>
      </c>
      <c r="AG26" s="129" t="s">
        <v>10</v>
      </c>
      <c r="AH26" s="83" t="s">
        <v>10</v>
      </c>
      <c r="AI26" s="83" t="s">
        <v>10</v>
      </c>
    </row>
    <row r="27" customFormat="false" ht="14.25" hidden="false" customHeight="false" outlineLevel="0" collapsed="false">
      <c r="A27" s="82" t="str">
        <f aca="false">IF(I27&lt;&gt;0,IF(COUNTIF(I$4:I$164,I27)&lt;&gt;1,RANK(I27,I$4:I$164)&amp;"°",RANK(I27,I$4:I$164)),"")</f>
        <v/>
      </c>
      <c r="B27" s="125"/>
      <c r="C27" s="125"/>
      <c r="D27" s="125" t="str">
        <f aca="false">CONCATENATE(B27," ",C27)</f>
        <v> </v>
      </c>
      <c r="E27" s="82" t="str">
        <f aca="false">IF(ISERROR(VLOOKUP(CONCATENATE($B27," ",$C27),TabJoueurs,2,0)),"",VLOOKUP(CONCATENATE($B27," ",$C27),TabJoueurs,2,0))</f>
        <v/>
      </c>
      <c r="F27" s="82" t="str">
        <f aca="false">IF(ISERROR(VLOOKUP(CONCATENATE($B27," ",$C27),TabJoueurs,3,0)),"",VLOOKUP(CONCATENATE($B27," ",$C27),TabJoueurs,3,0))</f>
        <v/>
      </c>
      <c r="G27" s="126" t="str">
        <f aca="false">IF(ISERROR(VLOOKUP(CONCATENATE($B27," ",$C27),TabJoueurs,4,0)),"",VLOOKUP(CONCATENATE($B27," ",$C27),TabJoueurs,4,0))</f>
        <v/>
      </c>
      <c r="H27" s="126" t="str">
        <f aca="false">IF(ISERROR(VLOOKUP(CONCATENATE($B27," ",$C27),TabJoueurs,7,0)),"",VLOOKUP(CONCATENATE($B27," ",$C27),TabJoueurs,7,0))</f>
        <v/>
      </c>
      <c r="I27" s="125"/>
      <c r="J27" s="82" t="n">
        <f aca="false">COUNTIF(G$4:G27,G27)</f>
        <v>24</v>
      </c>
      <c r="K27" s="82" t="n">
        <f aca="false">IFERROR(IF(J27&lt;6,K26+1,K26),0)</f>
        <v>5</v>
      </c>
      <c r="L27" s="82" t="str">
        <f aca="false">IF(I27&gt;0,IF(J27&lt;6,PtsMax-K27+1,""),"")</f>
        <v/>
      </c>
      <c r="M27" s="82" t="n">
        <f aca="false">MAX(O27:AE27)</f>
        <v>0</v>
      </c>
      <c r="N27" s="98" t="str">
        <f aca="false">IFERROR(I27/I$1,"")</f>
        <v/>
      </c>
      <c r="O27" s="127" t="str">
        <f aca="false">IF(O$2=$G27,$L27,"")</f>
        <v/>
      </c>
      <c r="P27" s="128" t="str">
        <f aca="false">IF(P$2=$G27,$L27,"")</f>
        <v/>
      </c>
      <c r="Q27" s="127" t="str">
        <f aca="false">IF(Q$2=$G27,$L27,"")</f>
        <v/>
      </c>
      <c r="R27" s="128" t="str">
        <f aca="false">IF(R$2=$G27,$L27,"")</f>
        <v/>
      </c>
      <c r="S27" s="127" t="str">
        <f aca="false">IF(S$2=$G27,$L27,"")</f>
        <v/>
      </c>
      <c r="T27" s="128" t="str">
        <f aca="false">IF(T$2=$G27,$L27,"")</f>
        <v/>
      </c>
      <c r="U27" s="127" t="str">
        <f aca="false">IF(U$2=$G27,$L27,"")</f>
        <v/>
      </c>
      <c r="V27" s="128" t="str">
        <f aca="false">IF(V$2=$G27,$L27,"")</f>
        <v/>
      </c>
      <c r="W27" s="127" t="str">
        <f aca="false">IF(W$2=$G27,$L27,"")</f>
        <v/>
      </c>
      <c r="X27" s="128" t="str">
        <f aca="false">IF(X$2=$G27,$L27,"")</f>
        <v/>
      </c>
      <c r="Y27" s="127" t="str">
        <f aca="false">IF(Y$2=$G27,$L27,"")</f>
        <v/>
      </c>
      <c r="Z27" s="128" t="str">
        <f aca="false">IF(Z$2=$G27,$L27,"")</f>
        <v/>
      </c>
      <c r="AA27" s="127" t="str">
        <f aca="false">IF(AA$2=$G27,$L27,"")</f>
        <v/>
      </c>
      <c r="AB27" s="128" t="str">
        <f aca="false">IF(AB$2=$G27,$L27,"")</f>
        <v/>
      </c>
      <c r="AC27" s="127" t="str">
        <f aca="false">IF(AC$2=$G27,$L27,"")</f>
        <v/>
      </c>
      <c r="AD27" s="128" t="str">
        <f aca="false">IF(AD$2=$G27,$L27,"")</f>
        <v/>
      </c>
      <c r="AE27" s="127" t="str">
        <f aca="false">IF(AE$2=$G27,$L27,"")</f>
        <v/>
      </c>
      <c r="AF27" s="83" t="s">
        <v>10</v>
      </c>
      <c r="AG27" s="129" t="s">
        <v>10</v>
      </c>
      <c r="AH27" s="83" t="s">
        <v>10</v>
      </c>
      <c r="AI27" s="83"/>
      <c r="AJ27" s="4" t="s">
        <v>10</v>
      </c>
      <c r="AK27" s="4" t="s">
        <v>10</v>
      </c>
    </row>
    <row r="28" customFormat="false" ht="14.25" hidden="false" customHeight="false" outlineLevel="0" collapsed="false">
      <c r="A28" s="82" t="str">
        <f aca="false">IF(I28&lt;&gt;0,IF(COUNTIF(I$4:I$164,I28)&lt;&gt;1,RANK(I28,I$4:I$164)&amp;"°",RANK(I28,I$4:I$164)),"")</f>
        <v/>
      </c>
      <c r="B28" s="125"/>
      <c r="C28" s="125"/>
      <c r="D28" s="125" t="str">
        <f aca="false">CONCATENATE(B28," ",C28)</f>
        <v> </v>
      </c>
      <c r="E28" s="82" t="str">
        <f aca="false">IF(ISERROR(VLOOKUP(CONCATENATE($B28," ",$C28),TabJoueurs,2,0)),"",VLOOKUP(CONCATENATE($B28," ",$C28),TabJoueurs,2,0))</f>
        <v/>
      </c>
      <c r="F28" s="82" t="str">
        <f aca="false">IF(ISERROR(VLOOKUP(CONCATENATE($B28," ",$C28),TabJoueurs,3,0)),"",VLOOKUP(CONCATENATE($B28," ",$C28),TabJoueurs,3,0))</f>
        <v/>
      </c>
      <c r="G28" s="126" t="str">
        <f aca="false">IF(ISERROR(VLOOKUP(CONCATENATE($B28," ",$C28),TabJoueurs,4,0)),"",VLOOKUP(CONCATENATE($B28," ",$C28),TabJoueurs,4,0))</f>
        <v/>
      </c>
      <c r="H28" s="126" t="str">
        <f aca="false">IF(ISERROR(VLOOKUP(CONCATENATE($B28," ",$C28),TabJoueurs,7,0)),"",VLOOKUP(CONCATENATE($B28," ",$C28),TabJoueurs,7,0))</f>
        <v/>
      </c>
      <c r="I28" s="125"/>
      <c r="J28" s="82" t="n">
        <f aca="false">COUNTIF(G$4:G28,G28)</f>
        <v>25</v>
      </c>
      <c r="K28" s="82" t="n">
        <f aca="false">IFERROR(IF(J28&lt;6,K27+1,K27),0)</f>
        <v>5</v>
      </c>
      <c r="L28" s="82" t="str">
        <f aca="false">IF(I28&gt;0,IF(J28&lt;6,PtsMax-K28+1,""),"")</f>
        <v/>
      </c>
      <c r="M28" s="82" t="n">
        <f aca="false">MAX(O28:AE28)</f>
        <v>0</v>
      </c>
      <c r="N28" s="98" t="str">
        <f aca="false">IFERROR(I28/I$1,"")</f>
        <v/>
      </c>
      <c r="O28" s="127" t="str">
        <f aca="false">IF(O$2=$G28,$L28,"")</f>
        <v/>
      </c>
      <c r="P28" s="128" t="str">
        <f aca="false">IF(P$2=$G28,$L28,"")</f>
        <v/>
      </c>
      <c r="Q28" s="127" t="str">
        <f aca="false">IF(Q$2=$G28,$L28,"")</f>
        <v/>
      </c>
      <c r="R28" s="128" t="str">
        <f aca="false">IF(R$2=$G28,$L28,"")</f>
        <v/>
      </c>
      <c r="S28" s="127" t="str">
        <f aca="false">IF(S$2=$G28,$L28,"")</f>
        <v/>
      </c>
      <c r="T28" s="128" t="str">
        <f aca="false">IF(T$2=$G28,$L28,"")</f>
        <v/>
      </c>
      <c r="U28" s="127" t="str">
        <f aca="false">IF(U$2=$G28,$L28,"")</f>
        <v/>
      </c>
      <c r="V28" s="128" t="str">
        <f aca="false">IF(V$2=$G28,$L28,"")</f>
        <v/>
      </c>
      <c r="W28" s="127" t="str">
        <f aca="false">IF(W$2=$G28,$L28,"")</f>
        <v/>
      </c>
      <c r="X28" s="128" t="str">
        <f aca="false">IF(X$2=$G28,$L28,"")</f>
        <v/>
      </c>
      <c r="Y28" s="127" t="str">
        <f aca="false">IF(Y$2=$G28,$L28,"")</f>
        <v/>
      </c>
      <c r="Z28" s="128" t="str">
        <f aca="false">IF(Z$2=$G28,$L28,"")</f>
        <v/>
      </c>
      <c r="AA28" s="127" t="str">
        <f aca="false">IF(AA$2=$G28,$L28,"")</f>
        <v/>
      </c>
      <c r="AB28" s="128" t="str">
        <f aca="false">IF(AB$2=$G28,$L28,"")</f>
        <v/>
      </c>
      <c r="AC28" s="127" t="str">
        <f aca="false">IF(AC$2=$G28,$L28,"")</f>
        <v/>
      </c>
      <c r="AD28" s="128" t="str">
        <f aca="false">IF(AD$2=$G28,$L28,"")</f>
        <v/>
      </c>
      <c r="AE28" s="127" t="str">
        <f aca="false">IF(AE$2=$G28,$L28,"")</f>
        <v/>
      </c>
      <c r="AF28" s="83" t="s">
        <v>10</v>
      </c>
      <c r="AG28" s="129" t="s">
        <v>10</v>
      </c>
      <c r="AH28" s="83" t="s">
        <v>10</v>
      </c>
      <c r="AI28" s="83" t="s">
        <v>10</v>
      </c>
    </row>
    <row r="29" customFormat="false" ht="14.25" hidden="false" customHeight="false" outlineLevel="0" collapsed="false">
      <c r="A29" s="82" t="str">
        <f aca="false">IF(I29&lt;&gt;0,IF(COUNTIF(I$4:I$164,I29)&lt;&gt;1,RANK(I29,I$4:I$164)&amp;"°",RANK(I29,I$4:I$164)),"")</f>
        <v/>
      </c>
      <c r="B29" s="125"/>
      <c r="C29" s="125"/>
      <c r="D29" s="125" t="str">
        <f aca="false">CONCATENATE(B29," ",C29)</f>
        <v> </v>
      </c>
      <c r="E29" s="82" t="str">
        <f aca="false">IF(ISERROR(VLOOKUP(CONCATENATE($B29," ",$C29),TabJoueurs,2,0)),"",VLOOKUP(CONCATENATE($B29," ",$C29),TabJoueurs,2,0))</f>
        <v/>
      </c>
      <c r="F29" s="82" t="str">
        <f aca="false">IF(ISERROR(VLOOKUP(CONCATENATE($B29," ",$C29),TabJoueurs,3,0)),"",VLOOKUP(CONCATENATE($B29," ",$C29),TabJoueurs,3,0))</f>
        <v/>
      </c>
      <c r="G29" s="126" t="str">
        <f aca="false">IF(ISERROR(VLOOKUP(CONCATENATE($B29," ",$C29),TabJoueurs,4,0)),"",VLOOKUP(CONCATENATE($B29," ",$C29),TabJoueurs,4,0))</f>
        <v/>
      </c>
      <c r="H29" s="126" t="str">
        <f aca="false">IF(ISERROR(VLOOKUP(CONCATENATE($B29," ",$C29),TabJoueurs,7,0)),"",VLOOKUP(CONCATENATE($B29," ",$C29),TabJoueurs,7,0))</f>
        <v/>
      </c>
      <c r="I29" s="125"/>
      <c r="J29" s="82" t="n">
        <f aca="false">COUNTIF(G$4:G29,G29)</f>
        <v>26</v>
      </c>
      <c r="K29" s="82" t="n">
        <f aca="false">IFERROR(IF(J29&lt;6,K28+1,K28),0)</f>
        <v>5</v>
      </c>
      <c r="L29" s="82" t="str">
        <f aca="false">IF(I29&gt;0,IF(J29&lt;6,PtsMax-K29+1,""),"")</f>
        <v/>
      </c>
      <c r="M29" s="82" t="n">
        <f aca="false">MAX(O29:AE29)</f>
        <v>0</v>
      </c>
      <c r="N29" s="98" t="str">
        <f aca="false">IFERROR(I29/I$1,"")</f>
        <v/>
      </c>
      <c r="O29" s="127" t="str">
        <f aca="false">IF(O$2=$G29,$L29,"")</f>
        <v/>
      </c>
      <c r="P29" s="128" t="str">
        <f aca="false">IF(P$2=$G29,$L29,"")</f>
        <v/>
      </c>
      <c r="Q29" s="127" t="str">
        <f aca="false">IF(Q$2=$G29,$L29,"")</f>
        <v/>
      </c>
      <c r="R29" s="128" t="str">
        <f aca="false">IF(R$2=$G29,$L29,"")</f>
        <v/>
      </c>
      <c r="S29" s="127" t="str">
        <f aca="false">IF(S$2=$G29,$L29,"")</f>
        <v/>
      </c>
      <c r="T29" s="128" t="str">
        <f aca="false">IF(T$2=$G29,$L29,"")</f>
        <v/>
      </c>
      <c r="U29" s="127" t="str">
        <f aca="false">IF(U$2=$G29,$L29,"")</f>
        <v/>
      </c>
      <c r="V29" s="128" t="str">
        <f aca="false">IF(V$2=$G29,$L29,"")</f>
        <v/>
      </c>
      <c r="W29" s="127" t="str">
        <f aca="false">IF(W$2=$G29,$L29,"")</f>
        <v/>
      </c>
      <c r="X29" s="128" t="str">
        <f aca="false">IF(X$2=$G29,$L29,"")</f>
        <v/>
      </c>
      <c r="Y29" s="127" t="str">
        <f aca="false">IF(Y$2=$G29,$L29,"")</f>
        <v/>
      </c>
      <c r="Z29" s="128" t="str">
        <f aca="false">IF(Z$2=$G29,$L29,"")</f>
        <v/>
      </c>
      <c r="AA29" s="127" t="str">
        <f aca="false">IF(AA$2=$G29,$L29,"")</f>
        <v/>
      </c>
      <c r="AB29" s="128" t="str">
        <f aca="false">IF(AB$2=$G29,$L29,"")</f>
        <v/>
      </c>
      <c r="AC29" s="127" t="str">
        <f aca="false">IF(AC$2=$G29,$L29,"")</f>
        <v/>
      </c>
      <c r="AD29" s="128" t="str">
        <f aca="false">IF(AD$2=$G29,$L29,"")</f>
        <v/>
      </c>
      <c r="AE29" s="127" t="str">
        <f aca="false">IF(AE$2=$G29,$L29,"")</f>
        <v/>
      </c>
      <c r="AF29" s="83" t="s">
        <v>10</v>
      </c>
      <c r="AG29" s="129" t="s">
        <v>10</v>
      </c>
      <c r="AH29" s="83" t="s">
        <v>10</v>
      </c>
      <c r="AI29" s="83"/>
      <c r="AJ29" s="4" t="s">
        <v>10</v>
      </c>
      <c r="AK29" s="4" t="s">
        <v>10</v>
      </c>
    </row>
    <row r="30" customFormat="false" ht="14.25" hidden="false" customHeight="false" outlineLevel="0" collapsed="false">
      <c r="A30" s="82" t="str">
        <f aca="false">IF(I30&lt;&gt;0,IF(COUNTIF(I$4:I$164,I30)&lt;&gt;1,RANK(I30,I$4:I$164)&amp;"°",RANK(I30,I$4:I$164)),"")</f>
        <v/>
      </c>
      <c r="B30" s="125"/>
      <c r="C30" s="125"/>
      <c r="D30" s="125" t="str">
        <f aca="false">CONCATENATE(B30," ",C30)</f>
        <v> </v>
      </c>
      <c r="E30" s="82" t="str">
        <f aca="false">IF(ISERROR(VLOOKUP(CONCATENATE($B30," ",$C30),TabJoueurs,2,0)),"",VLOOKUP(CONCATENATE($B30," ",$C30),TabJoueurs,2,0))</f>
        <v/>
      </c>
      <c r="F30" s="82" t="str">
        <f aca="false">IF(ISERROR(VLOOKUP(CONCATENATE($B30," ",$C30),TabJoueurs,3,0)),"",VLOOKUP(CONCATENATE($B30," ",$C30),TabJoueurs,3,0))</f>
        <v/>
      </c>
      <c r="G30" s="126" t="str">
        <f aca="false">IF(ISERROR(VLOOKUP(CONCATENATE($B30," ",$C30),TabJoueurs,4,0)),"",VLOOKUP(CONCATENATE($B30," ",$C30),TabJoueurs,4,0))</f>
        <v/>
      </c>
      <c r="H30" s="126" t="str">
        <f aca="false">IF(ISERROR(VLOOKUP(CONCATENATE($B30," ",$C30),TabJoueurs,7,0)),"",VLOOKUP(CONCATENATE($B30," ",$C30),TabJoueurs,7,0))</f>
        <v/>
      </c>
      <c r="I30" s="125"/>
      <c r="J30" s="82" t="n">
        <f aca="false">COUNTIF(G$4:G30,G30)</f>
        <v>27</v>
      </c>
      <c r="K30" s="82" t="n">
        <f aca="false">IFERROR(IF(J30&lt;6,K29+1,K29),0)</f>
        <v>5</v>
      </c>
      <c r="L30" s="82" t="str">
        <f aca="false">IF(I30&gt;0,IF(J30&lt;6,PtsMax-K30+1,""),"")</f>
        <v/>
      </c>
      <c r="M30" s="82" t="n">
        <f aca="false">MAX(O30:AE30)</f>
        <v>0</v>
      </c>
      <c r="N30" s="98" t="str">
        <f aca="false">IFERROR(I30/I$1,"")</f>
        <v/>
      </c>
      <c r="O30" s="127" t="str">
        <f aca="false">IF(O$2=$G30,$L30,"")</f>
        <v/>
      </c>
      <c r="P30" s="128" t="str">
        <f aca="false">IF(P$2=$G30,$L30,"")</f>
        <v/>
      </c>
      <c r="Q30" s="127" t="str">
        <f aca="false">IF(Q$2=$G30,$L30,"")</f>
        <v/>
      </c>
      <c r="R30" s="128" t="str">
        <f aca="false">IF(R$2=$G30,$L30,"")</f>
        <v/>
      </c>
      <c r="S30" s="127" t="str">
        <f aca="false">IF(S$2=$G30,$L30,"")</f>
        <v/>
      </c>
      <c r="T30" s="128" t="str">
        <f aca="false">IF(T$2=$G30,$L30,"")</f>
        <v/>
      </c>
      <c r="U30" s="127" t="str">
        <f aca="false">IF(U$2=$G30,$L30,"")</f>
        <v/>
      </c>
      <c r="V30" s="128" t="str">
        <f aca="false">IF(V$2=$G30,$L30,"")</f>
        <v/>
      </c>
      <c r="W30" s="127" t="str">
        <f aca="false">IF(W$2=$G30,$L30,"")</f>
        <v/>
      </c>
      <c r="X30" s="128" t="str">
        <f aca="false">IF(X$2=$G30,$L30,"")</f>
        <v/>
      </c>
      <c r="Y30" s="127" t="str">
        <f aca="false">IF(Y$2=$G30,$L30,"")</f>
        <v/>
      </c>
      <c r="Z30" s="128" t="str">
        <f aca="false">IF(Z$2=$G30,$L30,"")</f>
        <v/>
      </c>
      <c r="AA30" s="127" t="str">
        <f aca="false">IF(AA$2=$G30,$L30,"")</f>
        <v/>
      </c>
      <c r="AB30" s="128" t="str">
        <f aca="false">IF(AB$2=$G30,$L30,"")</f>
        <v/>
      </c>
      <c r="AC30" s="127" t="str">
        <f aca="false">IF(AC$2=$G30,$L30,"")</f>
        <v/>
      </c>
      <c r="AD30" s="128" t="str">
        <f aca="false">IF(AD$2=$G30,$L30,"")</f>
        <v/>
      </c>
      <c r="AE30" s="127" t="str">
        <f aca="false">IF(AE$2=$G30,$L30,"")</f>
        <v/>
      </c>
      <c r="AF30" s="83" t="s">
        <v>10</v>
      </c>
      <c r="AG30" s="129" t="s">
        <v>10</v>
      </c>
      <c r="AH30" s="83" t="s">
        <v>10</v>
      </c>
      <c r="AI30" s="83" t="s">
        <v>10</v>
      </c>
    </row>
    <row r="31" customFormat="false" ht="24.75" hidden="false" customHeight="true" outlineLevel="0" collapsed="false">
      <c r="A31" s="82" t="str">
        <f aca="false">IF(I31&lt;&gt;0,IF(COUNTIF(I$4:I$164,I31)&lt;&gt;1,RANK(I31,I$4:I$164)&amp;"°",RANK(I31,I$4:I$164)),"")</f>
        <v/>
      </c>
      <c r="B31" s="125"/>
      <c r="C31" s="125"/>
      <c r="D31" s="125" t="str">
        <f aca="false">CONCATENATE(B31," ",C31)</f>
        <v> </v>
      </c>
      <c r="E31" s="82" t="str">
        <f aca="false">IF(ISERROR(VLOOKUP(CONCATENATE($B31," ",$C31),TabJoueurs,2,0)),"",VLOOKUP(CONCATENATE($B31," ",$C31),TabJoueurs,2,0))</f>
        <v/>
      </c>
      <c r="F31" s="82" t="str">
        <f aca="false">IF(ISERROR(VLOOKUP(CONCATENATE($B31," ",$C31),TabJoueurs,3,0)),"",VLOOKUP(CONCATENATE($B31," ",$C31),TabJoueurs,3,0))</f>
        <v/>
      </c>
      <c r="G31" s="126" t="str">
        <f aca="false">IF(ISERROR(VLOOKUP(CONCATENATE($B31," ",$C31),TabJoueurs,4,0)),"",VLOOKUP(CONCATENATE($B31," ",$C31),TabJoueurs,4,0))</f>
        <v/>
      </c>
      <c r="H31" s="126" t="str">
        <f aca="false">IF(ISERROR(VLOOKUP(CONCATENATE($B31," ",$C31),TabJoueurs,7,0)),"",VLOOKUP(CONCATENATE($B31," ",$C31),TabJoueurs,7,0))</f>
        <v/>
      </c>
      <c r="I31" s="125"/>
      <c r="J31" s="82" t="n">
        <f aca="false">COUNTIF(G$4:G31,G31)</f>
        <v>28</v>
      </c>
      <c r="K31" s="82" t="n">
        <f aca="false">IFERROR(IF(J31&lt;6,K30+1,K30),0)</f>
        <v>5</v>
      </c>
      <c r="L31" s="82" t="str">
        <f aca="false">IF(I31&gt;0,IF(J31&lt;6,PtsMax-K31+1,""),"")</f>
        <v/>
      </c>
      <c r="M31" s="82" t="n">
        <f aca="false">MAX(O31:AE31)</f>
        <v>0</v>
      </c>
      <c r="N31" s="98" t="str">
        <f aca="false">IFERROR(I31/I$1,"")</f>
        <v/>
      </c>
      <c r="O31" s="127" t="str">
        <f aca="false">IF(O$2=$G31,$L31,"")</f>
        <v/>
      </c>
      <c r="P31" s="128" t="str">
        <f aca="false">IF(P$2=$G31,$L31,"")</f>
        <v/>
      </c>
      <c r="Q31" s="127" t="str">
        <f aca="false">IF(Q$2=$G31,$L31,"")</f>
        <v/>
      </c>
      <c r="R31" s="128" t="str">
        <f aca="false">IF(R$2=$G31,$L31,"")</f>
        <v/>
      </c>
      <c r="S31" s="127" t="str">
        <f aca="false">IF(S$2=$G31,$L31,"")</f>
        <v/>
      </c>
      <c r="T31" s="128" t="str">
        <f aca="false">IF(T$2=$G31,$L31,"")</f>
        <v/>
      </c>
      <c r="U31" s="127" t="str">
        <f aca="false">IF(U$2=$G31,$L31,"")</f>
        <v/>
      </c>
      <c r="V31" s="128" t="str">
        <f aca="false">IF(V$2=$G31,$L31,"")</f>
        <v/>
      </c>
      <c r="W31" s="127" t="str">
        <f aca="false">IF(W$2=$G31,$L31,"")</f>
        <v/>
      </c>
      <c r="X31" s="128" t="str">
        <f aca="false">IF(X$2=$G31,$L31,"")</f>
        <v/>
      </c>
      <c r="Y31" s="127" t="str">
        <f aca="false">IF(Y$2=$G31,$L31,"")</f>
        <v/>
      </c>
      <c r="Z31" s="128" t="str">
        <f aca="false">IF(Z$2=$G31,$L31,"")</f>
        <v/>
      </c>
      <c r="AA31" s="127" t="str">
        <f aca="false">IF(AA$2=$G31,$L31,"")</f>
        <v/>
      </c>
      <c r="AB31" s="128" t="str">
        <f aca="false">IF(AB$2=$G31,$L31,"")</f>
        <v/>
      </c>
      <c r="AC31" s="127" t="str">
        <f aca="false">IF(AC$2=$G31,$L31,"")</f>
        <v/>
      </c>
      <c r="AD31" s="128" t="str">
        <f aca="false">IF(AD$2=$G31,$L31,"")</f>
        <v/>
      </c>
      <c r="AE31" s="127" t="str">
        <f aca="false">IF(AE$2=$G31,$L31,"")</f>
        <v/>
      </c>
      <c r="AF31" s="83" t="s">
        <v>10</v>
      </c>
      <c r="AG31" s="130" t="s">
        <v>10</v>
      </c>
      <c r="AH31" s="83" t="s">
        <v>10</v>
      </c>
      <c r="AI31" s="83"/>
      <c r="AJ31" s="4" t="s">
        <v>10</v>
      </c>
      <c r="AK31" s="4" t="s">
        <v>10</v>
      </c>
    </row>
    <row r="32" customFormat="false" ht="14.25" hidden="false" customHeight="false" outlineLevel="0" collapsed="false">
      <c r="A32" s="82" t="str">
        <f aca="false">IF(I32&lt;&gt;0,IF(COUNTIF(I$4:I$164,I32)&lt;&gt;1,RANK(I32,I$4:I$164)&amp;"°",RANK(I32,I$4:I$164)),"")</f>
        <v/>
      </c>
      <c r="B32" s="125"/>
      <c r="C32" s="125"/>
      <c r="D32" s="125" t="str">
        <f aca="false">CONCATENATE(B32," ",C32)</f>
        <v> </v>
      </c>
      <c r="E32" s="82" t="str">
        <f aca="false">IF(ISERROR(VLOOKUP(CONCATENATE($B32," ",$C32),TabJoueurs,2,0)),"",VLOOKUP(CONCATENATE($B32," ",$C32),TabJoueurs,2,0))</f>
        <v/>
      </c>
      <c r="F32" s="82" t="str">
        <f aca="false">IF(ISERROR(VLOOKUP(CONCATENATE($B32," ",$C32),TabJoueurs,3,0)),"",VLOOKUP(CONCATENATE($B32," ",$C32),TabJoueurs,3,0))</f>
        <v/>
      </c>
      <c r="G32" s="126" t="str">
        <f aca="false">IF(ISERROR(VLOOKUP(CONCATENATE($B32," ",$C32),TabJoueurs,4,0)),"",VLOOKUP(CONCATENATE($B32," ",$C32),TabJoueurs,4,0))</f>
        <v/>
      </c>
      <c r="H32" s="126" t="str">
        <f aca="false">IF(ISERROR(VLOOKUP(CONCATENATE($B32," ",$C32),TabJoueurs,7,0)),"",VLOOKUP(CONCATENATE($B32," ",$C32),TabJoueurs,7,0))</f>
        <v/>
      </c>
      <c r="I32" s="125"/>
      <c r="J32" s="82" t="n">
        <f aca="false">COUNTIF(G$4:G32,G32)</f>
        <v>29</v>
      </c>
      <c r="K32" s="82" t="n">
        <f aca="false">IFERROR(IF(J32&lt;6,K31+1,K31),0)</f>
        <v>5</v>
      </c>
      <c r="L32" s="82" t="str">
        <f aca="false">IF(I32&gt;0,IF(J32&lt;6,PtsMax-K32+1,""),"")</f>
        <v/>
      </c>
      <c r="M32" s="82" t="n">
        <f aca="false">MAX(O32:AE32)</f>
        <v>0</v>
      </c>
      <c r="N32" s="98" t="str">
        <f aca="false">IFERROR(I32/I$1,"")</f>
        <v/>
      </c>
      <c r="O32" s="127" t="str">
        <f aca="false">IF(O$2=$G32,$L32,"")</f>
        <v/>
      </c>
      <c r="P32" s="128" t="str">
        <f aca="false">IF(P$2=$G32,$L32,"")</f>
        <v/>
      </c>
      <c r="Q32" s="127" t="str">
        <f aca="false">IF(Q$2=$G32,$L32,"")</f>
        <v/>
      </c>
      <c r="R32" s="128" t="str">
        <f aca="false">IF(R$2=$G32,$L32,"")</f>
        <v/>
      </c>
      <c r="S32" s="127" t="str">
        <f aca="false">IF(S$2=$G32,$L32,"")</f>
        <v/>
      </c>
      <c r="T32" s="128" t="str">
        <f aca="false">IF(T$2=$G32,$L32,"")</f>
        <v/>
      </c>
      <c r="U32" s="127" t="str">
        <f aca="false">IF(U$2=$G32,$L32,"")</f>
        <v/>
      </c>
      <c r="V32" s="128" t="str">
        <f aca="false">IF(V$2=$G32,$L32,"")</f>
        <v/>
      </c>
      <c r="W32" s="127" t="str">
        <f aca="false">IF(W$2=$G32,$L32,"")</f>
        <v/>
      </c>
      <c r="X32" s="128" t="str">
        <f aca="false">IF(X$2=$G32,$L32,"")</f>
        <v/>
      </c>
      <c r="Y32" s="127" t="str">
        <f aca="false">IF(Y$2=$G32,$L32,"")</f>
        <v/>
      </c>
      <c r="Z32" s="128" t="str">
        <f aca="false">IF(Z$2=$G32,$L32,"")</f>
        <v/>
      </c>
      <c r="AA32" s="127" t="str">
        <f aca="false">IF(AA$2=$G32,$L32,"")</f>
        <v/>
      </c>
      <c r="AB32" s="128" t="str">
        <f aca="false">IF(AB$2=$G32,$L32,"")</f>
        <v/>
      </c>
      <c r="AC32" s="127" t="str">
        <f aca="false">IF(AC$2=$G32,$L32,"")</f>
        <v/>
      </c>
      <c r="AD32" s="128" t="str">
        <f aca="false">IF(AD$2=$G32,$L32,"")</f>
        <v/>
      </c>
      <c r="AE32" s="127" t="str">
        <f aca="false">IF(AE$2=$G32,$L32,"")</f>
        <v/>
      </c>
      <c r="AF32" s="83" t="s">
        <v>10</v>
      </c>
      <c r="AG32" s="130" t="s">
        <v>10</v>
      </c>
      <c r="AH32" s="83" t="s">
        <v>10</v>
      </c>
      <c r="AI32" s="83"/>
      <c r="AJ32" s="4" t="s">
        <v>10</v>
      </c>
      <c r="AK32" s="4" t="s">
        <v>10</v>
      </c>
    </row>
    <row r="33" customFormat="false" ht="14.25" hidden="false" customHeight="false" outlineLevel="0" collapsed="false">
      <c r="A33" s="82" t="str">
        <f aca="false">IF(I33&lt;&gt;0,IF(COUNTIF(I$4:I$164,I33)&lt;&gt;1,RANK(I33,I$4:I$164)&amp;"°",RANK(I33,I$4:I$164)),"")</f>
        <v/>
      </c>
      <c r="B33" s="125"/>
      <c r="C33" s="125"/>
      <c r="D33" s="125" t="str">
        <f aca="false">CONCATENATE(B33," ",C33)</f>
        <v> </v>
      </c>
      <c r="E33" s="82" t="str">
        <f aca="false">IF(ISERROR(VLOOKUP(CONCATENATE($B33," ",$C33),TabJoueurs,2,0)),"",VLOOKUP(CONCATENATE($B33," ",$C33),TabJoueurs,2,0))</f>
        <v/>
      </c>
      <c r="F33" s="82" t="str">
        <f aca="false">IF(ISERROR(VLOOKUP(CONCATENATE($B33," ",$C33),TabJoueurs,3,0)),"",VLOOKUP(CONCATENATE($B33," ",$C33),TabJoueurs,3,0))</f>
        <v/>
      </c>
      <c r="G33" s="126" t="str">
        <f aca="false">IF(ISERROR(VLOOKUP(CONCATENATE($B33," ",$C33),TabJoueurs,4,0)),"",VLOOKUP(CONCATENATE($B33," ",$C33),TabJoueurs,4,0))</f>
        <v/>
      </c>
      <c r="H33" s="126" t="str">
        <f aca="false">IF(ISERROR(VLOOKUP(CONCATENATE($B33," ",$C33),TabJoueurs,7,0)),"",VLOOKUP(CONCATENATE($B33," ",$C33),TabJoueurs,7,0))</f>
        <v/>
      </c>
      <c r="I33" s="125"/>
      <c r="J33" s="82" t="n">
        <f aca="false">COUNTIF(G$4:G33,G33)</f>
        <v>30</v>
      </c>
      <c r="K33" s="82" t="n">
        <f aca="false">IFERROR(IF(J33&lt;6,K32+1,K32),0)</f>
        <v>5</v>
      </c>
      <c r="L33" s="82" t="str">
        <f aca="false">IF(I33&gt;0,IF(J33&lt;6,PtsMax-K33+1,""),"")</f>
        <v/>
      </c>
      <c r="M33" s="82" t="n">
        <f aca="false">MAX(O33:AE33)</f>
        <v>0</v>
      </c>
      <c r="N33" s="98" t="str">
        <f aca="false">IFERROR(I33/I$1,"")</f>
        <v/>
      </c>
      <c r="O33" s="127" t="str">
        <f aca="false">IF(O$2=$G33,$L33,"")</f>
        <v/>
      </c>
      <c r="P33" s="128" t="str">
        <f aca="false">IF(P$2=$G33,$L33,"")</f>
        <v/>
      </c>
      <c r="Q33" s="127" t="str">
        <f aca="false">IF(Q$2=$G33,$L33,"")</f>
        <v/>
      </c>
      <c r="R33" s="128" t="str">
        <f aca="false">IF(R$2=$G33,$L33,"")</f>
        <v/>
      </c>
      <c r="S33" s="127" t="str">
        <f aca="false">IF(S$2=$G33,$L33,"")</f>
        <v/>
      </c>
      <c r="T33" s="128" t="str">
        <f aca="false">IF(T$2=$G33,$L33,"")</f>
        <v/>
      </c>
      <c r="U33" s="127" t="str">
        <f aca="false">IF(U$2=$G33,$L33,"")</f>
        <v/>
      </c>
      <c r="V33" s="128" t="str">
        <f aca="false">IF(V$2=$G33,$L33,"")</f>
        <v/>
      </c>
      <c r="W33" s="127" t="str">
        <f aca="false">IF(W$2=$G33,$L33,"")</f>
        <v/>
      </c>
      <c r="X33" s="128" t="str">
        <f aca="false">IF(X$2=$G33,$L33,"")</f>
        <v/>
      </c>
      <c r="Y33" s="127" t="str">
        <f aca="false">IF(Y$2=$G33,$L33,"")</f>
        <v/>
      </c>
      <c r="Z33" s="128" t="str">
        <f aca="false">IF(Z$2=$G33,$L33,"")</f>
        <v/>
      </c>
      <c r="AA33" s="127" t="str">
        <f aca="false">IF(AA$2=$G33,$L33,"")</f>
        <v/>
      </c>
      <c r="AB33" s="128" t="str">
        <f aca="false">IF(AB$2=$G33,$L33,"")</f>
        <v/>
      </c>
      <c r="AC33" s="127" t="str">
        <f aca="false">IF(AC$2=$G33,$L33,"")</f>
        <v/>
      </c>
      <c r="AD33" s="128" t="str">
        <f aca="false">IF(AD$2=$G33,$L33,"")</f>
        <v/>
      </c>
      <c r="AE33" s="127" t="str">
        <f aca="false">IF(AE$2=$G33,$L33,"")</f>
        <v/>
      </c>
      <c r="AF33" s="83" t="s">
        <v>10</v>
      </c>
      <c r="AG33" s="130" t="s">
        <v>10</v>
      </c>
      <c r="AH33" s="83" t="s">
        <v>10</v>
      </c>
      <c r="AI33" s="83" t="s">
        <v>10</v>
      </c>
      <c r="AK33" s="4" t="s">
        <v>10</v>
      </c>
    </row>
    <row r="34" customFormat="false" ht="14.25" hidden="false" customHeight="false" outlineLevel="0" collapsed="false">
      <c r="A34" s="82" t="str">
        <f aca="false">IF(I34&lt;&gt;0,IF(COUNTIF(I$4:I$164,I34)&lt;&gt;1,RANK(I34,I$4:I$164)&amp;"°",RANK(I34,I$4:I$164)),"")</f>
        <v/>
      </c>
      <c r="B34" s="125"/>
      <c r="C34" s="125"/>
      <c r="D34" s="125" t="str">
        <f aca="false">CONCATENATE(B34," ",C34)</f>
        <v> </v>
      </c>
      <c r="E34" s="82" t="str">
        <f aca="false">IF(ISERROR(VLOOKUP(CONCATENATE($B34," ",$C34),TabJoueurs,2,0)),"",VLOOKUP(CONCATENATE($B34," ",$C34),TabJoueurs,2,0))</f>
        <v/>
      </c>
      <c r="F34" s="82" t="str">
        <f aca="false">IF(ISERROR(VLOOKUP(CONCATENATE($B34," ",$C34),TabJoueurs,3,0)),"",VLOOKUP(CONCATENATE($B34," ",$C34),TabJoueurs,3,0))</f>
        <v/>
      </c>
      <c r="G34" s="126" t="str">
        <f aca="false">IF(ISERROR(VLOOKUP(CONCATENATE($B34," ",$C34),TabJoueurs,4,0)),"",VLOOKUP(CONCATENATE($B34," ",$C34),TabJoueurs,4,0))</f>
        <v/>
      </c>
      <c r="H34" s="126" t="str">
        <f aca="false">IF(ISERROR(VLOOKUP(CONCATENATE($B34," ",$C34),TabJoueurs,7,0)),"",VLOOKUP(CONCATENATE($B34," ",$C34),TabJoueurs,7,0))</f>
        <v/>
      </c>
      <c r="I34" s="125"/>
      <c r="J34" s="82" t="n">
        <f aca="false">COUNTIF(G$4:G34,G34)</f>
        <v>31</v>
      </c>
      <c r="K34" s="82" t="n">
        <f aca="false">IFERROR(IF(J34&lt;6,K33+1,K33),0)</f>
        <v>5</v>
      </c>
      <c r="L34" s="82" t="str">
        <f aca="false">IF(I34&gt;0,IF(J34&lt;6,PtsMax-K34+1,""),"")</f>
        <v/>
      </c>
      <c r="M34" s="82" t="n">
        <f aca="false">MAX(O34:AE34)</f>
        <v>0</v>
      </c>
      <c r="N34" s="98" t="str">
        <f aca="false">IFERROR(I34/I$1,"")</f>
        <v/>
      </c>
      <c r="O34" s="127" t="str">
        <f aca="false">IF(O$2=$G34,$L34,"")</f>
        <v/>
      </c>
      <c r="P34" s="128" t="str">
        <f aca="false">IF(P$2=$G34,$L34,"")</f>
        <v/>
      </c>
      <c r="Q34" s="127" t="str">
        <f aca="false">IF(Q$2=$G34,$L34,"")</f>
        <v/>
      </c>
      <c r="R34" s="128" t="str">
        <f aca="false">IF(R$2=$G34,$L34,"")</f>
        <v/>
      </c>
      <c r="S34" s="127" t="str">
        <f aca="false">IF(S$2=$G34,$L34,"")</f>
        <v/>
      </c>
      <c r="T34" s="128" t="str">
        <f aca="false">IF(T$2=$G34,$L34,"")</f>
        <v/>
      </c>
      <c r="U34" s="127" t="str">
        <f aca="false">IF(U$2=$G34,$L34,"")</f>
        <v/>
      </c>
      <c r="V34" s="128" t="str">
        <f aca="false">IF(V$2=$G34,$L34,"")</f>
        <v/>
      </c>
      <c r="W34" s="127" t="str">
        <f aca="false">IF(W$2=$G34,$L34,"")</f>
        <v/>
      </c>
      <c r="X34" s="128" t="str">
        <f aca="false">IF(X$2=$G34,$L34,"")</f>
        <v/>
      </c>
      <c r="Y34" s="127" t="str">
        <f aca="false">IF(Y$2=$G34,$L34,"")</f>
        <v/>
      </c>
      <c r="Z34" s="128" t="str">
        <f aca="false">IF(Z$2=$G34,$L34,"")</f>
        <v/>
      </c>
      <c r="AA34" s="127" t="str">
        <f aca="false">IF(AA$2=$G34,$L34,"")</f>
        <v/>
      </c>
      <c r="AB34" s="128" t="str">
        <f aca="false">IF(AB$2=$G34,$L34,"")</f>
        <v/>
      </c>
      <c r="AC34" s="127" t="str">
        <f aca="false">IF(AC$2=$G34,$L34,"")</f>
        <v/>
      </c>
      <c r="AD34" s="128" t="str">
        <f aca="false">IF(AD$2=$G34,$L34,"")</f>
        <v/>
      </c>
      <c r="AE34" s="127" t="str">
        <f aca="false">IF(AE$2=$G34,$L34,"")</f>
        <v/>
      </c>
      <c r="AF34" s="83" t="s">
        <v>10</v>
      </c>
      <c r="AG34" s="83" t="s">
        <v>10</v>
      </c>
      <c r="AH34" s="83" t="s">
        <v>10</v>
      </c>
      <c r="AI34" s="83"/>
    </row>
    <row r="35" customFormat="false" ht="14.25" hidden="false" customHeight="false" outlineLevel="0" collapsed="false">
      <c r="A35" s="82" t="str">
        <f aca="false">IF(I35&lt;&gt;0,IF(COUNTIF(I$4:I$164,I35)&lt;&gt;1,RANK(I35,I$4:I$164)&amp;"°",RANK(I35,I$4:I$164)),"")</f>
        <v/>
      </c>
      <c r="B35" s="125"/>
      <c r="C35" s="125"/>
      <c r="D35" s="125" t="str">
        <f aca="false">CONCATENATE(B35," ",C35)</f>
        <v> </v>
      </c>
      <c r="E35" s="82" t="str">
        <f aca="false">IF(ISERROR(VLOOKUP(CONCATENATE($B35," ",$C35),TabJoueurs,2,0)),"",VLOOKUP(CONCATENATE($B35," ",$C35),TabJoueurs,2,0))</f>
        <v/>
      </c>
      <c r="F35" s="82" t="str">
        <f aca="false">IF(ISERROR(VLOOKUP(CONCATENATE($B35," ",$C35),TabJoueurs,3,0)),"",VLOOKUP(CONCATENATE($B35," ",$C35),TabJoueurs,3,0))</f>
        <v/>
      </c>
      <c r="G35" s="126" t="str">
        <f aca="false">IF(ISERROR(VLOOKUP(CONCATENATE($B35," ",$C35),TabJoueurs,4,0)),"",VLOOKUP(CONCATENATE($B35," ",$C35),TabJoueurs,4,0))</f>
        <v/>
      </c>
      <c r="H35" s="126" t="str">
        <f aca="false">IF(ISERROR(VLOOKUP(CONCATENATE($B35," ",$C35),TabJoueurs,7,0)),"",VLOOKUP(CONCATENATE($B35," ",$C35),TabJoueurs,7,0))</f>
        <v/>
      </c>
      <c r="I35" s="125"/>
      <c r="J35" s="82" t="n">
        <f aca="false">COUNTIF(G$4:G35,G35)</f>
        <v>32</v>
      </c>
      <c r="K35" s="82" t="n">
        <f aca="false">IFERROR(IF(J35&lt;6,K34+1,K34),0)</f>
        <v>5</v>
      </c>
      <c r="L35" s="82" t="str">
        <f aca="false">IF(I35&gt;0,IF(J35&lt;6,PtsMax-K35+1,""),"")</f>
        <v/>
      </c>
      <c r="M35" s="82" t="n">
        <f aca="false">MAX(O35:AE35)</f>
        <v>0</v>
      </c>
      <c r="N35" s="98" t="str">
        <f aca="false">IFERROR(I35/I$1,"")</f>
        <v/>
      </c>
      <c r="O35" s="127" t="str">
        <f aca="false">IF(O$2=$G35,$L35,"")</f>
        <v/>
      </c>
      <c r="P35" s="128" t="str">
        <f aca="false">IF(P$2=$G35,$L35,"")</f>
        <v/>
      </c>
      <c r="Q35" s="127" t="str">
        <f aca="false">IF(Q$2=$G35,$L35,"")</f>
        <v/>
      </c>
      <c r="R35" s="128" t="str">
        <f aca="false">IF(R$2=$G35,$L35,"")</f>
        <v/>
      </c>
      <c r="S35" s="127" t="str">
        <f aca="false">IF(S$2=$G35,$L35,"")</f>
        <v/>
      </c>
      <c r="T35" s="128" t="str">
        <f aca="false">IF(T$2=$G35,$L35,"")</f>
        <v/>
      </c>
      <c r="U35" s="127" t="str">
        <f aca="false">IF(U$2=$G35,$L35,"")</f>
        <v/>
      </c>
      <c r="V35" s="128" t="str">
        <f aca="false">IF(V$2=$G35,$L35,"")</f>
        <v/>
      </c>
      <c r="W35" s="127" t="str">
        <f aca="false">IF(W$2=$G35,$L35,"")</f>
        <v/>
      </c>
      <c r="X35" s="128" t="str">
        <f aca="false">IF(X$2=$G35,$L35,"")</f>
        <v/>
      </c>
      <c r="Y35" s="127" t="str">
        <f aca="false">IF(Y$2=$G35,$L35,"")</f>
        <v/>
      </c>
      <c r="Z35" s="128" t="str">
        <f aca="false">IF(Z$2=$G35,$L35,"")</f>
        <v/>
      </c>
      <c r="AA35" s="127" t="str">
        <f aca="false">IF(AA$2=$G35,$L35,"")</f>
        <v/>
      </c>
      <c r="AB35" s="128" t="str">
        <f aca="false">IF(AB$2=$G35,$L35,"")</f>
        <v/>
      </c>
      <c r="AC35" s="127" t="str">
        <f aca="false">IF(AC$2=$G35,$L35,"")</f>
        <v/>
      </c>
      <c r="AD35" s="128" t="str">
        <f aca="false">IF(AD$2=$G35,$L35,"")</f>
        <v/>
      </c>
      <c r="AE35" s="127" t="str">
        <f aca="false">IF(AE$2=$G35,$L35,"")</f>
        <v/>
      </c>
      <c r="AF35" s="83" t="s">
        <v>10</v>
      </c>
      <c r="AG35" s="83" t="s">
        <v>10</v>
      </c>
      <c r="AH35" s="83" t="s">
        <v>10</v>
      </c>
      <c r="AI35" s="83"/>
    </row>
    <row r="36" customFormat="false" ht="14.25" hidden="false" customHeight="false" outlineLevel="0" collapsed="false">
      <c r="A36" s="82" t="str">
        <f aca="false">IF(I36&lt;&gt;0,IF(COUNTIF(I$4:I$164,I36)&lt;&gt;1,RANK(I36,I$4:I$164)&amp;"°",RANK(I36,I$4:I$164)),"")</f>
        <v/>
      </c>
      <c r="B36" s="125"/>
      <c r="C36" s="125"/>
      <c r="D36" s="125" t="str">
        <f aca="false">CONCATENATE(B36," ",C36)</f>
        <v> </v>
      </c>
      <c r="E36" s="82" t="str">
        <f aca="false">IF(ISERROR(VLOOKUP(CONCATENATE($B36," ",$C36),TabJoueurs,2,0)),"",VLOOKUP(CONCATENATE($B36," ",$C36),TabJoueurs,2,0))</f>
        <v/>
      </c>
      <c r="F36" s="82" t="str">
        <f aca="false">IF(ISERROR(VLOOKUP(CONCATENATE($B36," ",$C36),TabJoueurs,3,0)),"",VLOOKUP(CONCATENATE($B36," ",$C36),TabJoueurs,3,0))</f>
        <v/>
      </c>
      <c r="G36" s="126" t="str">
        <f aca="false">IF(ISERROR(VLOOKUP(CONCATENATE($B36," ",$C36),TabJoueurs,4,0)),"",VLOOKUP(CONCATENATE($B36," ",$C36),TabJoueurs,4,0))</f>
        <v/>
      </c>
      <c r="H36" s="126" t="str">
        <f aca="false">IF(ISERROR(VLOOKUP(CONCATENATE($B36," ",$C36),TabJoueurs,7,0)),"",VLOOKUP(CONCATENATE($B36," ",$C36),TabJoueurs,7,0))</f>
        <v/>
      </c>
      <c r="I36" s="83"/>
      <c r="J36" s="82" t="n">
        <f aca="false">COUNTIF(G$4:G36,G36)</f>
        <v>33</v>
      </c>
      <c r="K36" s="82" t="n">
        <f aca="false">IFERROR(IF(J36&lt;6,K35+1,K35),0)</f>
        <v>5</v>
      </c>
      <c r="L36" s="82" t="str">
        <f aca="false">IF(I36&gt;0,IF(J36&lt;6,PtsMax-K36+1,""),"")</f>
        <v/>
      </c>
      <c r="M36" s="82" t="n">
        <f aca="false">MAX(O36:AE36)</f>
        <v>0</v>
      </c>
      <c r="N36" s="98" t="str">
        <f aca="false">IFERROR(I36/I$1,"")</f>
        <v/>
      </c>
      <c r="O36" s="127" t="str">
        <f aca="false">IF(O$2=$G36,$L36,"")</f>
        <v/>
      </c>
      <c r="P36" s="128" t="str">
        <f aca="false">IF(P$2=$G36,$L36,"")</f>
        <v/>
      </c>
      <c r="Q36" s="127" t="str">
        <f aca="false">IF(Q$2=$G36,$L36,"")</f>
        <v/>
      </c>
      <c r="R36" s="128" t="str">
        <f aca="false">IF(R$2=$G36,$L36,"")</f>
        <v/>
      </c>
      <c r="S36" s="127" t="str">
        <f aca="false">IF(S$2=$G36,$L36,"")</f>
        <v/>
      </c>
      <c r="T36" s="128" t="str">
        <f aca="false">IF(T$2=$G36,$L36,"")</f>
        <v/>
      </c>
      <c r="U36" s="127" t="str">
        <f aca="false">IF(U$2=$G36,$L36,"")</f>
        <v/>
      </c>
      <c r="V36" s="128" t="str">
        <f aca="false">IF(V$2=$G36,$L36,"")</f>
        <v/>
      </c>
      <c r="W36" s="127" t="str">
        <f aca="false">IF(W$2=$G36,$L36,"")</f>
        <v/>
      </c>
      <c r="X36" s="128" t="str">
        <f aca="false">IF(X$2=$G36,$L36,"")</f>
        <v/>
      </c>
      <c r="Y36" s="127" t="str">
        <f aca="false">IF(Y$2=$G36,$L36,"")</f>
        <v/>
      </c>
      <c r="Z36" s="128" t="str">
        <f aca="false">IF(Z$2=$G36,$L36,"")</f>
        <v/>
      </c>
      <c r="AA36" s="127" t="str">
        <f aca="false">IF(AA$2=$G36,$L36,"")</f>
        <v/>
      </c>
      <c r="AB36" s="128" t="str">
        <f aca="false">IF(AB$2=$G36,$L36,"")</f>
        <v/>
      </c>
      <c r="AC36" s="127" t="str">
        <f aca="false">IF(AC$2=$G36,$L36,"")</f>
        <v/>
      </c>
      <c r="AD36" s="128" t="str">
        <f aca="false">IF(AD$2=$G36,$L36,"")</f>
        <v/>
      </c>
      <c r="AE36" s="127" t="str">
        <f aca="false">IF(AE$2=$G36,$L36,"")</f>
        <v/>
      </c>
      <c r="AF36" s="83" t="s">
        <v>10</v>
      </c>
      <c r="AG36" s="130" t="s">
        <v>10</v>
      </c>
      <c r="AH36" s="83"/>
      <c r="AI36" s="83"/>
    </row>
    <row r="37" customFormat="false" ht="16.5" hidden="false" customHeight="false" outlineLevel="0" collapsed="false">
      <c r="A37" s="82" t="str">
        <f aca="false">IF(I37&lt;&gt;0,IF(COUNTIF(I$4:I$164,I37)&lt;&gt;1,RANK(I37,I$4:I$164)&amp;"°",RANK(I37,I$4:I$164)),"")</f>
        <v/>
      </c>
      <c r="B37" s="125"/>
      <c r="C37" s="125"/>
      <c r="D37" s="125" t="str">
        <f aca="false">CONCATENATE(B37," ",C37)</f>
        <v> </v>
      </c>
      <c r="E37" s="82" t="str">
        <f aca="false">IF(ISERROR(VLOOKUP(CONCATENATE($B37," ",$C37),TabJoueurs,2,0)),"",VLOOKUP(CONCATENATE($B37," ",$C37),TabJoueurs,2,0))</f>
        <v/>
      </c>
      <c r="F37" s="82" t="str">
        <f aca="false">IF(ISERROR(VLOOKUP(CONCATENATE($B37," ",$C37),TabJoueurs,3,0)),"",VLOOKUP(CONCATENATE($B37," ",$C37),TabJoueurs,3,0))</f>
        <v/>
      </c>
      <c r="G37" s="126" t="str">
        <f aca="false">IF(ISERROR(VLOOKUP(CONCATENATE($B37," ",$C37),TabJoueurs,4,0)),"",VLOOKUP(CONCATENATE($B37," ",$C37),TabJoueurs,4,0))</f>
        <v/>
      </c>
      <c r="H37" s="126" t="str">
        <f aca="false">IF(ISERROR(VLOOKUP(CONCATENATE($B37," ",$C37),TabJoueurs,7,0)),"",VLOOKUP(CONCATENATE($B37," ",$C37),TabJoueurs,7,0))</f>
        <v/>
      </c>
      <c r="I37" s="125"/>
      <c r="J37" s="82" t="n">
        <f aca="false">COUNTIF(G$4:G37,G37)</f>
        <v>34</v>
      </c>
      <c r="K37" s="82" t="n">
        <f aca="false">IFERROR(IF(J37&lt;6,K36+1,K36),0)</f>
        <v>5</v>
      </c>
      <c r="L37" s="82" t="str">
        <f aca="false">IF(I37&gt;0,IF(J37&lt;6,PtsMax-K37+1,""),"")</f>
        <v/>
      </c>
      <c r="M37" s="82" t="n">
        <f aca="false">MAX(O37:AE37)</f>
        <v>0</v>
      </c>
      <c r="N37" s="98" t="str">
        <f aca="false">IFERROR(I37/I$1,"")</f>
        <v/>
      </c>
      <c r="O37" s="127" t="str">
        <f aca="false">IF(O$2=$G37,$L37,"")</f>
        <v/>
      </c>
      <c r="P37" s="128" t="str">
        <f aca="false">IF(P$2=$G37,$L37,"")</f>
        <v/>
      </c>
      <c r="Q37" s="127" t="str">
        <f aca="false">IF(Q$2=$G37,$L37,"")</f>
        <v/>
      </c>
      <c r="R37" s="128" t="str">
        <f aca="false">IF(R$2=$G37,$L37,"")</f>
        <v/>
      </c>
      <c r="S37" s="127" t="str">
        <f aca="false">IF(S$2=$G37,$L37,"")</f>
        <v/>
      </c>
      <c r="T37" s="128" t="str">
        <f aca="false">IF(T$2=$G37,$L37,"")</f>
        <v/>
      </c>
      <c r="U37" s="127" t="str">
        <f aca="false">IF(U$2=$G37,$L37,"")</f>
        <v/>
      </c>
      <c r="V37" s="128" t="str">
        <f aca="false">IF(V$2=$G37,$L37,"")</f>
        <v/>
      </c>
      <c r="W37" s="127" t="str">
        <f aca="false">IF(W$2=$G37,$L37,"")</f>
        <v/>
      </c>
      <c r="X37" s="128" t="str">
        <f aca="false">IF(X$2=$G37,$L37,"")</f>
        <v/>
      </c>
      <c r="Y37" s="127" t="str">
        <f aca="false">IF(Y$2=$G37,$L37,"")</f>
        <v/>
      </c>
      <c r="Z37" s="128" t="str">
        <f aca="false">IF(Z$2=$G37,$L37,"")</f>
        <v/>
      </c>
      <c r="AA37" s="127" t="str">
        <f aca="false">IF(AA$2=$G37,$L37,"")</f>
        <v/>
      </c>
      <c r="AB37" s="128" t="str">
        <f aca="false">IF(AB$2=$G37,$L37,"")</f>
        <v/>
      </c>
      <c r="AC37" s="127" t="str">
        <f aca="false">IF(AC$2=$G37,$L37,"")</f>
        <v/>
      </c>
      <c r="AD37" s="128" t="str">
        <f aca="false">IF(AD$2=$G37,$L37,"")</f>
        <v/>
      </c>
      <c r="AE37" s="127" t="str">
        <f aca="false">IF(AE$2=$G37,$L37,"")</f>
        <v/>
      </c>
      <c r="AF37" s="131" t="s">
        <v>10</v>
      </c>
      <c r="AG37" s="83"/>
      <c r="AH37" s="83"/>
      <c r="AI37" s="83"/>
    </row>
    <row r="38" customFormat="false" ht="14.25" hidden="false" customHeight="false" outlineLevel="0" collapsed="false">
      <c r="A38" s="82" t="str">
        <f aca="false">IF(I38&lt;&gt;0,IF(COUNTIF(I$4:I$164,I38)&lt;&gt;1,RANK(I38,I$4:I$164)&amp;"°",RANK(I38,I$4:I$164)),"")</f>
        <v/>
      </c>
      <c r="B38" s="125"/>
      <c r="C38" s="125"/>
      <c r="D38" s="125" t="str">
        <f aca="false">CONCATENATE(B38," ",C38)</f>
        <v> </v>
      </c>
      <c r="E38" s="82" t="str">
        <f aca="false">IF(ISERROR(VLOOKUP(CONCATENATE($B38," ",$C38),TabJoueurs,2,0)),"",VLOOKUP(CONCATENATE($B38," ",$C38),TabJoueurs,2,0))</f>
        <v/>
      </c>
      <c r="F38" s="82" t="str">
        <f aca="false">IF(ISERROR(VLOOKUP(CONCATENATE($B38," ",$C38),TabJoueurs,3,0)),"",VLOOKUP(CONCATENATE($B38," ",$C38),TabJoueurs,3,0))</f>
        <v/>
      </c>
      <c r="G38" s="126" t="str">
        <f aca="false">IF(ISERROR(VLOOKUP(CONCATENATE($B38," ",$C38),TabJoueurs,4,0)),"",VLOOKUP(CONCATENATE($B38," ",$C38),TabJoueurs,4,0))</f>
        <v/>
      </c>
      <c r="H38" s="126" t="str">
        <f aca="false">IF(ISERROR(VLOOKUP(CONCATENATE($B38," ",$C38),TabJoueurs,7,0)),"",VLOOKUP(CONCATENATE($B38," ",$C38),TabJoueurs,7,0))</f>
        <v/>
      </c>
      <c r="I38" s="125"/>
      <c r="J38" s="82" t="n">
        <f aca="false">COUNTIF(G$4:G38,G38)</f>
        <v>35</v>
      </c>
      <c r="K38" s="82" t="n">
        <f aca="false">IFERROR(IF(J38&lt;6,K37+1,K37),0)</f>
        <v>5</v>
      </c>
      <c r="L38" s="82" t="str">
        <f aca="false">IF(I38&gt;0,IF(J38&lt;6,PtsMax-K38+1,""),"")</f>
        <v/>
      </c>
      <c r="M38" s="82" t="n">
        <f aca="false">MAX(O38:AE38)</f>
        <v>0</v>
      </c>
      <c r="N38" s="98" t="str">
        <f aca="false">IFERROR(I38/I$1,"")</f>
        <v/>
      </c>
      <c r="O38" s="127" t="str">
        <f aca="false">IF(O$2=$G38,$L38,"")</f>
        <v/>
      </c>
      <c r="P38" s="128" t="str">
        <f aca="false">IF(P$2=$G38,$L38,"")</f>
        <v/>
      </c>
      <c r="Q38" s="127" t="str">
        <f aca="false">IF(Q$2=$G38,$L38,"")</f>
        <v/>
      </c>
      <c r="R38" s="128" t="str">
        <f aca="false">IF(R$2=$G38,$L38,"")</f>
        <v/>
      </c>
      <c r="S38" s="127" t="str">
        <f aca="false">IF(S$2=$G38,$L38,"")</f>
        <v/>
      </c>
      <c r="T38" s="128" t="str">
        <f aca="false">IF(T$2=$G38,$L38,"")</f>
        <v/>
      </c>
      <c r="U38" s="127" t="str">
        <f aca="false">IF(U$2=$G38,$L38,"")</f>
        <v/>
      </c>
      <c r="V38" s="128" t="str">
        <f aca="false">IF(V$2=$G38,$L38,"")</f>
        <v/>
      </c>
      <c r="W38" s="127" t="str">
        <f aca="false">IF(W$2=$G38,$L38,"")</f>
        <v/>
      </c>
      <c r="X38" s="128" t="str">
        <f aca="false">IF(X$2=$G38,$L38,"")</f>
        <v/>
      </c>
      <c r="Y38" s="127" t="str">
        <f aca="false">IF(Y$2=$G38,$L38,"")</f>
        <v/>
      </c>
      <c r="Z38" s="128" t="str">
        <f aca="false">IF(Z$2=$G38,$L38,"")</f>
        <v/>
      </c>
      <c r="AA38" s="127" t="str">
        <f aca="false">IF(AA$2=$G38,$L38,"")</f>
        <v/>
      </c>
      <c r="AB38" s="128" t="str">
        <f aca="false">IF(AB$2=$G38,$L38,"")</f>
        <v/>
      </c>
      <c r="AC38" s="127" t="str">
        <f aca="false">IF(AC$2=$G38,$L38,"")</f>
        <v/>
      </c>
      <c r="AD38" s="128" t="str">
        <f aca="false">IF(AD$2=$G38,$L38,"")</f>
        <v/>
      </c>
      <c r="AE38" s="127" t="str">
        <f aca="false">IF(AE$2=$G38,$L38,"")</f>
        <v/>
      </c>
      <c r="AF38" s="83" t="s">
        <v>10</v>
      </c>
      <c r="AG38" s="83"/>
      <c r="AH38" s="83"/>
      <c r="AI38" s="83"/>
    </row>
    <row r="39" customFormat="false" ht="14.25" hidden="false" customHeight="false" outlineLevel="0" collapsed="false">
      <c r="A39" s="82" t="str">
        <f aca="false">IF(I39&lt;&gt;0,IF(COUNTIF(I$4:I$164,I39)&lt;&gt;1,RANK(I39,I$4:I$164)&amp;"°",RANK(I39,I$4:I$164)),"")</f>
        <v/>
      </c>
      <c r="B39" s="125"/>
      <c r="C39" s="125"/>
      <c r="D39" s="125" t="str">
        <f aca="false">CONCATENATE(B39," ",C39)</f>
        <v> </v>
      </c>
      <c r="E39" s="82" t="str">
        <f aca="false">IF(ISERROR(VLOOKUP(CONCATENATE($B39," ",$C39),TabJoueurs,2,0)),"",VLOOKUP(CONCATENATE($B39," ",$C39),TabJoueurs,2,0))</f>
        <v/>
      </c>
      <c r="F39" s="82" t="str">
        <f aca="false">IF(ISERROR(VLOOKUP(CONCATENATE($B39," ",$C39),TabJoueurs,3,0)),"",VLOOKUP(CONCATENATE($B39," ",$C39),TabJoueurs,3,0))</f>
        <v/>
      </c>
      <c r="G39" s="126" t="str">
        <f aca="false">IF(ISERROR(VLOOKUP(CONCATENATE($B39," ",$C39),TabJoueurs,4,0)),"",VLOOKUP(CONCATENATE($B39," ",$C39),TabJoueurs,4,0))</f>
        <v/>
      </c>
      <c r="H39" s="126" t="str">
        <f aca="false">IF(ISERROR(VLOOKUP(CONCATENATE($B39," ",$C39),TabJoueurs,7,0)),"",VLOOKUP(CONCATENATE($B39," ",$C39),TabJoueurs,7,0))</f>
        <v/>
      </c>
      <c r="I39" s="129"/>
      <c r="J39" s="82" t="n">
        <f aca="false">COUNTIF(G$4:G39,G39)</f>
        <v>36</v>
      </c>
      <c r="K39" s="82" t="n">
        <f aca="false">IFERROR(IF(J39&lt;6,K38+1,K38),0)</f>
        <v>5</v>
      </c>
      <c r="L39" s="82" t="str">
        <f aca="false">IF(I39&gt;0,IF(J39&lt;6,PtsMax-K39+1,""),"")</f>
        <v/>
      </c>
      <c r="M39" s="82" t="n">
        <f aca="false">MAX(O39:AE39)</f>
        <v>0</v>
      </c>
      <c r="N39" s="98" t="str">
        <f aca="false">IFERROR(I39/I$1,"")</f>
        <v/>
      </c>
      <c r="O39" s="127" t="str">
        <f aca="false">IF(O$2=$G39,$L39,"")</f>
        <v/>
      </c>
      <c r="P39" s="128" t="str">
        <f aca="false">IF(P$2=$G39,$L39,"")</f>
        <v/>
      </c>
      <c r="Q39" s="127" t="str">
        <f aca="false">IF(Q$2=$G39,$L39,"")</f>
        <v/>
      </c>
      <c r="R39" s="128" t="str">
        <f aca="false">IF(R$2=$G39,$L39,"")</f>
        <v/>
      </c>
      <c r="S39" s="127" t="str">
        <f aca="false">IF(S$2=$G39,$L39,"")</f>
        <v/>
      </c>
      <c r="T39" s="128" t="str">
        <f aca="false">IF(T$2=$G39,$L39,"")</f>
        <v/>
      </c>
      <c r="U39" s="127" t="str">
        <f aca="false">IF(U$2=$G39,$L39,"")</f>
        <v/>
      </c>
      <c r="V39" s="128" t="str">
        <f aca="false">IF(V$2=$G39,$L39,"")</f>
        <v/>
      </c>
      <c r="W39" s="127" t="str">
        <f aca="false">IF(W$2=$G39,$L39,"")</f>
        <v/>
      </c>
      <c r="X39" s="128" t="str">
        <f aca="false">IF(X$2=$G39,$L39,"")</f>
        <v/>
      </c>
      <c r="Y39" s="127" t="str">
        <f aca="false">IF(Y$2=$G39,$L39,"")</f>
        <v/>
      </c>
      <c r="Z39" s="128" t="str">
        <f aca="false">IF(Z$2=$G39,$L39,"")</f>
        <v/>
      </c>
      <c r="AA39" s="127" t="str">
        <f aca="false">IF(AA$2=$G39,$L39,"")</f>
        <v/>
      </c>
      <c r="AB39" s="128" t="str">
        <f aca="false">IF(AB$2=$G39,$L39,"")</f>
        <v/>
      </c>
      <c r="AC39" s="127" t="str">
        <f aca="false">IF(AC$2=$G39,$L39,"")</f>
        <v/>
      </c>
      <c r="AD39" s="128" t="str">
        <f aca="false">IF(AD$2=$G39,$L39,"")</f>
        <v/>
      </c>
      <c r="AE39" s="127" t="str">
        <f aca="false">IF(AE$2=$G39,$L39,"")</f>
        <v/>
      </c>
      <c r="AF39" s="83" t="s">
        <v>10</v>
      </c>
      <c r="AG39" s="130" t="s">
        <v>10</v>
      </c>
      <c r="AH39" s="83"/>
      <c r="AI39" s="83"/>
    </row>
    <row r="40" customFormat="false" ht="14.25" hidden="false" customHeight="false" outlineLevel="0" collapsed="false">
      <c r="A40" s="82" t="str">
        <f aca="false">IF(I40&lt;&gt;0,IF(COUNTIF(I$4:I$164,I40)&lt;&gt;1,RANK(I40,I$4:I$164)&amp;"°",RANK(I40,I$4:I$164)),"")</f>
        <v/>
      </c>
      <c r="B40" s="125"/>
      <c r="C40" s="125"/>
      <c r="D40" s="125" t="str">
        <f aca="false">CONCATENATE(B40," ",C40)</f>
        <v> </v>
      </c>
      <c r="E40" s="82" t="str">
        <f aca="false">IF(ISERROR(VLOOKUP(CONCATENATE($B40," ",$C40),TabJoueurs,2,0)),"",VLOOKUP(CONCATENATE($B40," ",$C40),TabJoueurs,2,0))</f>
        <v/>
      </c>
      <c r="F40" s="82" t="str">
        <f aca="false">IF(ISERROR(VLOOKUP(CONCATENATE($B40," ",$C40),TabJoueurs,3,0)),"",VLOOKUP(CONCATENATE($B40," ",$C40),TabJoueurs,3,0))</f>
        <v/>
      </c>
      <c r="G40" s="83" t="str">
        <f aca="false">IF(ISERROR(VLOOKUP(CONCATENATE($B40," ",$C40),TabJoueurs,4,0)),"",VLOOKUP(CONCATENATE($B40," ",$C40),TabJoueurs,4,0))</f>
        <v/>
      </c>
      <c r="H40" s="83" t="str">
        <f aca="false">IF(ISERROR(VLOOKUP(CONCATENATE($B40," ",$C40),TabJoueurs,7,0)),"",VLOOKUP(CONCATENATE($B40," ",$C40),TabJoueurs,7,0))</f>
        <v/>
      </c>
      <c r="I40" s="125"/>
      <c r="J40" s="82" t="n">
        <f aca="false">COUNTIF(G$4:G40,G40)</f>
        <v>37</v>
      </c>
      <c r="K40" s="82" t="n">
        <f aca="false">IFERROR(IF(J40&lt;6,K39+1,K39),0)</f>
        <v>5</v>
      </c>
      <c r="L40" s="82" t="str">
        <f aca="false">IF(I40&gt;0,IF(J40&lt;6,PtsMax-K40+1,""),"")</f>
        <v/>
      </c>
      <c r="M40" s="82" t="n">
        <f aca="false">MAX(O40:AE40)</f>
        <v>0</v>
      </c>
      <c r="N40" s="98" t="str">
        <f aca="false">IFERROR(I40/I$1,"")</f>
        <v/>
      </c>
      <c r="O40" s="127" t="str">
        <f aca="false">IF(O$2=$G40,$L40,"")</f>
        <v/>
      </c>
      <c r="P40" s="128" t="str">
        <f aca="false">IF(P$2=$G40,$L40,"")</f>
        <v/>
      </c>
      <c r="Q40" s="127" t="str">
        <f aca="false">IF(Q$2=$G40,$L40,"")</f>
        <v/>
      </c>
      <c r="R40" s="128" t="str">
        <f aca="false">IF(R$2=$G40,$L40,"")</f>
        <v/>
      </c>
      <c r="S40" s="127" t="str">
        <f aca="false">IF(S$2=$G40,$L40,"")</f>
        <v/>
      </c>
      <c r="T40" s="128" t="str">
        <f aca="false">IF(T$2=$G40,$L40,"")</f>
        <v/>
      </c>
      <c r="U40" s="127" t="str">
        <f aca="false">IF(U$2=$G40,$L40,"")</f>
        <v/>
      </c>
      <c r="V40" s="128" t="str">
        <f aca="false">IF(V$2=$G40,$L40,"")</f>
        <v/>
      </c>
      <c r="W40" s="127" t="str">
        <f aca="false">IF(W$2=$G40,$L40,"")</f>
        <v/>
      </c>
      <c r="X40" s="128" t="str">
        <f aca="false">IF(X$2=$G40,$L40,"")</f>
        <v/>
      </c>
      <c r="Y40" s="127" t="str">
        <f aca="false">IF(Y$2=$G40,$L40,"")</f>
        <v/>
      </c>
      <c r="Z40" s="128" t="str">
        <f aca="false">IF(Z$2=$G40,$L40,"")</f>
        <v/>
      </c>
      <c r="AA40" s="127" t="str">
        <f aca="false">IF(AA$2=$G40,$L40,"")</f>
        <v/>
      </c>
      <c r="AB40" s="128" t="str">
        <f aca="false">IF(AB$2=$G40,$L40,"")</f>
        <v/>
      </c>
      <c r="AC40" s="127" t="str">
        <f aca="false">IF(AC$2=$G40,$L40,"")</f>
        <v/>
      </c>
      <c r="AD40" s="128" t="str">
        <f aca="false">IF(AD$2=$G40,$L40,"")</f>
        <v/>
      </c>
      <c r="AE40" s="127" t="str">
        <f aca="false">IF(AE$2=$G40,$L40,"")</f>
        <v/>
      </c>
      <c r="AF40" s="83" t="s">
        <v>10</v>
      </c>
      <c r="AG40" s="130" t="s">
        <v>10</v>
      </c>
      <c r="AH40" s="83"/>
      <c r="AI40" s="83"/>
    </row>
    <row r="41" customFormat="false" ht="14.25" hidden="false" customHeight="false" outlineLevel="0" collapsed="false">
      <c r="A41" s="82" t="str">
        <f aca="false">IF(I41&lt;&gt;0,IF(COUNTIF(I$4:I$164,I41)&lt;&gt;1,RANK(I41,I$4:I$164)&amp;"°",RANK(I41,I$4:I$164)),"")</f>
        <v/>
      </c>
      <c r="B41" s="125"/>
      <c r="C41" s="125"/>
      <c r="D41" s="125" t="str">
        <f aca="false">CONCATENATE(B41," ",C41)</f>
        <v> </v>
      </c>
      <c r="E41" s="82" t="str">
        <f aca="false">IF(ISERROR(VLOOKUP(CONCATENATE($B41," ",$C41),TabJoueurs,2,0)),"",VLOOKUP(CONCATENATE($B41," ",$C41),TabJoueurs,2,0))</f>
        <v/>
      </c>
      <c r="F41" s="82" t="str">
        <f aca="false">IF(ISERROR(VLOOKUP(CONCATENATE($B41," ",$C41),TabJoueurs,3,0)),"",VLOOKUP(CONCATENATE($B41," ",$C41),TabJoueurs,3,0))</f>
        <v/>
      </c>
      <c r="G41" s="126" t="str">
        <f aca="false">IF(ISERROR(VLOOKUP(CONCATENATE($B41," ",$C41),TabJoueurs,4,0)),"",VLOOKUP(CONCATENATE($B41," ",$C41),TabJoueurs,4,0))</f>
        <v/>
      </c>
      <c r="H41" s="126" t="str">
        <f aca="false">IF(ISERROR(VLOOKUP(CONCATENATE($B41," ",$C41),TabJoueurs,7,0)),"",VLOOKUP(CONCATENATE($B41," ",$C41),TabJoueurs,7,0))</f>
        <v/>
      </c>
      <c r="I41" s="125"/>
      <c r="J41" s="82" t="n">
        <f aca="false">COUNTIF(G$4:G41,G41)</f>
        <v>38</v>
      </c>
      <c r="K41" s="82" t="n">
        <f aca="false">IFERROR(IF(J41&lt;6,K40+1,K40),0)</f>
        <v>5</v>
      </c>
      <c r="L41" s="82" t="str">
        <f aca="false">IF(I41&gt;0,IF(J41&lt;6,PtsMax-K41+1,""),"")</f>
        <v/>
      </c>
      <c r="M41" s="82" t="n">
        <f aca="false">MAX(O41:AE41)</f>
        <v>0</v>
      </c>
      <c r="N41" s="98" t="str">
        <f aca="false">IFERROR(I41/I$1,"")</f>
        <v/>
      </c>
      <c r="O41" s="127" t="str">
        <f aca="false">IF(O$2=$G41,$L41,"")</f>
        <v/>
      </c>
      <c r="P41" s="128" t="str">
        <f aca="false">IF(P$2=$G41,$L41,"")</f>
        <v/>
      </c>
      <c r="Q41" s="127" t="str">
        <f aca="false">IF(Q$2=$G41,$L41,"")</f>
        <v/>
      </c>
      <c r="R41" s="128" t="str">
        <f aca="false">IF(R$2=$G41,$L41,"")</f>
        <v/>
      </c>
      <c r="S41" s="127" t="str">
        <f aca="false">IF(S$2=$G41,$L41,"")</f>
        <v/>
      </c>
      <c r="T41" s="128" t="str">
        <f aca="false">IF(T$2=$G41,$L41,"")</f>
        <v/>
      </c>
      <c r="U41" s="127" t="str">
        <f aca="false">IF(U$2=$G41,$L41,"")</f>
        <v/>
      </c>
      <c r="V41" s="128" t="str">
        <f aca="false">IF(V$2=$G41,$L41,"")</f>
        <v/>
      </c>
      <c r="W41" s="127" t="str">
        <f aca="false">IF(W$2=$G41,$L41,"")</f>
        <v/>
      </c>
      <c r="X41" s="128" t="str">
        <f aca="false">IF(X$2=$G41,$L41,"")</f>
        <v/>
      </c>
      <c r="Y41" s="127" t="str">
        <f aca="false">IF(Y$2=$G41,$L41,"")</f>
        <v/>
      </c>
      <c r="Z41" s="128" t="str">
        <f aca="false">IF(Z$2=$G41,$L41,"")</f>
        <v/>
      </c>
      <c r="AA41" s="127" t="str">
        <f aca="false">IF(AA$2=$G41,$L41,"")</f>
        <v/>
      </c>
      <c r="AB41" s="128" t="str">
        <f aca="false">IF(AB$2=$G41,$L41,"")</f>
        <v/>
      </c>
      <c r="AC41" s="127" t="str">
        <f aca="false">IF(AC$2=$G41,$L41,"")</f>
        <v/>
      </c>
      <c r="AD41" s="128" t="str">
        <f aca="false">IF(AD$2=$G41,$L41,"")</f>
        <v/>
      </c>
      <c r="AE41" s="127" t="str">
        <f aca="false">IF(AE$2=$G41,$L41,"")</f>
        <v/>
      </c>
      <c r="AF41" s="83" t="s">
        <v>10</v>
      </c>
      <c r="AG41" s="130" t="s">
        <v>10</v>
      </c>
      <c r="AH41" s="83"/>
      <c r="AI41" s="83" t="s">
        <v>10</v>
      </c>
      <c r="AK41" s="4" t="s">
        <v>10</v>
      </c>
    </row>
    <row r="42" customFormat="false" ht="14.25" hidden="false" customHeight="false" outlineLevel="0" collapsed="false">
      <c r="A42" s="82" t="str">
        <f aca="false">IF(I42&lt;&gt;0,IF(COUNTIF(I$4:I$164,I42)&lt;&gt;1,RANK(I42,I$4:I$164)&amp;"°",RANK(I42,I$4:I$164)),"")</f>
        <v/>
      </c>
      <c r="B42" s="83"/>
      <c r="C42" s="83"/>
      <c r="D42" s="125" t="str">
        <f aca="false">CONCATENATE(B42," ",C42)</f>
        <v> </v>
      </c>
      <c r="E42" s="82" t="str">
        <f aca="false">IF(ISERROR(VLOOKUP(CONCATENATE($B42," ",$C42),TabJoueurs,2,0)),"",VLOOKUP(CONCATENATE($B42," ",$C42),TabJoueurs,2,0))</f>
        <v/>
      </c>
      <c r="F42" s="82" t="str">
        <f aca="false">IF(ISERROR(VLOOKUP(CONCATENATE($B42," ",$C42),TabJoueurs,3,0)),"",VLOOKUP(CONCATENATE($B42," ",$C42),TabJoueurs,3,0))</f>
        <v/>
      </c>
      <c r="G42" s="126" t="str">
        <f aca="false">IF(ISERROR(VLOOKUP(CONCATENATE($B42," ",$C42),TabJoueurs,4,0)),"",VLOOKUP(CONCATENATE($B42," ",$C42),TabJoueurs,4,0))</f>
        <v/>
      </c>
      <c r="H42" s="126" t="str">
        <f aca="false">IF(ISERROR(VLOOKUP(CONCATENATE($B42," ",$C42),TabJoueurs,7,0)),"",VLOOKUP(CONCATENATE($B42," ",$C42),TabJoueurs,7,0))</f>
        <v/>
      </c>
      <c r="I42" s="125"/>
      <c r="J42" s="82" t="n">
        <f aca="false">COUNTIF(G$4:G42,G42)</f>
        <v>39</v>
      </c>
      <c r="K42" s="82" t="n">
        <f aca="false">IFERROR(IF(J42&lt;6,K41+1,K41),0)</f>
        <v>5</v>
      </c>
      <c r="L42" s="82" t="str">
        <f aca="false">IF(I42&gt;0,IF(J42&lt;6,PtsMax-K42+1,""),"")</f>
        <v/>
      </c>
      <c r="M42" s="82" t="n">
        <f aca="false">MAX(O42:AE42)</f>
        <v>0</v>
      </c>
      <c r="N42" s="98" t="str">
        <f aca="false">IFERROR(I42/I$1,"")</f>
        <v/>
      </c>
      <c r="O42" s="127" t="str">
        <f aca="false">IF(O$2=$G42,$L42,"")</f>
        <v/>
      </c>
      <c r="P42" s="128" t="str">
        <f aca="false">IF(P$2=$G42,$L42,"")</f>
        <v/>
      </c>
      <c r="Q42" s="127" t="str">
        <f aca="false">IF(Q$2=$G42,$L42,"")</f>
        <v/>
      </c>
      <c r="R42" s="128" t="str">
        <f aca="false">IF(R$2=$G42,$L42,"")</f>
        <v/>
      </c>
      <c r="S42" s="127" t="str">
        <f aca="false">IF(S$2=$G42,$L42,"")</f>
        <v/>
      </c>
      <c r="T42" s="128" t="str">
        <f aca="false">IF(T$2=$G42,$L42,"")</f>
        <v/>
      </c>
      <c r="U42" s="127" t="str">
        <f aca="false">IF(U$2=$G42,$L42,"")</f>
        <v/>
      </c>
      <c r="V42" s="128" t="str">
        <f aca="false">IF(V$2=$G42,$L42,"")</f>
        <v/>
      </c>
      <c r="W42" s="127" t="str">
        <f aca="false">IF(W$2=$G42,$L42,"")</f>
        <v/>
      </c>
      <c r="X42" s="128" t="str">
        <f aca="false">IF(X$2=$G42,$L42,"")</f>
        <v/>
      </c>
      <c r="Y42" s="127" t="str">
        <f aca="false">IF(Y$2=$G42,$L42,"")</f>
        <v/>
      </c>
      <c r="Z42" s="128" t="str">
        <f aca="false">IF(Z$2=$G42,$L42,"")</f>
        <v/>
      </c>
      <c r="AA42" s="127" t="str">
        <f aca="false">IF(AA$2=$G42,$L42,"")</f>
        <v/>
      </c>
      <c r="AB42" s="128" t="str">
        <f aca="false">IF(AB$2=$G42,$L42,"")</f>
        <v/>
      </c>
      <c r="AC42" s="127" t="str">
        <f aca="false">IF(AC$2=$G42,$L42,"")</f>
        <v/>
      </c>
      <c r="AD42" s="128" t="str">
        <f aca="false">IF(AD$2=$G42,$L42,"")</f>
        <v/>
      </c>
      <c r="AE42" s="127" t="str">
        <f aca="false">IF(AE$2=$G42,$L42,"")</f>
        <v/>
      </c>
      <c r="AF42" s="132" t="s">
        <v>10</v>
      </c>
      <c r="AG42" s="130" t="s">
        <v>10</v>
      </c>
      <c r="AH42" s="83"/>
      <c r="AI42" s="83"/>
    </row>
    <row r="43" customFormat="false" ht="15" hidden="false" customHeight="false" outlineLevel="0" collapsed="false">
      <c r="A43" s="82" t="str">
        <f aca="false">IF(I43&lt;&gt;0,IF(COUNTIF(I$4:I$164,I43)&lt;&gt;1,RANK(I43,I$4:I$164)&amp;"°",RANK(I43,I$4:I$164)),"")</f>
        <v/>
      </c>
      <c r="B43" s="125"/>
      <c r="C43" s="125"/>
      <c r="D43" s="125" t="str">
        <f aca="false">CONCATENATE(B43," ",C43)</f>
        <v> </v>
      </c>
      <c r="E43" s="82" t="str">
        <f aca="false">IF(ISERROR(VLOOKUP(CONCATENATE($B43," ",$C43),TabJoueurs,2,0)),"",VLOOKUP(CONCATENATE($B43," ",$C43),TabJoueurs,2,0))</f>
        <v/>
      </c>
      <c r="F43" s="82" t="str">
        <f aca="false">IF(ISERROR(VLOOKUP(CONCATENATE($B43," ",$C43),TabJoueurs,3,0)),"",VLOOKUP(CONCATENATE($B43," ",$C43),TabJoueurs,3,0))</f>
        <v/>
      </c>
      <c r="G43" s="126" t="str">
        <f aca="false">IF(ISERROR(VLOOKUP(CONCATENATE($B43," ",$C43),TabJoueurs,4,0)),"",VLOOKUP(CONCATENATE($B43," ",$C43),TabJoueurs,4,0))</f>
        <v/>
      </c>
      <c r="H43" s="126" t="str">
        <f aca="false">IF(ISERROR(VLOOKUP(CONCATENATE($B43," ",$C43),TabJoueurs,7,0)),"",VLOOKUP(CONCATENATE($B43," ",$C43),TabJoueurs,7,0))</f>
        <v/>
      </c>
      <c r="I43" s="125"/>
      <c r="J43" s="82" t="n">
        <f aca="false">COUNTIF(G$4:G43,G43)</f>
        <v>40</v>
      </c>
      <c r="K43" s="82" t="n">
        <f aca="false">IFERROR(IF(J43&lt;6,K42+1,K42),0)</f>
        <v>5</v>
      </c>
      <c r="L43" s="82" t="str">
        <f aca="false">IF(I43&gt;0,IF(J43&lt;6,PtsMax-K43+1,""),"")</f>
        <v/>
      </c>
      <c r="M43" s="82" t="n">
        <f aca="false">MAX(O43:AE43)</f>
        <v>0</v>
      </c>
      <c r="N43" s="98" t="str">
        <f aca="false">IFERROR(I43/I$1,"")</f>
        <v/>
      </c>
      <c r="O43" s="127" t="str">
        <f aca="false">IF(O$2=$G43,$L43,"")</f>
        <v/>
      </c>
      <c r="P43" s="128" t="str">
        <f aca="false">IF(P$2=$G43,$L43,"")</f>
        <v/>
      </c>
      <c r="Q43" s="127" t="str">
        <f aca="false">IF(Q$2=$G43,$L43,"")</f>
        <v/>
      </c>
      <c r="R43" s="128" t="str">
        <f aca="false">IF(R$2=$G43,$L43,"")</f>
        <v/>
      </c>
      <c r="S43" s="127" t="str">
        <f aca="false">IF(S$2=$G43,$L43,"")</f>
        <v/>
      </c>
      <c r="T43" s="128" t="str">
        <f aca="false">IF(T$2=$G43,$L43,"")</f>
        <v/>
      </c>
      <c r="U43" s="127" t="str">
        <f aca="false">IF(U$2=$G43,$L43,"")</f>
        <v/>
      </c>
      <c r="V43" s="128" t="str">
        <f aca="false">IF(V$2=$G43,$L43,"")</f>
        <v/>
      </c>
      <c r="W43" s="127" t="str">
        <f aca="false">IF(W$2=$G43,$L43,"")</f>
        <v/>
      </c>
      <c r="X43" s="128" t="str">
        <f aca="false">IF(X$2=$G43,$L43,"")</f>
        <v/>
      </c>
      <c r="Y43" s="127" t="str">
        <f aca="false">IF(Y$2=$G43,$L43,"")</f>
        <v/>
      </c>
      <c r="Z43" s="128" t="str">
        <f aca="false">IF(Z$2=$G43,$L43,"")</f>
        <v/>
      </c>
      <c r="AA43" s="127" t="str">
        <f aca="false">IF(AA$2=$G43,$L43,"")</f>
        <v/>
      </c>
      <c r="AB43" s="128" t="str">
        <f aca="false">IF(AB$2=$G43,$L43,"")</f>
        <v/>
      </c>
      <c r="AC43" s="127" t="str">
        <f aca="false">IF(AC$2=$G43,$L43,"")</f>
        <v/>
      </c>
      <c r="AD43" s="128" t="str">
        <f aca="false">IF(AD$2=$G43,$L43,"")</f>
        <v/>
      </c>
      <c r="AE43" s="127" t="str">
        <f aca="false">IF(AE$2=$G43,$L43,"")</f>
        <v/>
      </c>
      <c r="AF43" s="133"/>
      <c r="AG43" s="130" t="s">
        <v>10</v>
      </c>
      <c r="AH43" s="83"/>
      <c r="AI43" s="83"/>
    </row>
    <row r="44" customFormat="false" ht="14.25" hidden="false" customHeight="false" outlineLevel="0" collapsed="false">
      <c r="A44" s="82" t="str">
        <f aca="false">IF(I44&lt;&gt;0,IF(COUNTIF(I$4:I$164,I44)&lt;&gt;1,RANK(I44,I$4:I$164)&amp;"°",RANK(I44,I$4:I$164)),"")</f>
        <v/>
      </c>
      <c r="B44" s="125"/>
      <c r="C44" s="125"/>
      <c r="D44" s="125" t="str">
        <f aca="false">CONCATENATE(B44," ",C44)</f>
        <v> </v>
      </c>
      <c r="E44" s="82" t="str">
        <f aca="false">IF(ISERROR(VLOOKUP(CONCATENATE($B44," ",$C44),TabJoueurs,2,0)),"",VLOOKUP(CONCATENATE($B44," ",$C44),TabJoueurs,2,0))</f>
        <v/>
      </c>
      <c r="F44" s="82" t="str">
        <f aca="false">IF(ISERROR(VLOOKUP(CONCATENATE($B44," ",$C44),TabJoueurs,3,0)),"",VLOOKUP(CONCATENATE($B44," ",$C44),TabJoueurs,3,0))</f>
        <v/>
      </c>
      <c r="G44" s="126" t="str">
        <f aca="false">IF(ISERROR(VLOOKUP(CONCATENATE($B44," ",$C44),TabJoueurs,4,0)),"",VLOOKUP(CONCATENATE($B44," ",$C44),TabJoueurs,4,0))</f>
        <v/>
      </c>
      <c r="H44" s="126" t="str">
        <f aca="false">IF(ISERROR(VLOOKUP(CONCATENATE($B44," ",$C44),TabJoueurs,7,0)),"",VLOOKUP(CONCATENATE($B44," ",$C44),TabJoueurs,7,0))</f>
        <v/>
      </c>
      <c r="I44" s="125"/>
      <c r="J44" s="82" t="n">
        <f aca="false">COUNTIF(G$4:G44,G44)</f>
        <v>41</v>
      </c>
      <c r="K44" s="82" t="n">
        <f aca="false">IFERROR(IF(J44&lt;6,K43+1,K43),0)</f>
        <v>5</v>
      </c>
      <c r="L44" s="82" t="str">
        <f aca="false">IF(I44&gt;0,IF(J44&lt;6,PtsMax-K44+1,""),"")</f>
        <v/>
      </c>
      <c r="M44" s="82" t="n">
        <f aca="false">MAX(O44:AE44)</f>
        <v>0</v>
      </c>
      <c r="N44" s="98" t="str">
        <f aca="false">IFERROR(I44/I$1,"")</f>
        <v/>
      </c>
      <c r="O44" s="127" t="str">
        <f aca="false">IF(O$2=$G44,$L44,"")</f>
        <v/>
      </c>
      <c r="P44" s="128" t="str">
        <f aca="false">IF(P$2=$G44,$L44,"")</f>
        <v/>
      </c>
      <c r="Q44" s="127" t="str">
        <f aca="false">IF(Q$2=$G44,$L44,"")</f>
        <v/>
      </c>
      <c r="R44" s="128" t="str">
        <f aca="false">IF(R$2=$G44,$L44,"")</f>
        <v/>
      </c>
      <c r="S44" s="127" t="str">
        <f aca="false">IF(S$2=$G44,$L44,"")</f>
        <v/>
      </c>
      <c r="T44" s="128" t="str">
        <f aca="false">IF(T$2=$G44,$L44,"")</f>
        <v/>
      </c>
      <c r="U44" s="127" t="str">
        <f aca="false">IF(U$2=$G44,$L44,"")</f>
        <v/>
      </c>
      <c r="V44" s="128" t="str">
        <f aca="false">IF(V$2=$G44,$L44,"")</f>
        <v/>
      </c>
      <c r="W44" s="127" t="str">
        <f aca="false">IF(W$2=$G44,$L44,"")</f>
        <v/>
      </c>
      <c r="X44" s="128" t="str">
        <f aca="false">IF(X$2=$G44,$L44,"")</f>
        <v/>
      </c>
      <c r="Y44" s="127" t="str">
        <f aca="false">IF(Y$2=$G44,$L44,"")</f>
        <v/>
      </c>
      <c r="Z44" s="128" t="str">
        <f aca="false">IF(Z$2=$G44,$L44,"")</f>
        <v/>
      </c>
      <c r="AA44" s="127" t="str">
        <f aca="false">IF(AA$2=$G44,$L44,"")</f>
        <v/>
      </c>
      <c r="AB44" s="128" t="str">
        <f aca="false">IF(AB$2=$G44,$L44,"")</f>
        <v/>
      </c>
      <c r="AC44" s="127" t="str">
        <f aca="false">IF(AC$2=$G44,$L44,"")</f>
        <v/>
      </c>
      <c r="AD44" s="128" t="str">
        <f aca="false">IF(AD$2=$G44,$L44,"")</f>
        <v/>
      </c>
      <c r="AE44" s="127" t="str">
        <f aca="false">IF(AE$2=$G44,$L44,"")</f>
        <v/>
      </c>
      <c r="AF44" s="132" t="s">
        <v>10</v>
      </c>
      <c r="AG44" s="130" t="s">
        <v>916</v>
      </c>
      <c r="AH44" s="83"/>
      <c r="AI44" s="83"/>
    </row>
    <row r="45" customFormat="false" ht="15" hidden="false" customHeight="false" outlineLevel="0" collapsed="false">
      <c r="A45" s="82" t="str">
        <f aca="false">IF(I45&lt;&gt;0,IF(COUNTIF(I$4:I$164,I45)&lt;&gt;1,RANK(I45,I$4:I$164)&amp;"°",RANK(I45,I$4:I$164)),"")</f>
        <v/>
      </c>
      <c r="B45" s="125"/>
      <c r="C45" s="125"/>
      <c r="D45" s="125" t="str">
        <f aca="false">CONCATENATE(B45," ",C45)</f>
        <v> </v>
      </c>
      <c r="E45" s="82" t="str">
        <f aca="false">IF(ISERROR(VLOOKUP(CONCATENATE($B45," ",$C45),TabJoueurs,2,0)),"",VLOOKUP(CONCATENATE($B45," ",$C45),TabJoueurs,2,0))</f>
        <v/>
      </c>
      <c r="F45" s="82" t="str">
        <f aca="false">IF(ISERROR(VLOOKUP(CONCATENATE($B45," ",$C45),TabJoueurs,3,0)),"",VLOOKUP(CONCATENATE($B45," ",$C45),TabJoueurs,3,0))</f>
        <v/>
      </c>
      <c r="G45" s="126" t="str">
        <f aca="false">IF(ISERROR(VLOOKUP(CONCATENATE($B45," ",$C45),TabJoueurs,4,0)),"",VLOOKUP(CONCATENATE($B45," ",$C45),TabJoueurs,4,0))</f>
        <v/>
      </c>
      <c r="H45" s="126" t="str">
        <f aca="false">IF(ISERROR(VLOOKUP(CONCATENATE($B45," ",$C45),TabJoueurs,7,0)),"",VLOOKUP(CONCATENATE($B45," ",$C45),TabJoueurs,7,0))</f>
        <v/>
      </c>
      <c r="I45" s="125"/>
      <c r="J45" s="82" t="n">
        <f aca="false">COUNTIF(G$4:G45,G45)</f>
        <v>42</v>
      </c>
      <c r="K45" s="82" t="n">
        <f aca="false">IFERROR(IF(J45&lt;6,K44+1,K44),0)</f>
        <v>5</v>
      </c>
      <c r="L45" s="82" t="str">
        <f aca="false">IF(I45&gt;0,IF(J45&lt;6,PtsMax-K45+1,""),"")</f>
        <v/>
      </c>
      <c r="M45" s="82" t="n">
        <f aca="false">MAX(O45:AE45)</f>
        <v>0</v>
      </c>
      <c r="N45" s="98" t="str">
        <f aca="false">IFERROR(I45/I$1,"")</f>
        <v/>
      </c>
      <c r="O45" s="127" t="str">
        <f aca="false">IF(O$2=$G45,$L45,"")</f>
        <v/>
      </c>
      <c r="P45" s="128" t="str">
        <f aca="false">IF(P$2=$G45,$L45,"")</f>
        <v/>
      </c>
      <c r="Q45" s="127" t="str">
        <f aca="false">IF(Q$2=$G45,$L45,"")</f>
        <v/>
      </c>
      <c r="R45" s="128" t="str">
        <f aca="false">IF(R$2=$G45,$L45,"")</f>
        <v/>
      </c>
      <c r="S45" s="127" t="str">
        <f aca="false">IF(S$2=$G45,$L45,"")</f>
        <v/>
      </c>
      <c r="T45" s="128" t="str">
        <f aca="false">IF(T$2=$G45,$L45,"")</f>
        <v/>
      </c>
      <c r="U45" s="127" t="str">
        <f aca="false">IF(U$2=$G45,$L45,"")</f>
        <v/>
      </c>
      <c r="V45" s="128" t="str">
        <f aca="false">IF(V$2=$G45,$L45,"")</f>
        <v/>
      </c>
      <c r="W45" s="127" t="str">
        <f aca="false">IF(W$2=$G45,$L45,"")</f>
        <v/>
      </c>
      <c r="X45" s="128" t="str">
        <f aca="false">IF(X$2=$G45,$L45,"")</f>
        <v/>
      </c>
      <c r="Y45" s="127" t="str">
        <f aca="false">IF(Y$2=$G45,$L45,"")</f>
        <v/>
      </c>
      <c r="Z45" s="128" t="str">
        <f aca="false">IF(Z$2=$G45,$L45,"")</f>
        <v/>
      </c>
      <c r="AA45" s="127" t="str">
        <f aca="false">IF(AA$2=$G45,$L45,"")</f>
        <v/>
      </c>
      <c r="AB45" s="128" t="str">
        <f aca="false">IF(AB$2=$G45,$L45,"")</f>
        <v/>
      </c>
      <c r="AC45" s="127" t="str">
        <f aca="false">IF(AC$2=$G45,$L45,"")</f>
        <v/>
      </c>
      <c r="AD45" s="128" t="str">
        <f aca="false">IF(AD$2=$G45,$L45,"")</f>
        <v/>
      </c>
      <c r="AE45" s="127" t="str">
        <f aca="false">IF(AE$2=$G45,$L45,"")</f>
        <v/>
      </c>
      <c r="AF45" s="133"/>
      <c r="AG45" s="130" t="s">
        <v>10</v>
      </c>
      <c r="AH45" s="83"/>
      <c r="AI45" s="83"/>
    </row>
    <row r="46" customFormat="false" ht="14.25" hidden="false" customHeight="false" outlineLevel="0" collapsed="false">
      <c r="A46" s="82" t="str">
        <f aca="false">IF(I46&lt;&gt;0,IF(COUNTIF(I$4:I$164,I46)&lt;&gt;1,RANK(I46,I$4:I$164)&amp;"°",RANK(I46,I$4:I$164)),"")</f>
        <v/>
      </c>
      <c r="B46" s="125"/>
      <c r="C46" s="125"/>
      <c r="D46" s="125" t="str">
        <f aca="false">CONCATENATE(B46," ",C46)</f>
        <v> </v>
      </c>
      <c r="E46" s="82" t="str">
        <f aca="false">IF(ISERROR(VLOOKUP(CONCATENATE($B46," ",$C46),TabJoueurs,2,0)),"",VLOOKUP(CONCATENATE($B46," ",$C46),TabJoueurs,2,0))</f>
        <v/>
      </c>
      <c r="F46" s="82" t="str">
        <f aca="false">IF(ISERROR(VLOOKUP(CONCATENATE($B46," ",$C46),TabJoueurs,3,0)),"",VLOOKUP(CONCATENATE($B46," ",$C46),TabJoueurs,3,0))</f>
        <v/>
      </c>
      <c r="G46" s="126" t="str">
        <f aca="false">IF(ISERROR(VLOOKUP(CONCATENATE($B46," ",$C46),TabJoueurs,4,0)),"",VLOOKUP(CONCATENATE($B46," ",$C46),TabJoueurs,4,0))</f>
        <v/>
      </c>
      <c r="H46" s="126" t="str">
        <f aca="false">IF(ISERROR(VLOOKUP(CONCATENATE($B46," ",$C46),TabJoueurs,7,0)),"",VLOOKUP(CONCATENATE($B46," ",$C46),TabJoueurs,7,0))</f>
        <v/>
      </c>
      <c r="I46" s="125"/>
      <c r="J46" s="82" t="n">
        <f aca="false">COUNTIF(G$4:G46,G46)</f>
        <v>43</v>
      </c>
      <c r="K46" s="82" t="n">
        <f aca="false">IFERROR(IF(J46&lt;6,K45+1,K45),0)</f>
        <v>5</v>
      </c>
      <c r="L46" s="82" t="str">
        <f aca="false">IF(I46&gt;0,IF(J46&lt;6,PtsMax-K46+1,""),"")</f>
        <v/>
      </c>
      <c r="M46" s="82" t="n">
        <f aca="false">MAX(O46:AE46)</f>
        <v>0</v>
      </c>
      <c r="N46" s="98" t="str">
        <f aca="false">IFERROR(I46/I$1,"")</f>
        <v/>
      </c>
      <c r="O46" s="127" t="str">
        <f aca="false">IF(O$2=$G46,$L46,"")</f>
        <v/>
      </c>
      <c r="P46" s="128" t="str">
        <f aca="false">IF(P$2=$G46,$L46,"")</f>
        <v/>
      </c>
      <c r="Q46" s="127" t="str">
        <f aca="false">IF(Q$2=$G46,$L46,"")</f>
        <v/>
      </c>
      <c r="R46" s="128" t="str">
        <f aca="false">IF(R$2=$G46,$L46,"")</f>
        <v/>
      </c>
      <c r="S46" s="127" t="str">
        <f aca="false">IF(S$2=$G46,$L46,"")</f>
        <v/>
      </c>
      <c r="T46" s="128" t="str">
        <f aca="false">IF(T$2=$G46,$L46,"")</f>
        <v/>
      </c>
      <c r="U46" s="127" t="str">
        <f aca="false">IF(U$2=$G46,$L46,"")</f>
        <v/>
      </c>
      <c r="V46" s="128" t="str">
        <f aca="false">IF(V$2=$G46,$L46,"")</f>
        <v/>
      </c>
      <c r="W46" s="127" t="str">
        <f aca="false">IF(W$2=$G46,$L46,"")</f>
        <v/>
      </c>
      <c r="X46" s="128" t="str">
        <f aca="false">IF(X$2=$G46,$L46,"")</f>
        <v/>
      </c>
      <c r="Y46" s="127" t="str">
        <f aca="false">IF(Y$2=$G46,$L46,"")</f>
        <v/>
      </c>
      <c r="Z46" s="128" t="str">
        <f aca="false">IF(Z$2=$G46,$L46,"")</f>
        <v/>
      </c>
      <c r="AA46" s="127" t="str">
        <f aca="false">IF(AA$2=$G46,$L46,"")</f>
        <v/>
      </c>
      <c r="AB46" s="128" t="str">
        <f aca="false">IF(AB$2=$G46,$L46,"")</f>
        <v/>
      </c>
      <c r="AC46" s="127" t="str">
        <f aca="false">IF(AC$2=$G46,$L46,"")</f>
        <v/>
      </c>
      <c r="AD46" s="128" t="str">
        <f aca="false">IF(AD$2=$G46,$L46,"")</f>
        <v/>
      </c>
      <c r="AE46" s="127" t="str">
        <f aca="false">IF(AE$2=$G46,$L46,"")</f>
        <v/>
      </c>
      <c r="AF46" s="132" t="s">
        <v>10</v>
      </c>
      <c r="AG46" s="130" t="s">
        <v>10</v>
      </c>
      <c r="AH46" s="83"/>
      <c r="AI46" s="83"/>
    </row>
    <row r="47" customFormat="false" ht="15" hidden="false" customHeight="false" outlineLevel="0" collapsed="false">
      <c r="A47" s="82" t="str">
        <f aca="false">IF(I47&lt;&gt;0,IF(COUNTIF(I$4:I$164,I47)&lt;&gt;1,RANK(I47,I$4:I$164)&amp;"°",RANK(I47,I$4:I$164)),"")</f>
        <v/>
      </c>
      <c r="B47" s="125"/>
      <c r="C47" s="125"/>
      <c r="D47" s="125" t="str">
        <f aca="false">CONCATENATE(B47," ",C47)</f>
        <v> </v>
      </c>
      <c r="E47" s="82" t="str">
        <f aca="false">IF(ISERROR(VLOOKUP(CONCATENATE($B47," ",$C47),TabJoueurs,2,0)),"",VLOOKUP(CONCATENATE($B47," ",$C47),TabJoueurs,2,0))</f>
        <v/>
      </c>
      <c r="F47" s="82" t="str">
        <f aca="false">IF(ISERROR(VLOOKUP(CONCATENATE($B47," ",$C47),TabJoueurs,3,0)),"",VLOOKUP(CONCATENATE($B47," ",$C47),TabJoueurs,3,0))</f>
        <v/>
      </c>
      <c r="G47" s="126" t="str">
        <f aca="false">IF(ISERROR(VLOOKUP(CONCATENATE($B47," ",$C47),TabJoueurs,4,0)),"",VLOOKUP(CONCATENATE($B47," ",$C47),TabJoueurs,4,0))</f>
        <v/>
      </c>
      <c r="H47" s="126" t="str">
        <f aca="false">IF(ISERROR(VLOOKUP(CONCATENATE($B47," ",$C47),TabJoueurs,7,0)),"",VLOOKUP(CONCATENATE($B47," ",$C47),TabJoueurs,7,0))</f>
        <v/>
      </c>
      <c r="I47" s="125"/>
      <c r="J47" s="82" t="n">
        <f aca="false">COUNTIF(G$4:G47,G47)</f>
        <v>44</v>
      </c>
      <c r="K47" s="82" t="n">
        <f aca="false">IFERROR(IF(J47&lt;6,K46+1,K46),0)</f>
        <v>5</v>
      </c>
      <c r="L47" s="82" t="str">
        <f aca="false">IF(I47&gt;0,IF(J47&lt;6,PtsMax-K47+1,""),"")</f>
        <v/>
      </c>
      <c r="M47" s="82" t="n">
        <f aca="false">MAX(O47:AE47)</f>
        <v>0</v>
      </c>
      <c r="N47" s="98" t="str">
        <f aca="false">IFERROR(I47/I$1,"")</f>
        <v/>
      </c>
      <c r="O47" s="127" t="str">
        <f aca="false">IF(O$2=$G47,$L47,"")</f>
        <v/>
      </c>
      <c r="P47" s="128" t="str">
        <f aca="false">IF(P$2=$G47,$L47,"")</f>
        <v/>
      </c>
      <c r="Q47" s="127" t="str">
        <f aca="false">IF(Q$2=$G47,$L47,"")</f>
        <v/>
      </c>
      <c r="R47" s="128" t="str">
        <f aca="false">IF(R$2=$G47,$L47,"")</f>
        <v/>
      </c>
      <c r="S47" s="127" t="str">
        <f aca="false">IF(S$2=$G47,$L47,"")</f>
        <v/>
      </c>
      <c r="T47" s="128" t="str">
        <f aca="false">IF(T$2=$G47,$L47,"")</f>
        <v/>
      </c>
      <c r="U47" s="127" t="str">
        <f aca="false">IF(U$2=$G47,$L47,"")</f>
        <v/>
      </c>
      <c r="V47" s="128" t="str">
        <f aca="false">IF(V$2=$G47,$L47,"")</f>
        <v/>
      </c>
      <c r="W47" s="127" t="str">
        <f aca="false">IF(W$2=$G47,$L47,"")</f>
        <v/>
      </c>
      <c r="X47" s="128" t="str">
        <f aca="false">IF(X$2=$G47,$L47,"")</f>
        <v/>
      </c>
      <c r="Y47" s="127" t="str">
        <f aca="false">IF(Y$2=$G47,$L47,"")</f>
        <v/>
      </c>
      <c r="Z47" s="128" t="str">
        <f aca="false">IF(Z$2=$G47,$L47,"")</f>
        <v/>
      </c>
      <c r="AA47" s="127" t="str">
        <f aca="false">IF(AA$2=$G47,$L47,"")</f>
        <v/>
      </c>
      <c r="AB47" s="128" t="str">
        <f aca="false">IF(AB$2=$G47,$L47,"")</f>
        <v/>
      </c>
      <c r="AC47" s="127" t="str">
        <f aca="false">IF(AC$2=$G47,$L47,"")</f>
        <v/>
      </c>
      <c r="AD47" s="128" t="str">
        <f aca="false">IF(AD$2=$G47,$L47,"")</f>
        <v/>
      </c>
      <c r="AE47" s="127" t="str">
        <f aca="false">IF(AE$2=$G47,$L47,"")</f>
        <v/>
      </c>
      <c r="AF47" s="133"/>
      <c r="AG47" s="130" t="s">
        <v>10</v>
      </c>
      <c r="AH47" s="83"/>
      <c r="AI47" s="83"/>
    </row>
    <row r="48" customFormat="false" ht="14.25" hidden="false" customHeight="false" outlineLevel="0" collapsed="false">
      <c r="A48" s="82" t="str">
        <f aca="false">IF(I48&lt;&gt;0,IF(COUNTIF(I$4:I$164,I48)&lt;&gt;1,RANK(I48,I$4:I$164)&amp;"°",RANK(I48,I$4:I$164)),"")</f>
        <v/>
      </c>
      <c r="B48" s="125"/>
      <c r="C48" s="125"/>
      <c r="D48" s="125" t="str">
        <f aca="false">CONCATENATE(B48," ",C48)</f>
        <v> </v>
      </c>
      <c r="E48" s="82" t="str">
        <f aca="false">IF(ISERROR(VLOOKUP(CONCATENATE($B48," ",$C48),TabJoueurs,2,0)),"",VLOOKUP(CONCATENATE($B48," ",$C48),TabJoueurs,2,0))</f>
        <v/>
      </c>
      <c r="F48" s="82" t="str">
        <f aca="false">IF(ISERROR(VLOOKUP(CONCATENATE($B48," ",$C48),TabJoueurs,3,0)),"",VLOOKUP(CONCATENATE($B48," ",$C48),TabJoueurs,3,0))</f>
        <v/>
      </c>
      <c r="G48" s="126" t="str">
        <f aca="false">IF(ISERROR(VLOOKUP(CONCATENATE($B48," ",$C48),TabJoueurs,4,0)),"",VLOOKUP(CONCATENATE($B48," ",$C48),TabJoueurs,4,0))</f>
        <v/>
      </c>
      <c r="H48" s="126" t="str">
        <f aca="false">IF(ISERROR(VLOOKUP(CONCATENATE($B48," ",$C48),TabJoueurs,7,0)),"",VLOOKUP(CONCATENATE($B48," ",$C48),TabJoueurs,7,0))</f>
        <v/>
      </c>
      <c r="I48" s="125"/>
      <c r="J48" s="82" t="n">
        <f aca="false">COUNTIF(G$4:G48,G48)</f>
        <v>45</v>
      </c>
      <c r="K48" s="82" t="n">
        <f aca="false">IFERROR(IF(J48&lt;6,K47+1,K47),0)</f>
        <v>5</v>
      </c>
      <c r="L48" s="82" t="str">
        <f aca="false">IF(I48&gt;0,IF(J48&lt;6,PtsMax-K48+1,""),"")</f>
        <v/>
      </c>
      <c r="M48" s="82" t="n">
        <f aca="false">MAX(O48:AE48)</f>
        <v>0</v>
      </c>
      <c r="N48" s="98" t="str">
        <f aca="false">IFERROR(I48/I$1,"")</f>
        <v/>
      </c>
      <c r="O48" s="127" t="str">
        <f aca="false">IF(O$2=$G48,$L48,"")</f>
        <v/>
      </c>
      <c r="P48" s="128" t="str">
        <f aca="false">IF(P$2=$G48,$L48,"")</f>
        <v/>
      </c>
      <c r="Q48" s="127" t="str">
        <f aca="false">IF(Q$2=$G48,$L48,"")</f>
        <v/>
      </c>
      <c r="R48" s="128" t="str">
        <f aca="false">IF(R$2=$G48,$L48,"")</f>
        <v/>
      </c>
      <c r="S48" s="127" t="str">
        <f aca="false">IF(S$2=$G48,$L48,"")</f>
        <v/>
      </c>
      <c r="T48" s="128" t="str">
        <f aca="false">IF(T$2=$G48,$L48,"")</f>
        <v/>
      </c>
      <c r="U48" s="127" t="str">
        <f aca="false">IF(U$2=$G48,$L48,"")</f>
        <v/>
      </c>
      <c r="V48" s="128" t="str">
        <f aca="false">IF(V$2=$G48,$L48,"")</f>
        <v/>
      </c>
      <c r="W48" s="127" t="str">
        <f aca="false">IF(W$2=$G48,$L48,"")</f>
        <v/>
      </c>
      <c r="X48" s="128" t="str">
        <f aca="false">IF(X$2=$G48,$L48,"")</f>
        <v/>
      </c>
      <c r="Y48" s="127" t="str">
        <f aca="false">IF(Y$2=$G48,$L48,"")</f>
        <v/>
      </c>
      <c r="Z48" s="128" t="str">
        <f aca="false">IF(Z$2=$G48,$L48,"")</f>
        <v/>
      </c>
      <c r="AA48" s="127" t="str">
        <f aca="false">IF(AA$2=$G48,$L48,"")</f>
        <v/>
      </c>
      <c r="AB48" s="128" t="str">
        <f aca="false">IF(AB$2=$G48,$L48,"")</f>
        <v/>
      </c>
      <c r="AC48" s="127" t="str">
        <f aca="false">IF(AC$2=$G48,$L48,"")</f>
        <v/>
      </c>
      <c r="AD48" s="128" t="str">
        <f aca="false">IF(AD$2=$G48,$L48,"")</f>
        <v/>
      </c>
      <c r="AE48" s="127" t="str">
        <f aca="false">IF(AE$2=$G48,$L48,"")</f>
        <v/>
      </c>
      <c r="AF48" s="132" t="s">
        <v>10</v>
      </c>
      <c r="AG48" s="130" t="s">
        <v>10</v>
      </c>
      <c r="AH48" s="83"/>
      <c r="AI48" s="83"/>
    </row>
    <row r="49" customFormat="false" ht="15" hidden="false" customHeight="false" outlineLevel="0" collapsed="false">
      <c r="A49" s="82" t="str">
        <f aca="false">IF(I49&lt;&gt;0,IF(COUNTIF(I$4:I$164,I49)&lt;&gt;1,RANK(I49,I$4:I$164)&amp;"°",RANK(I49,I$4:I$164)),"")</f>
        <v/>
      </c>
      <c r="B49" s="125"/>
      <c r="C49" s="125"/>
      <c r="D49" s="125" t="str">
        <f aca="false">CONCATENATE(B49," ",C49)</f>
        <v> </v>
      </c>
      <c r="E49" s="82" t="str">
        <f aca="false">IF(ISERROR(VLOOKUP(CONCATENATE($B49," ",$C49),TabJoueurs,2,0)),"",VLOOKUP(CONCATENATE($B49," ",$C49),TabJoueurs,2,0))</f>
        <v/>
      </c>
      <c r="F49" s="82" t="str">
        <f aca="false">IF(ISERROR(VLOOKUP(CONCATENATE($B49," ",$C49),TabJoueurs,3,0)),"",VLOOKUP(CONCATENATE($B49," ",$C49),TabJoueurs,3,0))</f>
        <v/>
      </c>
      <c r="G49" s="126" t="str">
        <f aca="false">IF(ISERROR(VLOOKUP(CONCATENATE($B49," ",$C49),TabJoueurs,4,0)),"",VLOOKUP(CONCATENATE($B49," ",$C49),TabJoueurs,4,0))</f>
        <v/>
      </c>
      <c r="H49" s="126" t="str">
        <f aca="false">IF(ISERROR(VLOOKUP(CONCATENATE($B49," ",$C49),TabJoueurs,7,0)),"",VLOOKUP(CONCATENATE($B49," ",$C49),TabJoueurs,7,0))</f>
        <v/>
      </c>
      <c r="I49" s="125"/>
      <c r="J49" s="82" t="n">
        <f aca="false">COUNTIF(G$4:G49,G49)</f>
        <v>46</v>
      </c>
      <c r="K49" s="82" t="n">
        <f aca="false">IFERROR(IF(J49&lt;6,K48+1,K48),0)</f>
        <v>5</v>
      </c>
      <c r="L49" s="82" t="str">
        <f aca="false">IF(I49&gt;0,IF(J49&lt;6,PtsMax-K49+1,""),"")</f>
        <v/>
      </c>
      <c r="M49" s="82" t="n">
        <f aca="false">MAX(O49:AE49)</f>
        <v>0</v>
      </c>
      <c r="N49" s="98" t="str">
        <f aca="false">IFERROR(I49/I$1,"")</f>
        <v/>
      </c>
      <c r="O49" s="127" t="str">
        <f aca="false">IF(O$2=$G49,$L49,"")</f>
        <v/>
      </c>
      <c r="P49" s="128" t="str">
        <f aca="false">IF(P$2=$G49,$L49,"")</f>
        <v/>
      </c>
      <c r="Q49" s="127" t="str">
        <f aca="false">IF(Q$2=$G49,$L49,"")</f>
        <v/>
      </c>
      <c r="R49" s="128" t="str">
        <f aca="false">IF(R$2=$G49,$L49,"")</f>
        <v/>
      </c>
      <c r="S49" s="127" t="str">
        <f aca="false">IF(S$2=$G49,$L49,"")</f>
        <v/>
      </c>
      <c r="T49" s="128" t="str">
        <f aca="false">IF(T$2=$G49,$L49,"")</f>
        <v/>
      </c>
      <c r="U49" s="127" t="str">
        <f aca="false">IF(U$2=$G49,$L49,"")</f>
        <v/>
      </c>
      <c r="V49" s="128" t="str">
        <f aca="false">IF(V$2=$G49,$L49,"")</f>
        <v/>
      </c>
      <c r="W49" s="127" t="str">
        <f aca="false">IF(W$2=$G49,$L49,"")</f>
        <v/>
      </c>
      <c r="X49" s="128" t="str">
        <f aca="false">IF(X$2=$G49,$L49,"")</f>
        <v/>
      </c>
      <c r="Y49" s="127" t="str">
        <f aca="false">IF(Y$2=$G49,$L49,"")</f>
        <v/>
      </c>
      <c r="Z49" s="128" t="str">
        <f aca="false">IF(Z$2=$G49,$L49,"")</f>
        <v/>
      </c>
      <c r="AA49" s="127" t="str">
        <f aca="false">IF(AA$2=$G49,$L49,"")</f>
        <v/>
      </c>
      <c r="AB49" s="128" t="str">
        <f aca="false">IF(AB$2=$G49,$L49,"")</f>
        <v/>
      </c>
      <c r="AC49" s="127" t="str">
        <f aca="false">IF(AC$2=$G49,$L49,"")</f>
        <v/>
      </c>
      <c r="AD49" s="128" t="str">
        <f aca="false">IF(AD$2=$G49,$L49,"")</f>
        <v/>
      </c>
      <c r="AE49" s="127" t="str">
        <f aca="false">IF(AE$2=$G49,$L49,"")</f>
        <v/>
      </c>
      <c r="AF49" s="133"/>
      <c r="AG49" s="130" t="s">
        <v>10</v>
      </c>
      <c r="AH49" s="83"/>
      <c r="AI49" s="83"/>
    </row>
    <row r="50" customFormat="false" ht="14.25" hidden="false" customHeight="false" outlineLevel="0" collapsed="false">
      <c r="A50" s="82" t="str">
        <f aca="false">IF(I50&lt;&gt;0,IF(COUNTIF(I$4:I$164,I50)&lt;&gt;1,RANK(I50,I$4:I$164)&amp;"°",RANK(I50,I$4:I$164)),"")</f>
        <v/>
      </c>
      <c r="B50" s="125"/>
      <c r="C50" s="125"/>
      <c r="D50" s="125" t="str">
        <f aca="false">CONCATENATE(B50," ",C50)</f>
        <v> </v>
      </c>
      <c r="E50" s="82" t="str">
        <f aca="false">IF(ISERROR(VLOOKUP(CONCATENATE($B50," ",$C50),TabJoueurs,2,0)),"",VLOOKUP(CONCATENATE($B50," ",$C50),TabJoueurs,2,0))</f>
        <v/>
      </c>
      <c r="F50" s="82" t="str">
        <f aca="false">IF(ISERROR(VLOOKUP(CONCATENATE($B50," ",$C50),TabJoueurs,3,0)),"",VLOOKUP(CONCATENATE($B50," ",$C50),TabJoueurs,3,0))</f>
        <v/>
      </c>
      <c r="G50" s="83" t="str">
        <f aca="false">IF(ISERROR(VLOOKUP(CONCATENATE($B50," ",$C50),TabJoueurs,4,0)),"",VLOOKUP(CONCATENATE($B50," ",$C50),TabJoueurs,4,0))</f>
        <v/>
      </c>
      <c r="H50" s="83" t="str">
        <f aca="false">IF(ISERROR(VLOOKUP(CONCATENATE($B50," ",$C50),TabJoueurs,7,0)),"",VLOOKUP(CONCATENATE($B50," ",$C50),TabJoueurs,7,0))</f>
        <v/>
      </c>
      <c r="I50" s="125"/>
      <c r="J50" s="82" t="n">
        <f aca="false">COUNTIF(G$4:G50,G50)</f>
        <v>47</v>
      </c>
      <c r="K50" s="82" t="n">
        <f aca="false">IFERROR(IF(J50&lt;6,K49+1,K49),0)</f>
        <v>5</v>
      </c>
      <c r="L50" s="82" t="str">
        <f aca="false">IF(I50&gt;0,IF(J50&lt;6,PtsMax-K50+1,""),"")</f>
        <v/>
      </c>
      <c r="M50" s="82" t="n">
        <f aca="false">MAX(O50:AE50)</f>
        <v>0</v>
      </c>
      <c r="N50" s="98" t="str">
        <f aca="false">IFERROR(I50/I$1,"")</f>
        <v/>
      </c>
      <c r="O50" s="127" t="str">
        <f aca="false">IF(O$2=$G50,$L50,"")</f>
        <v/>
      </c>
      <c r="P50" s="128" t="str">
        <f aca="false">IF(P$2=$G50,$L50,"")</f>
        <v/>
      </c>
      <c r="Q50" s="127" t="str">
        <f aca="false">IF(Q$2=$G50,$L50,"")</f>
        <v/>
      </c>
      <c r="R50" s="128" t="str">
        <f aca="false">IF(R$2=$G50,$L50,"")</f>
        <v/>
      </c>
      <c r="S50" s="127" t="str">
        <f aca="false">IF(S$2=$G50,$L50,"")</f>
        <v/>
      </c>
      <c r="T50" s="128" t="str">
        <f aca="false">IF(T$2=$G50,$L50,"")</f>
        <v/>
      </c>
      <c r="U50" s="127" t="str">
        <f aca="false">IF(U$2=$G50,$L50,"")</f>
        <v/>
      </c>
      <c r="V50" s="128" t="str">
        <f aca="false">IF(V$2=$G50,$L50,"")</f>
        <v/>
      </c>
      <c r="W50" s="127" t="str">
        <f aca="false">IF(W$2=$G50,$L50,"")</f>
        <v/>
      </c>
      <c r="X50" s="128" t="str">
        <f aca="false">IF(X$2=$G50,$L50,"")</f>
        <v/>
      </c>
      <c r="Y50" s="127" t="str">
        <f aca="false">IF(Y$2=$G50,$L50,"")</f>
        <v/>
      </c>
      <c r="Z50" s="128" t="str">
        <f aca="false">IF(Z$2=$G50,$L50,"")</f>
        <v/>
      </c>
      <c r="AA50" s="127" t="str">
        <f aca="false">IF(AA$2=$G50,$L50,"")</f>
        <v/>
      </c>
      <c r="AB50" s="128" t="str">
        <f aca="false">IF(AB$2=$G50,$L50,"")</f>
        <v/>
      </c>
      <c r="AC50" s="127" t="str">
        <f aca="false">IF(AC$2=$G50,$L50,"")</f>
        <v/>
      </c>
      <c r="AD50" s="128" t="str">
        <f aca="false">IF(AD$2=$G50,$L50,"")</f>
        <v/>
      </c>
      <c r="AE50" s="127" t="str">
        <f aca="false">IF(AE$2=$G50,$L50,"")</f>
        <v/>
      </c>
      <c r="AF50" s="132" t="s">
        <v>10</v>
      </c>
      <c r="AG50" s="130" t="s">
        <v>10</v>
      </c>
      <c r="AH50" s="83"/>
      <c r="AI50" s="83"/>
    </row>
    <row r="51" customFormat="false" ht="19.5" hidden="false" customHeight="true" outlineLevel="0" collapsed="false">
      <c r="A51" s="82" t="str">
        <f aca="false">IF(I51&lt;&gt;0,IF(COUNTIF(I$4:I$164,I51)&lt;&gt;1,RANK(I51,I$4:I$164)&amp;"°",RANK(I51,I$4:I$164)),"")</f>
        <v/>
      </c>
      <c r="B51" s="125"/>
      <c r="C51" s="125"/>
      <c r="D51" s="125" t="str">
        <f aca="false">CONCATENATE(B51," ",C51)</f>
        <v> </v>
      </c>
      <c r="E51" s="82" t="str">
        <f aca="false">IF(ISERROR(VLOOKUP(CONCATENATE($B51," ",$C51),TabJoueurs,2,0)),"",VLOOKUP(CONCATENATE($B51," ",$C51),TabJoueurs,2,0))</f>
        <v/>
      </c>
      <c r="F51" s="82" t="str">
        <f aca="false">IF(ISERROR(VLOOKUP(CONCATENATE($B51," ",$C51),TabJoueurs,3,0)),"",VLOOKUP(CONCATENATE($B51," ",$C51),TabJoueurs,3,0))</f>
        <v/>
      </c>
      <c r="G51" s="126" t="str">
        <f aca="false">IF(ISERROR(VLOOKUP(CONCATENATE($B51," ",$C51),TabJoueurs,4,0)),"",VLOOKUP(CONCATENATE($B51," ",$C51),TabJoueurs,4,0))</f>
        <v/>
      </c>
      <c r="H51" s="126" t="str">
        <f aca="false">IF(ISERROR(VLOOKUP(CONCATENATE($B51," ",$C51),TabJoueurs,7,0)),"",VLOOKUP(CONCATENATE($B51," ",$C51),TabJoueurs,7,0))</f>
        <v/>
      </c>
      <c r="I51" s="125"/>
      <c r="J51" s="82" t="n">
        <f aca="false">COUNTIF(G$4:G51,G51)</f>
        <v>48</v>
      </c>
      <c r="K51" s="82" t="n">
        <f aca="false">IFERROR(IF(J51&lt;6,K50+1,K50),0)</f>
        <v>5</v>
      </c>
      <c r="L51" s="82" t="str">
        <f aca="false">IF(I51&gt;0,IF(J51&lt;6,PtsMax-K51+1,""),"")</f>
        <v/>
      </c>
      <c r="M51" s="82" t="n">
        <f aca="false">MAX(O51:AE51)</f>
        <v>0</v>
      </c>
      <c r="N51" s="98" t="str">
        <f aca="false">IFERROR(I51/I$1,"")</f>
        <v/>
      </c>
      <c r="O51" s="127" t="str">
        <f aca="false">IF(O$2=$G51,$L51,"")</f>
        <v/>
      </c>
      <c r="P51" s="128" t="str">
        <f aca="false">IF(P$2=$G51,$L51,"")</f>
        <v/>
      </c>
      <c r="Q51" s="127" t="str">
        <f aca="false">IF(Q$2=$G51,$L51,"")</f>
        <v/>
      </c>
      <c r="R51" s="128" t="str">
        <f aca="false">IF(R$2=$G51,$L51,"")</f>
        <v/>
      </c>
      <c r="S51" s="127" t="str">
        <f aca="false">IF(S$2=$G51,$L51,"")</f>
        <v/>
      </c>
      <c r="T51" s="128" t="str">
        <f aca="false">IF(T$2=$G51,$L51,"")</f>
        <v/>
      </c>
      <c r="U51" s="127" t="str">
        <f aca="false">IF(U$2=$G51,$L51,"")</f>
        <v/>
      </c>
      <c r="V51" s="128" t="str">
        <f aca="false">IF(V$2=$G51,$L51,"")</f>
        <v/>
      </c>
      <c r="W51" s="127" t="str">
        <f aca="false">IF(W$2=$G51,$L51,"")</f>
        <v/>
      </c>
      <c r="X51" s="128" t="str">
        <f aca="false">IF(X$2=$G51,$L51,"")</f>
        <v/>
      </c>
      <c r="Y51" s="127" t="str">
        <f aca="false">IF(Y$2=$G51,$L51,"")</f>
        <v/>
      </c>
      <c r="Z51" s="128" t="str">
        <f aca="false">IF(Z$2=$G51,$L51,"")</f>
        <v/>
      </c>
      <c r="AA51" s="127" t="str">
        <f aca="false">IF(AA$2=$G51,$L51,"")</f>
        <v/>
      </c>
      <c r="AB51" s="128" t="str">
        <f aca="false">IF(AB$2=$G51,$L51,"")</f>
        <v/>
      </c>
      <c r="AC51" s="127" t="str">
        <f aca="false">IF(AC$2=$G51,$L51,"")</f>
        <v/>
      </c>
      <c r="AD51" s="128" t="str">
        <f aca="false">IF(AD$2=$G51,$L51,"")</f>
        <v/>
      </c>
      <c r="AE51" s="127" t="str">
        <f aca="false">IF(AE$2=$G51,$L51,"")</f>
        <v/>
      </c>
      <c r="AF51" s="133"/>
      <c r="AG51" s="130" t="s">
        <v>10</v>
      </c>
      <c r="AH51" s="83"/>
      <c r="AI51" s="83"/>
    </row>
    <row r="52" customFormat="false" ht="14.25" hidden="false" customHeight="false" outlineLevel="0" collapsed="false">
      <c r="A52" s="82" t="str">
        <f aca="false">IF(I52&lt;&gt;0,IF(COUNTIF(I$4:I$164,I52)&lt;&gt;1,RANK(I52,I$4:I$164)&amp;"°",RANK(I52,I$4:I$164)),"")</f>
        <v/>
      </c>
      <c r="B52" s="125"/>
      <c r="C52" s="125"/>
      <c r="D52" s="125" t="str">
        <f aca="false">CONCATENATE(B52," ",C52)</f>
        <v> </v>
      </c>
      <c r="E52" s="82" t="str">
        <f aca="false">IF(ISERROR(VLOOKUP(CONCATENATE($B52," ",$C52),TabJoueurs,2,0)),"",VLOOKUP(CONCATENATE($B52," ",$C52),TabJoueurs,2,0))</f>
        <v/>
      </c>
      <c r="F52" s="82" t="str">
        <f aca="false">IF(ISERROR(VLOOKUP(CONCATENATE($B52," ",$C52),TabJoueurs,3,0)),"",VLOOKUP(CONCATENATE($B52," ",$C52),TabJoueurs,3,0))</f>
        <v/>
      </c>
      <c r="G52" s="126" t="str">
        <f aca="false">IF(ISERROR(VLOOKUP(CONCATENATE($B52," ",$C52),TabJoueurs,4,0)),"",VLOOKUP(CONCATENATE($B52," ",$C52),TabJoueurs,4,0))</f>
        <v/>
      </c>
      <c r="H52" s="126" t="str">
        <f aca="false">IF(ISERROR(VLOOKUP(CONCATENATE($B52," ",$C52),TabJoueurs,7,0)),"",VLOOKUP(CONCATENATE($B52," ",$C52),TabJoueurs,7,0))</f>
        <v/>
      </c>
      <c r="I52" s="125"/>
      <c r="J52" s="82" t="n">
        <f aca="false">COUNTIF(G$4:G52,G52)</f>
        <v>49</v>
      </c>
      <c r="K52" s="82" t="n">
        <f aca="false">IFERROR(IF(J52&lt;6,K51+1,K51),0)</f>
        <v>5</v>
      </c>
      <c r="L52" s="82" t="str">
        <f aca="false">IF(I52&gt;0,IF(J52&lt;6,PtsMax-K52+1,""),"")</f>
        <v/>
      </c>
      <c r="M52" s="82" t="n">
        <f aca="false">MAX(O52:AE52)</f>
        <v>0</v>
      </c>
      <c r="N52" s="98" t="str">
        <f aca="false">IFERROR(I52/I$1,"")</f>
        <v/>
      </c>
      <c r="O52" s="127" t="str">
        <f aca="false">IF(O$2=$G52,$L52,"")</f>
        <v/>
      </c>
      <c r="P52" s="128" t="str">
        <f aca="false">IF(P$2=$G52,$L52,"")</f>
        <v/>
      </c>
      <c r="Q52" s="127" t="str">
        <f aca="false">IF(Q$2=$G52,$L52,"")</f>
        <v/>
      </c>
      <c r="R52" s="128" t="str">
        <f aca="false">IF(R$2=$G52,$L52,"")</f>
        <v/>
      </c>
      <c r="S52" s="127" t="str">
        <f aca="false">IF(S$2=$G52,$L52,"")</f>
        <v/>
      </c>
      <c r="T52" s="128" t="str">
        <f aca="false">IF(T$2=$G52,$L52,"")</f>
        <v/>
      </c>
      <c r="U52" s="127" t="str">
        <f aca="false">IF(U$2=$G52,$L52,"")</f>
        <v/>
      </c>
      <c r="V52" s="128" t="str">
        <f aca="false">IF(V$2=$G52,$L52,"")</f>
        <v/>
      </c>
      <c r="W52" s="127" t="str">
        <f aca="false">IF(W$2=$G52,$L52,"")</f>
        <v/>
      </c>
      <c r="X52" s="128" t="str">
        <f aca="false">IF(X$2=$G52,$L52,"")</f>
        <v/>
      </c>
      <c r="Y52" s="127" t="str">
        <f aca="false">IF(Y$2=$G52,$L52,"")</f>
        <v/>
      </c>
      <c r="Z52" s="128" t="str">
        <f aca="false">IF(Z$2=$G52,$L52,"")</f>
        <v/>
      </c>
      <c r="AA52" s="127" t="str">
        <f aca="false">IF(AA$2=$G52,$L52,"")</f>
        <v/>
      </c>
      <c r="AB52" s="128" t="str">
        <f aca="false">IF(AB$2=$G52,$L52,"")</f>
        <v/>
      </c>
      <c r="AC52" s="127" t="str">
        <f aca="false">IF(AC$2=$G52,$L52,"")</f>
        <v/>
      </c>
      <c r="AD52" s="128" t="str">
        <f aca="false">IF(AD$2=$G52,$L52,"")</f>
        <v/>
      </c>
      <c r="AE52" s="127" t="str">
        <f aca="false">IF(AE$2=$G52,$L52,"")</f>
        <v/>
      </c>
      <c r="AF52" s="132" t="s">
        <v>10</v>
      </c>
      <c r="AG52" s="83" t="s">
        <v>10</v>
      </c>
      <c r="AH52" s="83"/>
      <c r="AI52" s="83"/>
    </row>
    <row r="53" customFormat="false" ht="15" hidden="false" customHeight="false" outlineLevel="0" collapsed="false">
      <c r="A53" s="82" t="str">
        <f aca="false">IF(I53&lt;&gt;0,IF(COUNTIF(I$4:I$164,I53)&lt;&gt;1,RANK(I53,I$4:I$164)&amp;"°",RANK(I53,I$4:I$164)),"")</f>
        <v/>
      </c>
      <c r="B53" s="125"/>
      <c r="C53" s="125"/>
      <c r="D53" s="125" t="str">
        <f aca="false">CONCATENATE(B53," ",C53)</f>
        <v> </v>
      </c>
      <c r="E53" s="82" t="str">
        <f aca="false">IF(ISERROR(VLOOKUP(CONCATENATE($B53," ",$C53),TabJoueurs,2,0)),"",VLOOKUP(CONCATENATE($B53," ",$C53),TabJoueurs,2,0))</f>
        <v/>
      </c>
      <c r="F53" s="82" t="str">
        <f aca="false">IF(ISERROR(VLOOKUP(CONCATENATE($B53," ",$C53),TabJoueurs,3,0)),"",VLOOKUP(CONCATENATE($B53," ",$C53),TabJoueurs,3,0))</f>
        <v/>
      </c>
      <c r="G53" s="126" t="str">
        <f aca="false">IF(ISERROR(VLOOKUP(CONCATENATE($B53," ",$C53),TabJoueurs,4,0)),"",VLOOKUP(CONCATENATE($B53," ",$C53),TabJoueurs,4,0))</f>
        <v/>
      </c>
      <c r="H53" s="126" t="str">
        <f aca="false">IF(ISERROR(VLOOKUP(CONCATENATE($B53," ",$C53),TabJoueurs,7,0)),"",VLOOKUP(CONCATENATE($B53," ",$C53),TabJoueurs,7,0))</f>
        <v/>
      </c>
      <c r="I53" s="125"/>
      <c r="J53" s="82" t="n">
        <f aca="false">COUNTIF(G$4:G53,G53)</f>
        <v>50</v>
      </c>
      <c r="K53" s="82" t="n">
        <f aca="false">IFERROR(IF(J53&lt;6,K52+1,K52),0)</f>
        <v>5</v>
      </c>
      <c r="L53" s="82" t="str">
        <f aca="false">IF(I53&gt;0,IF(J53&lt;6,PtsMax-K53+1,""),"")</f>
        <v/>
      </c>
      <c r="M53" s="82" t="n">
        <f aca="false">MAX(O53:AE53)</f>
        <v>0</v>
      </c>
      <c r="N53" s="98" t="str">
        <f aca="false">IFERROR(I53/I$1,"")</f>
        <v/>
      </c>
      <c r="O53" s="127" t="str">
        <f aca="false">IF(O$2=$G53,$L53,"")</f>
        <v/>
      </c>
      <c r="P53" s="128" t="str">
        <f aca="false">IF(P$2=$G53,$L53,"")</f>
        <v/>
      </c>
      <c r="Q53" s="127" t="str">
        <f aca="false">IF(Q$2=$G53,$L53,"")</f>
        <v/>
      </c>
      <c r="R53" s="128" t="str">
        <f aca="false">IF(R$2=$G53,$L53,"")</f>
        <v/>
      </c>
      <c r="S53" s="127" t="str">
        <f aca="false">IF(S$2=$G53,$L53,"")</f>
        <v/>
      </c>
      <c r="T53" s="128" t="str">
        <f aca="false">IF(T$2=$G53,$L53,"")</f>
        <v/>
      </c>
      <c r="U53" s="127" t="str">
        <f aca="false">IF(U$2=$G53,$L53,"")</f>
        <v/>
      </c>
      <c r="V53" s="128" t="str">
        <f aca="false">IF(V$2=$G53,$L53,"")</f>
        <v/>
      </c>
      <c r="W53" s="127" t="str">
        <f aca="false">IF(W$2=$G53,$L53,"")</f>
        <v/>
      </c>
      <c r="X53" s="128" t="str">
        <f aca="false">IF(X$2=$G53,$L53,"")</f>
        <v/>
      </c>
      <c r="Y53" s="127" t="str">
        <f aca="false">IF(Y$2=$G53,$L53,"")</f>
        <v/>
      </c>
      <c r="Z53" s="128" t="str">
        <f aca="false">IF(Z$2=$G53,$L53,"")</f>
        <v/>
      </c>
      <c r="AA53" s="127" t="str">
        <f aca="false">IF(AA$2=$G53,$L53,"")</f>
        <v/>
      </c>
      <c r="AB53" s="128" t="str">
        <f aca="false">IF(AB$2=$G53,$L53,"")</f>
        <v/>
      </c>
      <c r="AC53" s="127" t="str">
        <f aca="false">IF(AC$2=$G53,$L53,"")</f>
        <v/>
      </c>
      <c r="AD53" s="128" t="str">
        <f aca="false">IF(AD$2=$G53,$L53,"")</f>
        <v/>
      </c>
      <c r="AE53" s="127" t="str">
        <f aca="false">IF(AE$2=$G53,$L53,"")</f>
        <v/>
      </c>
      <c r="AF53" s="133"/>
      <c r="AG53" s="83" t="s">
        <v>10</v>
      </c>
      <c r="AH53" s="83"/>
      <c r="AI53" s="83"/>
    </row>
    <row r="54" customFormat="false" ht="14.25" hidden="false" customHeight="false" outlineLevel="0" collapsed="false">
      <c r="A54" s="82" t="str">
        <f aca="false">IF(I54&lt;&gt;0,IF(COUNTIF(I$4:I$164,I54)&lt;&gt;1,RANK(I54,I$4:I$164)&amp;"°",RANK(I54,I$4:I$164)),"")</f>
        <v/>
      </c>
      <c r="B54" s="125"/>
      <c r="C54" s="125"/>
      <c r="D54" s="125" t="str">
        <f aca="false">CONCATENATE(B54," ",C54)</f>
        <v> </v>
      </c>
      <c r="E54" s="82" t="str">
        <f aca="false">IF(ISERROR(VLOOKUP(CONCATENATE($B54," ",$C54),TabJoueurs,2,0)),"",VLOOKUP(CONCATENATE($B54," ",$C54),TabJoueurs,2,0))</f>
        <v/>
      </c>
      <c r="F54" s="82" t="str">
        <f aca="false">IF(ISERROR(VLOOKUP(CONCATENATE($B54," ",$C54),TabJoueurs,3,0)),"",VLOOKUP(CONCATENATE($B54," ",$C54),TabJoueurs,3,0))</f>
        <v/>
      </c>
      <c r="G54" s="126" t="str">
        <f aca="false">IF(ISERROR(VLOOKUP(CONCATENATE($B54," ",$C54),TabJoueurs,4,0)),"",VLOOKUP(CONCATENATE($B54," ",$C54),TabJoueurs,4,0))</f>
        <v/>
      </c>
      <c r="H54" s="126" t="str">
        <f aca="false">IF(ISERROR(VLOOKUP(CONCATENATE($B54," ",$C54),TabJoueurs,7,0)),"",VLOOKUP(CONCATENATE($B54," ",$C54),TabJoueurs,7,0))</f>
        <v/>
      </c>
      <c r="I54" s="125"/>
      <c r="J54" s="82" t="n">
        <f aca="false">COUNTIF(G$4:G54,G54)</f>
        <v>51</v>
      </c>
      <c r="K54" s="82" t="n">
        <f aca="false">IFERROR(IF(J54&lt;6,K53+1,K53),0)</f>
        <v>5</v>
      </c>
      <c r="L54" s="82" t="str">
        <f aca="false">IF(I54&gt;0,IF(J54&lt;6,PtsMax-K54+1,""),"")</f>
        <v/>
      </c>
      <c r="M54" s="82" t="n">
        <f aca="false">MAX(O54:AE54)</f>
        <v>0</v>
      </c>
      <c r="N54" s="98" t="str">
        <f aca="false">IFERROR(I54/I$1,"")</f>
        <v/>
      </c>
      <c r="O54" s="127" t="str">
        <f aca="false">IF(O$2=$G54,$L54,"")</f>
        <v/>
      </c>
      <c r="P54" s="128" t="str">
        <f aca="false">IF(P$2=$G54,$L54,"")</f>
        <v/>
      </c>
      <c r="Q54" s="127" t="str">
        <f aca="false">IF(Q$2=$G54,$L54,"")</f>
        <v/>
      </c>
      <c r="R54" s="128" t="str">
        <f aca="false">IF(R$2=$G54,$L54,"")</f>
        <v/>
      </c>
      <c r="S54" s="127" t="str">
        <f aca="false">IF(S$2=$G54,$L54,"")</f>
        <v/>
      </c>
      <c r="T54" s="128" t="str">
        <f aca="false">IF(T$2=$G54,$L54,"")</f>
        <v/>
      </c>
      <c r="U54" s="127" t="str">
        <f aca="false">IF(U$2=$G54,$L54,"")</f>
        <v/>
      </c>
      <c r="V54" s="128" t="str">
        <f aca="false">IF(V$2=$G54,$L54,"")</f>
        <v/>
      </c>
      <c r="W54" s="127" t="str">
        <f aca="false">IF(W$2=$G54,$L54,"")</f>
        <v/>
      </c>
      <c r="X54" s="128" t="str">
        <f aca="false">IF(X$2=$G54,$L54,"")</f>
        <v/>
      </c>
      <c r="Y54" s="127" t="str">
        <f aca="false">IF(Y$2=$G54,$L54,"")</f>
        <v/>
      </c>
      <c r="Z54" s="128" t="str">
        <f aca="false">IF(Z$2=$G54,$L54,"")</f>
        <v/>
      </c>
      <c r="AA54" s="127" t="str">
        <f aca="false">IF(AA$2=$G54,$L54,"")</f>
        <v/>
      </c>
      <c r="AB54" s="128" t="str">
        <f aca="false">IF(AB$2=$G54,$L54,"")</f>
        <v/>
      </c>
      <c r="AC54" s="127" t="str">
        <f aca="false">IF(AC$2=$G54,$L54,"")</f>
        <v/>
      </c>
      <c r="AD54" s="128" t="str">
        <f aca="false">IF(AD$2=$G54,$L54,"")</f>
        <v/>
      </c>
      <c r="AE54" s="127" t="str">
        <f aca="false">IF(AE$2=$G54,$L54,"")</f>
        <v/>
      </c>
      <c r="AF54" s="132" t="s">
        <v>10</v>
      </c>
      <c r="AG54" s="83" t="s">
        <v>10</v>
      </c>
      <c r="AH54" s="83"/>
      <c r="AI54" s="83"/>
    </row>
    <row r="55" customFormat="false" ht="14.25" hidden="false" customHeight="false" outlineLevel="0" collapsed="false">
      <c r="A55" s="82" t="str">
        <f aca="false">IF(I55&lt;&gt;0,IF(COUNTIF(I$4:I$164,I55)&lt;&gt;1,RANK(I55,I$4:I$164)&amp;"°",RANK(I55,I$4:I$164)),"")</f>
        <v/>
      </c>
      <c r="B55" s="125"/>
      <c r="C55" s="125"/>
      <c r="D55" s="125" t="str">
        <f aca="false">CONCATENATE(B55," ",C55)</f>
        <v> </v>
      </c>
      <c r="E55" s="82" t="str">
        <f aca="false">IF(ISERROR(VLOOKUP(CONCATENATE($B55," ",$C55),TabJoueurs,2,0)),"",VLOOKUP(CONCATENATE($B55," ",$C55),TabJoueurs,2,0))</f>
        <v/>
      </c>
      <c r="F55" s="82" t="str">
        <f aca="false">IF(ISERROR(VLOOKUP(CONCATENATE($B55," ",$C55),TabJoueurs,3,0)),"",VLOOKUP(CONCATENATE($B55," ",$C55),TabJoueurs,3,0))</f>
        <v/>
      </c>
      <c r="G55" s="126" t="str">
        <f aca="false">IF(ISERROR(VLOOKUP(CONCATENATE($B55," ",$C55),TabJoueurs,4,0)),"",VLOOKUP(CONCATENATE($B55," ",$C55),TabJoueurs,4,0))</f>
        <v/>
      </c>
      <c r="H55" s="126" t="str">
        <f aca="false">IF(ISERROR(VLOOKUP(CONCATENATE($B55," ",$C55),TabJoueurs,7,0)),"",VLOOKUP(CONCATENATE($B55," ",$C55),TabJoueurs,7,0))</f>
        <v/>
      </c>
      <c r="I55" s="129"/>
      <c r="J55" s="82" t="n">
        <f aca="false">COUNTIF(G$4:G55,G55)</f>
        <v>52</v>
      </c>
      <c r="K55" s="82" t="n">
        <f aca="false">IFERROR(IF(J55&lt;6,K54+1,K54),0)</f>
        <v>5</v>
      </c>
      <c r="L55" s="82" t="str">
        <f aca="false">IF(I55&gt;0,IF(J55&lt;6,PtsMax-K55+1,""),"")</f>
        <v/>
      </c>
      <c r="M55" s="82" t="n">
        <f aca="false">MAX(O55:AE55)</f>
        <v>0</v>
      </c>
      <c r="N55" s="98" t="str">
        <f aca="false">IFERROR(I55/I$1,"")</f>
        <v/>
      </c>
      <c r="O55" s="127" t="str">
        <f aca="false">IF(O$2=$G55,$L55,"")</f>
        <v/>
      </c>
      <c r="P55" s="128" t="str">
        <f aca="false">IF(P$2=$G55,$L55,"")</f>
        <v/>
      </c>
      <c r="Q55" s="127" t="str">
        <f aca="false">IF(Q$2=$G55,$L55,"")</f>
        <v/>
      </c>
      <c r="R55" s="128" t="str">
        <f aca="false">IF(R$2=$G55,$L55,"")</f>
        <v/>
      </c>
      <c r="S55" s="127" t="str">
        <f aca="false">IF(S$2=$G55,$L55,"")</f>
        <v/>
      </c>
      <c r="T55" s="128" t="str">
        <f aca="false">IF(T$2=$G55,$L55,"")</f>
        <v/>
      </c>
      <c r="U55" s="127" t="str">
        <f aca="false">IF(U$2=$G55,$L55,"")</f>
        <v/>
      </c>
      <c r="V55" s="128" t="str">
        <f aca="false">IF(V$2=$G55,$L55,"")</f>
        <v/>
      </c>
      <c r="W55" s="127" t="str">
        <f aca="false">IF(W$2=$G55,$L55,"")</f>
        <v/>
      </c>
      <c r="X55" s="128" t="str">
        <f aca="false">IF(X$2=$G55,$L55,"")</f>
        <v/>
      </c>
      <c r="Y55" s="127" t="str">
        <f aca="false">IF(Y$2=$G55,$L55,"")</f>
        <v/>
      </c>
      <c r="Z55" s="128" t="str">
        <f aca="false">IF(Z$2=$G55,$L55,"")</f>
        <v/>
      </c>
      <c r="AA55" s="127" t="str">
        <f aca="false">IF(AA$2=$G55,$L55,"")</f>
        <v/>
      </c>
      <c r="AB55" s="128" t="str">
        <f aca="false">IF(AB$2=$G55,$L55,"")</f>
        <v/>
      </c>
      <c r="AC55" s="127" t="str">
        <f aca="false">IF(AC$2=$G55,$L55,"")</f>
        <v/>
      </c>
      <c r="AD55" s="128" t="str">
        <f aca="false">IF(AD$2=$G55,$L55,"")</f>
        <v/>
      </c>
      <c r="AE55" s="127" t="str">
        <f aca="false">IF(AE$2=$G55,$L55,"")</f>
        <v/>
      </c>
      <c r="AF55" s="83" t="s">
        <v>10</v>
      </c>
      <c r="AG55" s="83" t="s">
        <v>10</v>
      </c>
      <c r="AH55" s="83"/>
      <c r="AI55" s="83"/>
    </row>
    <row r="56" customFormat="false" ht="14.25" hidden="false" customHeight="false" outlineLevel="0" collapsed="false">
      <c r="A56" s="82" t="str">
        <f aca="false">IF(I56&lt;&gt;0,IF(COUNTIF(I$4:I$164,I56)&lt;&gt;1,RANK(I56,I$4:I$164)&amp;"°",RANK(I56,I$4:I$164)),"")</f>
        <v/>
      </c>
      <c r="B56" s="125"/>
      <c r="C56" s="125"/>
      <c r="D56" s="125" t="str">
        <f aca="false">CONCATENATE(B56," ",C56)</f>
        <v> </v>
      </c>
      <c r="E56" s="82" t="str">
        <f aca="false">IF(ISERROR(VLOOKUP(CONCATENATE($B56," ",$C56),TabJoueurs,2,0)),"",VLOOKUP(CONCATENATE($B56," ",$C56),TabJoueurs,2,0))</f>
        <v/>
      </c>
      <c r="F56" s="82" t="str">
        <f aca="false">IF(ISERROR(VLOOKUP(CONCATENATE($B56," ",$C56),TabJoueurs,3,0)),"",VLOOKUP(CONCATENATE($B56," ",$C56),TabJoueurs,3,0))</f>
        <v/>
      </c>
      <c r="G56" s="126" t="str">
        <f aca="false">IF(ISERROR(VLOOKUP(CONCATENATE($B56," ",$C56),TabJoueurs,4,0)),"",VLOOKUP(CONCATENATE($B56," ",$C56),TabJoueurs,4,0))</f>
        <v/>
      </c>
      <c r="H56" s="126" t="str">
        <f aca="false">IF(ISERROR(VLOOKUP(CONCATENATE($B56," ",$C56),TabJoueurs,7,0)),"",VLOOKUP(CONCATENATE($B56," ",$C56),TabJoueurs,7,0))</f>
        <v/>
      </c>
      <c r="I56" s="125"/>
      <c r="J56" s="82" t="n">
        <f aca="false">COUNTIF(G$4:G56,G56)</f>
        <v>53</v>
      </c>
      <c r="K56" s="82" t="n">
        <f aca="false">IFERROR(IF(J56&lt;6,K55+1,K55),0)</f>
        <v>5</v>
      </c>
      <c r="L56" s="82" t="str">
        <f aca="false">IF(I56&gt;0,IF(J56&lt;6,PtsMax-K56+1,""),"")</f>
        <v/>
      </c>
      <c r="M56" s="82" t="n">
        <f aca="false">MAX(O56:AE56)</f>
        <v>0</v>
      </c>
      <c r="N56" s="98" t="str">
        <f aca="false">IFERROR(I56/I$1,"")</f>
        <v/>
      </c>
      <c r="O56" s="127" t="str">
        <f aca="false">IF(O$2=$G56,$L56,"")</f>
        <v/>
      </c>
      <c r="P56" s="128" t="str">
        <f aca="false">IF(P$2=$G56,$L56,"")</f>
        <v/>
      </c>
      <c r="Q56" s="127" t="str">
        <f aca="false">IF(Q$2=$G56,$L56,"")</f>
        <v/>
      </c>
      <c r="R56" s="128" t="str">
        <f aca="false">IF(R$2=$G56,$L56,"")</f>
        <v/>
      </c>
      <c r="S56" s="127" t="str">
        <f aca="false">IF(S$2=$G56,$L56,"")</f>
        <v/>
      </c>
      <c r="T56" s="128" t="str">
        <f aca="false">IF(T$2=$G56,$L56,"")</f>
        <v/>
      </c>
      <c r="U56" s="127" t="str">
        <f aca="false">IF(U$2=$G56,$L56,"")</f>
        <v/>
      </c>
      <c r="V56" s="128" t="str">
        <f aca="false">IF(V$2=$G56,$L56,"")</f>
        <v/>
      </c>
      <c r="W56" s="127" t="str">
        <f aca="false">IF(W$2=$G56,$L56,"")</f>
        <v/>
      </c>
      <c r="X56" s="128" t="str">
        <f aca="false">IF(X$2=$G56,$L56,"")</f>
        <v/>
      </c>
      <c r="Y56" s="127" t="str">
        <f aca="false">IF(Y$2=$G56,$L56,"")</f>
        <v/>
      </c>
      <c r="Z56" s="128" t="str">
        <f aca="false">IF(Z$2=$G56,$L56,"")</f>
        <v/>
      </c>
      <c r="AA56" s="127" t="str">
        <f aca="false">IF(AA$2=$G56,$L56,"")</f>
        <v/>
      </c>
      <c r="AB56" s="128" t="str">
        <f aca="false">IF(AB$2=$G56,$L56,"")</f>
        <v/>
      </c>
      <c r="AC56" s="127" t="str">
        <f aca="false">IF(AC$2=$G56,$L56,"")</f>
        <v/>
      </c>
      <c r="AD56" s="128" t="str">
        <f aca="false">IF(AD$2=$G56,$L56,"")</f>
        <v/>
      </c>
      <c r="AE56" s="127" t="str">
        <f aca="false">IF(AE$2=$G56,$L56,"")</f>
        <v/>
      </c>
      <c r="AF56" s="83" t="s">
        <v>10</v>
      </c>
      <c r="AG56" s="83" t="s">
        <v>10</v>
      </c>
      <c r="AH56" s="83"/>
      <c r="AI56" s="83"/>
    </row>
    <row r="57" customFormat="false" ht="14.25" hidden="false" customHeight="false" outlineLevel="0" collapsed="false">
      <c r="A57" s="82" t="str">
        <f aca="false">IF(I57&lt;&gt;0,IF(COUNTIF(I$4:I$164,I57)&lt;&gt;1,RANK(I57,I$4:I$164)&amp;"°",RANK(I57,I$4:I$164)),"")</f>
        <v/>
      </c>
      <c r="B57" s="125"/>
      <c r="C57" s="125"/>
      <c r="D57" s="125" t="str">
        <f aca="false">CONCATENATE(B57," ",C57)</f>
        <v> </v>
      </c>
      <c r="E57" s="82" t="str">
        <f aca="false">IF(ISERROR(VLOOKUP(CONCATENATE($B57," ",$C57),TabJoueurs,2,0)),"",VLOOKUP(CONCATENATE($B57," ",$C57),TabJoueurs,2,0))</f>
        <v/>
      </c>
      <c r="F57" s="82" t="str">
        <f aca="false">IF(ISERROR(VLOOKUP(CONCATENATE($B57," ",$C57),TabJoueurs,3,0)),"",VLOOKUP(CONCATENATE($B57," ",$C57),TabJoueurs,3,0))</f>
        <v/>
      </c>
      <c r="G57" s="126" t="str">
        <f aca="false">IF(ISERROR(VLOOKUP(CONCATENATE($B57," ",$C57),TabJoueurs,4,0)),"",VLOOKUP(CONCATENATE($B57," ",$C57),TabJoueurs,4,0))</f>
        <v/>
      </c>
      <c r="H57" s="126" t="str">
        <f aca="false">IF(ISERROR(VLOOKUP(CONCATENATE($B57," ",$C57),TabJoueurs,7,0)),"",VLOOKUP(CONCATENATE($B57," ",$C57),TabJoueurs,7,0))</f>
        <v/>
      </c>
      <c r="I57" s="125"/>
      <c r="J57" s="82" t="n">
        <f aca="false">COUNTIF(G$4:G57,G57)</f>
        <v>54</v>
      </c>
      <c r="K57" s="82" t="n">
        <f aca="false">IFERROR(IF(J57&lt;6,K56+1,K56),0)</f>
        <v>5</v>
      </c>
      <c r="L57" s="82" t="str">
        <f aca="false">IF(I57&gt;0,IF(J57&lt;6,PtsMax-K57+1,""),"")</f>
        <v/>
      </c>
      <c r="M57" s="82" t="n">
        <f aca="false">MAX(O57:AE57)</f>
        <v>0</v>
      </c>
      <c r="N57" s="98" t="str">
        <f aca="false">IFERROR(I57/I$1,"")</f>
        <v/>
      </c>
      <c r="O57" s="127" t="str">
        <f aca="false">IF(O$2=$G57,$L57,"")</f>
        <v/>
      </c>
      <c r="P57" s="128" t="str">
        <f aca="false">IF(P$2=$G57,$L57,"")</f>
        <v/>
      </c>
      <c r="Q57" s="127" t="str">
        <f aca="false">IF(Q$2=$G57,$L57,"")</f>
        <v/>
      </c>
      <c r="R57" s="128" t="str">
        <f aca="false">IF(R$2=$G57,$L57,"")</f>
        <v/>
      </c>
      <c r="S57" s="127" t="str">
        <f aca="false">IF(S$2=$G57,$L57,"")</f>
        <v/>
      </c>
      <c r="T57" s="128" t="str">
        <f aca="false">IF(T$2=$G57,$L57,"")</f>
        <v/>
      </c>
      <c r="U57" s="127" t="str">
        <f aca="false">IF(U$2=$G57,$L57,"")</f>
        <v/>
      </c>
      <c r="V57" s="128" t="str">
        <f aca="false">IF(V$2=$G57,$L57,"")</f>
        <v/>
      </c>
      <c r="W57" s="127" t="str">
        <f aca="false">IF(W$2=$G57,$L57,"")</f>
        <v/>
      </c>
      <c r="X57" s="128" t="str">
        <f aca="false">IF(X$2=$G57,$L57,"")</f>
        <v/>
      </c>
      <c r="Y57" s="127" t="str">
        <f aca="false">IF(Y$2=$G57,$L57,"")</f>
        <v/>
      </c>
      <c r="Z57" s="128" t="str">
        <f aca="false">IF(Z$2=$G57,$L57,"")</f>
        <v/>
      </c>
      <c r="AA57" s="127" t="str">
        <f aca="false">IF(AA$2=$G57,$L57,"")</f>
        <v/>
      </c>
      <c r="AB57" s="128" t="str">
        <f aca="false">IF(AB$2=$G57,$L57,"")</f>
        <v/>
      </c>
      <c r="AC57" s="127" t="str">
        <f aca="false">IF(AC$2=$G57,$L57,"")</f>
        <v/>
      </c>
      <c r="AD57" s="128" t="str">
        <f aca="false">IF(AD$2=$G57,$L57,"")</f>
        <v/>
      </c>
      <c r="AE57" s="127" t="str">
        <f aca="false">IF(AE$2=$G57,$L57,"")</f>
        <v/>
      </c>
      <c r="AF57" s="83" t="s">
        <v>10</v>
      </c>
      <c r="AG57" s="83" t="s">
        <v>10</v>
      </c>
      <c r="AH57" s="83"/>
      <c r="AI57" s="83"/>
    </row>
    <row r="58" customFormat="false" ht="14.25" hidden="false" customHeight="false" outlineLevel="0" collapsed="false">
      <c r="A58" s="82" t="str">
        <f aca="false">IF(I58&lt;&gt;0,IF(COUNTIF(I$4:I$164,I58)&lt;&gt;1,RANK(I58,I$4:I$164)&amp;"°",RANK(I58,I$4:I$164)),"")</f>
        <v/>
      </c>
      <c r="B58" s="125"/>
      <c r="C58" s="125"/>
      <c r="D58" s="125" t="str">
        <f aca="false">CONCATENATE(B58," ",C58)</f>
        <v> </v>
      </c>
      <c r="E58" s="82" t="str">
        <f aca="false">IF(ISERROR(VLOOKUP(CONCATENATE($B58," ",$C58),TabJoueurs,2,0)),"",VLOOKUP(CONCATENATE($B58," ",$C58),TabJoueurs,2,0))</f>
        <v/>
      </c>
      <c r="F58" s="82" t="str">
        <f aca="false">IF(ISERROR(VLOOKUP(CONCATENATE($B58," ",$C58),TabJoueurs,3,0)),"",VLOOKUP(CONCATENATE($B58," ",$C58),TabJoueurs,3,0))</f>
        <v/>
      </c>
      <c r="G58" s="126" t="str">
        <f aca="false">IF(ISERROR(VLOOKUP(CONCATENATE($B58," ",$C58),TabJoueurs,4,0)),"",VLOOKUP(CONCATENATE($B58," ",$C58),TabJoueurs,4,0))</f>
        <v/>
      </c>
      <c r="H58" s="126" t="str">
        <f aca="false">IF(ISERROR(VLOOKUP(CONCATENATE($B58," ",$C58),TabJoueurs,7,0)),"",VLOOKUP(CONCATENATE($B58," ",$C58),TabJoueurs,7,0))</f>
        <v/>
      </c>
      <c r="I58" s="125"/>
      <c r="J58" s="82" t="n">
        <f aca="false">COUNTIF(G$4:G58,G58)</f>
        <v>55</v>
      </c>
      <c r="K58" s="82" t="n">
        <f aca="false">IFERROR(IF(J58&lt;6,K57+1,K57),0)</f>
        <v>5</v>
      </c>
      <c r="L58" s="82" t="str">
        <f aca="false">IF(I58&gt;0,IF(J58&lt;6,PtsMax-K58+1,""),"")</f>
        <v/>
      </c>
      <c r="M58" s="82" t="n">
        <f aca="false">MAX(O58:AE58)</f>
        <v>0</v>
      </c>
      <c r="N58" s="98" t="str">
        <f aca="false">IFERROR(I58/I$1,"")</f>
        <v/>
      </c>
      <c r="O58" s="127" t="str">
        <f aca="false">IF(O$2=$G58,$L58,"")</f>
        <v/>
      </c>
      <c r="P58" s="128" t="str">
        <f aca="false">IF(P$2=$G58,$L58,"")</f>
        <v/>
      </c>
      <c r="Q58" s="127" t="str">
        <f aca="false">IF(Q$2=$G58,$L58,"")</f>
        <v/>
      </c>
      <c r="R58" s="128" t="str">
        <f aca="false">IF(R$2=$G58,$L58,"")</f>
        <v/>
      </c>
      <c r="S58" s="127" t="str">
        <f aca="false">IF(S$2=$G58,$L58,"")</f>
        <v/>
      </c>
      <c r="T58" s="128" t="str">
        <f aca="false">IF(T$2=$G58,$L58,"")</f>
        <v/>
      </c>
      <c r="U58" s="127" t="str">
        <f aca="false">IF(U$2=$G58,$L58,"")</f>
        <v/>
      </c>
      <c r="V58" s="128" t="str">
        <f aca="false">IF(V$2=$G58,$L58,"")</f>
        <v/>
      </c>
      <c r="W58" s="127" t="str">
        <f aca="false">IF(W$2=$G58,$L58,"")</f>
        <v/>
      </c>
      <c r="X58" s="128" t="str">
        <f aca="false">IF(X$2=$G58,$L58,"")</f>
        <v/>
      </c>
      <c r="Y58" s="127" t="str">
        <f aca="false">IF(Y$2=$G58,$L58,"")</f>
        <v/>
      </c>
      <c r="Z58" s="128" t="str">
        <f aca="false">IF(Z$2=$G58,$L58,"")</f>
        <v/>
      </c>
      <c r="AA58" s="127" t="str">
        <f aca="false">IF(AA$2=$G58,$L58,"")</f>
        <v/>
      </c>
      <c r="AB58" s="128" t="str">
        <f aca="false">IF(AB$2=$G58,$L58,"")</f>
        <v/>
      </c>
      <c r="AC58" s="127" t="str">
        <f aca="false">IF(AC$2=$G58,$L58,"")</f>
        <v/>
      </c>
      <c r="AD58" s="128" t="str">
        <f aca="false">IF(AD$2=$G58,$L58,"")</f>
        <v/>
      </c>
      <c r="AE58" s="127" t="str">
        <f aca="false">IF(AE$2=$G58,$L58,"")</f>
        <v/>
      </c>
      <c r="AF58" s="83" t="s">
        <v>10</v>
      </c>
      <c r="AG58" s="83" t="s">
        <v>10</v>
      </c>
      <c r="AH58" s="83"/>
      <c r="AI58" s="83"/>
    </row>
    <row r="59" customFormat="false" ht="14.25" hidden="false" customHeight="false" outlineLevel="0" collapsed="false">
      <c r="A59" s="82" t="str">
        <f aca="false">IF(I59&lt;&gt;0,IF(COUNTIF(I$4:I$164,I59)&lt;&gt;1,RANK(I59,I$4:I$164)&amp;"°",RANK(I59,I$4:I$164)),"")</f>
        <v/>
      </c>
      <c r="B59" s="125"/>
      <c r="C59" s="125"/>
      <c r="D59" s="125" t="str">
        <f aca="false">CONCATENATE(B59," ",C59)</f>
        <v> </v>
      </c>
      <c r="E59" s="82" t="str">
        <f aca="false">IF(ISERROR(VLOOKUP(CONCATENATE($B59," ",$C59),TabJoueurs,2,0)),"",VLOOKUP(CONCATENATE($B59," ",$C59),TabJoueurs,2,0))</f>
        <v/>
      </c>
      <c r="F59" s="82" t="str">
        <f aca="false">IF(ISERROR(VLOOKUP(CONCATENATE($B59," ",$C59),TabJoueurs,3,0)),"",VLOOKUP(CONCATENATE($B59," ",$C59),TabJoueurs,3,0))</f>
        <v/>
      </c>
      <c r="G59" s="126" t="str">
        <f aca="false">IF(ISERROR(VLOOKUP(CONCATENATE($B59," ",$C59),TabJoueurs,4,0)),"",VLOOKUP(CONCATENATE($B59," ",$C59),TabJoueurs,4,0))</f>
        <v/>
      </c>
      <c r="H59" s="126" t="str">
        <f aca="false">IF(ISERROR(VLOOKUP(CONCATENATE($B59," ",$C59),TabJoueurs,7,0)),"",VLOOKUP(CONCATENATE($B59," ",$C59),TabJoueurs,7,0))</f>
        <v/>
      </c>
      <c r="I59" s="125"/>
      <c r="J59" s="82" t="n">
        <f aca="false">COUNTIF(G$4:G59,G59)</f>
        <v>56</v>
      </c>
      <c r="K59" s="82" t="n">
        <f aca="false">IFERROR(IF(J59&lt;6,K58+1,K58),0)</f>
        <v>5</v>
      </c>
      <c r="L59" s="82" t="str">
        <f aca="false">IF(I59&gt;0,IF(J59&lt;6,PtsMax-K59+1,""),"")</f>
        <v/>
      </c>
      <c r="M59" s="82" t="n">
        <f aca="false">MAX(O59:AE59)</f>
        <v>0</v>
      </c>
      <c r="N59" s="98" t="str">
        <f aca="false">IFERROR(I59/I$1,"")</f>
        <v/>
      </c>
      <c r="O59" s="127" t="str">
        <f aca="false">IF(O$2=$G59,$L59,"")</f>
        <v/>
      </c>
      <c r="P59" s="128" t="str">
        <f aca="false">IF(P$2=$G59,$L59,"")</f>
        <v/>
      </c>
      <c r="Q59" s="127" t="str">
        <f aca="false">IF(Q$2=$G59,$L59,"")</f>
        <v/>
      </c>
      <c r="R59" s="128" t="str">
        <f aca="false">IF(R$2=$G59,$L59,"")</f>
        <v/>
      </c>
      <c r="S59" s="127" t="str">
        <f aca="false">IF(S$2=$G59,$L59,"")</f>
        <v/>
      </c>
      <c r="T59" s="128" t="str">
        <f aca="false">IF(T$2=$G59,$L59,"")</f>
        <v/>
      </c>
      <c r="U59" s="127" t="str">
        <f aca="false">IF(U$2=$G59,$L59,"")</f>
        <v/>
      </c>
      <c r="V59" s="128" t="str">
        <f aca="false">IF(V$2=$G59,$L59,"")</f>
        <v/>
      </c>
      <c r="W59" s="127" t="str">
        <f aca="false">IF(W$2=$G59,$L59,"")</f>
        <v/>
      </c>
      <c r="X59" s="128" t="str">
        <f aca="false">IF(X$2=$G59,$L59,"")</f>
        <v/>
      </c>
      <c r="Y59" s="127" t="str">
        <f aca="false">IF(Y$2=$G59,$L59,"")</f>
        <v/>
      </c>
      <c r="Z59" s="128" t="str">
        <f aca="false">IF(Z$2=$G59,$L59,"")</f>
        <v/>
      </c>
      <c r="AA59" s="127" t="str">
        <f aca="false">IF(AA$2=$G59,$L59,"")</f>
        <v/>
      </c>
      <c r="AB59" s="128" t="str">
        <f aca="false">IF(AB$2=$G59,$L59,"")</f>
        <v/>
      </c>
      <c r="AC59" s="127" t="str">
        <f aca="false">IF(AC$2=$G59,$L59,"")</f>
        <v/>
      </c>
      <c r="AD59" s="128" t="str">
        <f aca="false">IF(AD$2=$G59,$L59,"")</f>
        <v/>
      </c>
      <c r="AE59" s="127" t="str">
        <f aca="false">IF(AE$2=$G59,$L59,"")</f>
        <v/>
      </c>
      <c r="AF59" s="83" t="s">
        <v>10</v>
      </c>
      <c r="AG59" s="83" t="s">
        <v>10</v>
      </c>
      <c r="AH59" s="83"/>
      <c r="AI59" s="83"/>
    </row>
    <row r="60" customFormat="false" ht="14.25" hidden="false" customHeight="false" outlineLevel="0" collapsed="false">
      <c r="A60" s="82" t="str">
        <f aca="false">IF(I60&lt;&gt;0,IF(COUNTIF(I$4:I$164,I60)&lt;&gt;1,RANK(I60,I$4:I$164)&amp;"°",RANK(I60,I$4:I$164)),"")</f>
        <v/>
      </c>
      <c r="B60" s="125"/>
      <c r="C60" s="125"/>
      <c r="D60" s="125" t="str">
        <f aca="false">CONCATENATE(B60," ",C60)</f>
        <v> </v>
      </c>
      <c r="E60" s="82" t="str">
        <f aca="false">IF(ISERROR(VLOOKUP(CONCATENATE($B60," ",$C60),TabJoueurs,2,0)),"",VLOOKUP(CONCATENATE($B60," ",$C60),TabJoueurs,2,0))</f>
        <v/>
      </c>
      <c r="F60" s="82" t="str">
        <f aca="false">IF(ISERROR(VLOOKUP(CONCATENATE($B60," ",$C60),TabJoueurs,3,0)),"",VLOOKUP(CONCATENATE($B60," ",$C60),TabJoueurs,3,0))</f>
        <v/>
      </c>
      <c r="G60" s="126" t="str">
        <f aca="false">IF(ISERROR(VLOOKUP(CONCATENATE($B60," ",$C60),TabJoueurs,4,0)),"",VLOOKUP(CONCATENATE($B60," ",$C60),TabJoueurs,4,0))</f>
        <v/>
      </c>
      <c r="H60" s="126" t="str">
        <f aca="false">IF(ISERROR(VLOOKUP(CONCATENATE($B60," ",$C60),TabJoueurs,7,0)),"",VLOOKUP(CONCATENATE($B60," ",$C60),TabJoueurs,7,0))</f>
        <v/>
      </c>
      <c r="I60" s="125"/>
      <c r="J60" s="82" t="n">
        <f aca="false">COUNTIF(G$4:G60,G60)</f>
        <v>57</v>
      </c>
      <c r="K60" s="82" t="n">
        <f aca="false">IFERROR(IF(J60&lt;6,K59+1,K59),0)</f>
        <v>5</v>
      </c>
      <c r="L60" s="82" t="str">
        <f aca="false">IF(I60&gt;0,IF(J60&lt;6,PtsMax-K60+1,""),"")</f>
        <v/>
      </c>
      <c r="M60" s="82" t="n">
        <f aca="false">MAX(O60:AE60)</f>
        <v>0</v>
      </c>
      <c r="N60" s="98" t="str">
        <f aca="false">IFERROR(I60/I$1,"")</f>
        <v/>
      </c>
      <c r="O60" s="127" t="str">
        <f aca="false">IF(O$2=$G60,$L60,"")</f>
        <v/>
      </c>
      <c r="P60" s="128" t="str">
        <f aca="false">IF(P$2=$G60,$L60,"")</f>
        <v/>
      </c>
      <c r="Q60" s="127" t="str">
        <f aca="false">IF(Q$2=$G60,$L60,"")</f>
        <v/>
      </c>
      <c r="R60" s="128" t="str">
        <f aca="false">IF(R$2=$G60,$L60,"")</f>
        <v/>
      </c>
      <c r="S60" s="127" t="str">
        <f aca="false">IF(S$2=$G60,$L60,"")</f>
        <v/>
      </c>
      <c r="T60" s="128" t="str">
        <f aca="false">IF(T$2=$G60,$L60,"")</f>
        <v/>
      </c>
      <c r="U60" s="127" t="str">
        <f aca="false">IF(U$2=$G60,$L60,"")</f>
        <v/>
      </c>
      <c r="V60" s="128" t="str">
        <f aca="false">IF(V$2=$G60,$L60,"")</f>
        <v/>
      </c>
      <c r="W60" s="127" t="str">
        <f aca="false">IF(W$2=$G60,$L60,"")</f>
        <v/>
      </c>
      <c r="X60" s="128" t="str">
        <f aca="false">IF(X$2=$G60,$L60,"")</f>
        <v/>
      </c>
      <c r="Y60" s="127" t="str">
        <f aca="false">IF(Y$2=$G60,$L60,"")</f>
        <v/>
      </c>
      <c r="Z60" s="128" t="str">
        <f aca="false">IF(Z$2=$G60,$L60,"")</f>
        <v/>
      </c>
      <c r="AA60" s="127" t="str">
        <f aca="false">IF(AA$2=$G60,$L60,"")</f>
        <v/>
      </c>
      <c r="AB60" s="128" t="str">
        <f aca="false">IF(AB$2=$G60,$L60,"")</f>
        <v/>
      </c>
      <c r="AC60" s="127" t="str">
        <f aca="false">IF(AC$2=$G60,$L60,"")</f>
        <v/>
      </c>
      <c r="AD60" s="128" t="str">
        <f aca="false">IF(AD$2=$G60,$L60,"")</f>
        <v/>
      </c>
      <c r="AE60" s="127" t="str">
        <f aca="false">IF(AE$2=$G60,$L60,"")</f>
        <v/>
      </c>
      <c r="AF60" s="83" t="s">
        <v>10</v>
      </c>
      <c r="AG60" s="129" t="s">
        <v>10</v>
      </c>
      <c r="AH60" s="83"/>
      <c r="AI60" s="83"/>
    </row>
    <row r="61" customFormat="false" ht="14.25" hidden="false" customHeight="false" outlineLevel="0" collapsed="false">
      <c r="A61" s="82" t="str">
        <f aca="false">IF(I61&lt;&gt;0,IF(COUNTIF(I$4:I$164,I61)&lt;&gt;1,RANK(I61,I$4:I$164)&amp;"°",RANK(I61,I$4:I$164)),"")</f>
        <v/>
      </c>
      <c r="B61" s="125"/>
      <c r="C61" s="125"/>
      <c r="D61" s="125" t="str">
        <f aca="false">CONCATENATE(B61," ",C61)</f>
        <v> </v>
      </c>
      <c r="E61" s="82" t="str">
        <f aca="false">IF(ISERROR(VLOOKUP(CONCATENATE($B61," ",$C61),TabJoueurs,2,0)),"",VLOOKUP(CONCATENATE($B61," ",$C61),TabJoueurs,2,0))</f>
        <v/>
      </c>
      <c r="F61" s="82" t="str">
        <f aca="false">IF(ISERROR(VLOOKUP(CONCATENATE($B61," ",$C61),TabJoueurs,3,0)),"",VLOOKUP(CONCATENATE($B61," ",$C61),TabJoueurs,3,0))</f>
        <v/>
      </c>
      <c r="G61" s="126" t="str">
        <f aca="false">IF(ISERROR(VLOOKUP(CONCATENATE($B61," ",$C61),TabJoueurs,4,0)),"",VLOOKUP(CONCATENATE($B61," ",$C61),TabJoueurs,4,0))</f>
        <v/>
      </c>
      <c r="H61" s="126" t="str">
        <f aca="false">IF(ISERROR(VLOOKUP(CONCATENATE($B61," ",$C61),TabJoueurs,7,0)),"",VLOOKUP(CONCATENATE($B61," ",$C61),TabJoueurs,7,0))</f>
        <v/>
      </c>
      <c r="I61" s="129"/>
      <c r="J61" s="82" t="n">
        <f aca="false">COUNTIF(G$4:G61,G61)</f>
        <v>58</v>
      </c>
      <c r="K61" s="82" t="n">
        <f aca="false">IFERROR(IF(J61&lt;6,K60+1,K60),0)</f>
        <v>5</v>
      </c>
      <c r="L61" s="82" t="str">
        <f aca="false">IF(I61&gt;0,IF(J61&lt;6,PtsMax-K61+1,""),"")</f>
        <v/>
      </c>
      <c r="M61" s="82" t="n">
        <f aca="false">MAX(O61:AE61)</f>
        <v>0</v>
      </c>
      <c r="N61" s="98" t="str">
        <f aca="false">IFERROR(I61/I$1,"")</f>
        <v/>
      </c>
      <c r="O61" s="127" t="str">
        <f aca="false">IF(O$2=$G61,$L61,"")</f>
        <v/>
      </c>
      <c r="P61" s="128" t="str">
        <f aca="false">IF(P$2=$G61,$L61,"")</f>
        <v/>
      </c>
      <c r="Q61" s="127" t="str">
        <f aca="false">IF(Q$2=$G61,$L61,"")</f>
        <v/>
      </c>
      <c r="R61" s="128" t="str">
        <f aca="false">IF(R$2=$G61,$L61,"")</f>
        <v/>
      </c>
      <c r="S61" s="127" t="str">
        <f aca="false">IF(S$2=$G61,$L61,"")</f>
        <v/>
      </c>
      <c r="T61" s="128" t="str">
        <f aca="false">IF(T$2=$G61,$L61,"")</f>
        <v/>
      </c>
      <c r="U61" s="127" t="str">
        <f aca="false">IF(U$2=$G61,$L61,"")</f>
        <v/>
      </c>
      <c r="V61" s="128" t="str">
        <f aca="false">IF(V$2=$G61,$L61,"")</f>
        <v/>
      </c>
      <c r="W61" s="127" t="str">
        <f aca="false">IF(W$2=$G61,$L61,"")</f>
        <v/>
      </c>
      <c r="X61" s="128" t="str">
        <f aca="false">IF(X$2=$G61,$L61,"")</f>
        <v/>
      </c>
      <c r="Y61" s="127" t="str">
        <f aca="false">IF(Y$2=$G61,$L61,"")</f>
        <v/>
      </c>
      <c r="Z61" s="128" t="str">
        <f aca="false">IF(Z$2=$G61,$L61,"")</f>
        <v/>
      </c>
      <c r="AA61" s="127" t="str">
        <f aca="false">IF(AA$2=$G61,$L61,"")</f>
        <v/>
      </c>
      <c r="AB61" s="128" t="str">
        <f aca="false">IF(AB$2=$G61,$L61,"")</f>
        <v/>
      </c>
      <c r="AC61" s="127" t="str">
        <f aca="false">IF(AC$2=$G61,$L61,"")</f>
        <v/>
      </c>
      <c r="AD61" s="128" t="str">
        <f aca="false">IF(AD$2=$G61,$L61,"")</f>
        <v/>
      </c>
      <c r="AE61" s="127" t="str">
        <f aca="false">IF(AE$2=$G61,$L61,"")</f>
        <v/>
      </c>
      <c r="AF61" s="83" t="s">
        <v>10</v>
      </c>
      <c r="AG61" s="129" t="s">
        <v>10</v>
      </c>
      <c r="AH61" s="83"/>
      <c r="AI61" s="83"/>
    </row>
    <row r="62" customFormat="false" ht="14.25" hidden="false" customHeight="false" outlineLevel="0" collapsed="false">
      <c r="A62" s="82" t="str">
        <f aca="false">IF(I62&lt;&gt;0,IF(COUNTIF(I$4:I$164,I62)&lt;&gt;1,RANK(I62,I$4:I$164)&amp;"°",RANK(I62,I$4:I$164)),"")</f>
        <v/>
      </c>
      <c r="B62" s="125"/>
      <c r="C62" s="125"/>
      <c r="D62" s="125" t="str">
        <f aca="false">CONCATENATE(B62," ",C62)</f>
        <v> </v>
      </c>
      <c r="E62" s="82" t="str">
        <f aca="false">IF(ISERROR(VLOOKUP(CONCATENATE($B62," ",$C62),TabJoueurs,2,0)),"",VLOOKUP(CONCATENATE($B62," ",$C62),TabJoueurs,2,0))</f>
        <v/>
      </c>
      <c r="F62" s="82" t="str">
        <f aca="false">IF(ISERROR(VLOOKUP(CONCATENATE($B62," ",$C62),TabJoueurs,3,0)),"",VLOOKUP(CONCATENATE($B62," ",$C62),TabJoueurs,3,0))</f>
        <v/>
      </c>
      <c r="G62" s="126" t="str">
        <f aca="false">IF(ISERROR(VLOOKUP(CONCATENATE($B62," ",$C62),TabJoueurs,4,0)),"",VLOOKUP(CONCATENATE($B62," ",$C62),TabJoueurs,4,0))</f>
        <v/>
      </c>
      <c r="H62" s="126" t="str">
        <f aca="false">IF(ISERROR(VLOOKUP(CONCATENATE($B62," ",$C62),TabJoueurs,7,0)),"",VLOOKUP(CONCATENATE($B62," ",$C62),TabJoueurs,7,0))</f>
        <v/>
      </c>
      <c r="I62" s="125"/>
      <c r="J62" s="82" t="n">
        <f aca="false">COUNTIF(G$4:G62,G62)</f>
        <v>59</v>
      </c>
      <c r="K62" s="82" t="n">
        <f aca="false">IFERROR(IF(J62&lt;6,K61+1,K61),0)</f>
        <v>5</v>
      </c>
      <c r="L62" s="82" t="str">
        <f aca="false">IF(I62&gt;0,IF(J62&lt;6,PtsMax-K62+1,""),"")</f>
        <v/>
      </c>
      <c r="M62" s="82" t="n">
        <f aca="false">MAX(O62:AE62)</f>
        <v>0</v>
      </c>
      <c r="N62" s="98" t="str">
        <f aca="false">IFERROR(I62/I$1,"")</f>
        <v/>
      </c>
      <c r="O62" s="127" t="str">
        <f aca="false">IF(O$2=$G62,$L62,"")</f>
        <v/>
      </c>
      <c r="P62" s="128" t="str">
        <f aca="false">IF(P$2=$G62,$L62,"")</f>
        <v/>
      </c>
      <c r="Q62" s="127" t="str">
        <f aca="false">IF(Q$2=$G62,$L62,"")</f>
        <v/>
      </c>
      <c r="R62" s="128" t="str">
        <f aca="false">IF(R$2=$G62,$L62,"")</f>
        <v/>
      </c>
      <c r="S62" s="127" t="str">
        <f aca="false">IF(S$2=$G62,$L62,"")</f>
        <v/>
      </c>
      <c r="T62" s="128" t="str">
        <f aca="false">IF(T$2=$G62,$L62,"")</f>
        <v/>
      </c>
      <c r="U62" s="127" t="str">
        <f aca="false">IF(U$2=$G62,$L62,"")</f>
        <v/>
      </c>
      <c r="V62" s="128" t="str">
        <f aca="false">IF(V$2=$G62,$L62,"")</f>
        <v/>
      </c>
      <c r="W62" s="127" t="str">
        <f aca="false">IF(W$2=$G62,$L62,"")</f>
        <v/>
      </c>
      <c r="X62" s="128" t="str">
        <f aca="false">IF(X$2=$G62,$L62,"")</f>
        <v/>
      </c>
      <c r="Y62" s="127" t="str">
        <f aca="false">IF(Y$2=$G62,$L62,"")</f>
        <v/>
      </c>
      <c r="Z62" s="128" t="str">
        <f aca="false">IF(Z$2=$G62,$L62,"")</f>
        <v/>
      </c>
      <c r="AA62" s="127" t="str">
        <f aca="false">IF(AA$2=$G62,$L62,"")</f>
        <v/>
      </c>
      <c r="AB62" s="128" t="str">
        <f aca="false">IF(AB$2=$G62,$L62,"")</f>
        <v/>
      </c>
      <c r="AC62" s="127" t="str">
        <f aca="false">IF(AC$2=$G62,$L62,"")</f>
        <v/>
      </c>
      <c r="AD62" s="128" t="str">
        <f aca="false">IF(AD$2=$G62,$L62,"")</f>
        <v/>
      </c>
      <c r="AE62" s="127" t="str">
        <f aca="false">IF(AE$2=$G62,$L62,"")</f>
        <v/>
      </c>
      <c r="AF62" s="83" t="s">
        <v>10</v>
      </c>
      <c r="AG62" s="129" t="s">
        <v>10</v>
      </c>
      <c r="AH62" s="83"/>
      <c r="AI62" s="83"/>
    </row>
    <row r="63" customFormat="false" ht="14.25" hidden="false" customHeight="false" outlineLevel="0" collapsed="false">
      <c r="A63" s="82" t="str">
        <f aca="false">IF(I63&lt;&gt;0,IF(COUNTIF(I$4:I$164,I63)&lt;&gt;1,RANK(I63,I$4:I$164)&amp;"°",RANK(I63,I$4:I$164)),"")</f>
        <v/>
      </c>
      <c r="B63" s="125"/>
      <c r="C63" s="125"/>
      <c r="D63" s="125" t="n">
        <v>9</v>
      </c>
      <c r="E63" s="82" t="str">
        <f aca="false">IF(ISERROR(VLOOKUP(CONCATENATE($B63," ",$C63),TabJoueurs,2,0)),"",VLOOKUP(CONCATENATE($B63," ",$C63),TabJoueurs,2,0))</f>
        <v/>
      </c>
      <c r="F63" s="82" t="str">
        <f aca="false">IF(ISERROR(VLOOKUP(CONCATENATE($B63," ",$C63),TabJoueurs,3,0)),"",VLOOKUP(CONCATENATE($B63," ",$C63),TabJoueurs,3,0))</f>
        <v/>
      </c>
      <c r="G63" s="126" t="str">
        <f aca="false">IF(ISERROR(VLOOKUP(CONCATENATE($B63," ",$C63),TabJoueurs,4,0)),"",VLOOKUP(CONCATENATE($B63," ",$C63),TabJoueurs,4,0))</f>
        <v/>
      </c>
      <c r="H63" s="126" t="str">
        <f aca="false">IF(ISERROR(VLOOKUP(CONCATENATE($B63," ",$C63),TabJoueurs,7,0)),"",VLOOKUP(CONCATENATE($B63," ",$C63),TabJoueurs,7,0))</f>
        <v/>
      </c>
      <c r="I63" s="125"/>
      <c r="J63" s="82" t="n">
        <f aca="false">COUNTIF(G$4:G63,G63)</f>
        <v>60</v>
      </c>
      <c r="K63" s="82" t="n">
        <f aca="false">IFERROR(IF(J63&lt;6,K62+1,K62),0)</f>
        <v>5</v>
      </c>
      <c r="L63" s="82" t="str">
        <f aca="false">IF(I63&gt;0,IF(J63&lt;6,PtsMax-K63+1,""),"")</f>
        <v/>
      </c>
      <c r="M63" s="82" t="n">
        <f aca="false">MAX(O63:AE63)</f>
        <v>0</v>
      </c>
      <c r="N63" s="98" t="str">
        <f aca="false">IFERROR(I63/I$1,"")</f>
        <v/>
      </c>
      <c r="O63" s="127" t="str">
        <f aca="false">IF(O$2=$G63,$L63,"")</f>
        <v/>
      </c>
      <c r="P63" s="128" t="str">
        <f aca="false">IF(P$2=$G63,$L63,"")</f>
        <v/>
      </c>
      <c r="Q63" s="127" t="str">
        <f aca="false">IF(Q$2=$G63,$L63,"")</f>
        <v/>
      </c>
      <c r="R63" s="128" t="str">
        <f aca="false">IF(R$2=$G63,$L63,"")</f>
        <v/>
      </c>
      <c r="S63" s="127" t="str">
        <f aca="false">IF(S$2=$G63,$L63,"")</f>
        <v/>
      </c>
      <c r="T63" s="128" t="str">
        <f aca="false">IF(T$2=$G63,$L63,"")</f>
        <v/>
      </c>
      <c r="U63" s="127" t="str">
        <f aca="false">IF(U$2=$G63,$L63,"")</f>
        <v/>
      </c>
      <c r="V63" s="128" t="str">
        <f aca="false">IF(V$2=$G63,$L63,"")</f>
        <v/>
      </c>
      <c r="W63" s="127" t="str">
        <f aca="false">IF(W$2=$G63,$L63,"")</f>
        <v/>
      </c>
      <c r="X63" s="128" t="str">
        <f aca="false">IF(X$2=$G63,$L63,"")</f>
        <v/>
      </c>
      <c r="Y63" s="127" t="str">
        <f aca="false">IF(Y$2=$G63,$L63,"")</f>
        <v/>
      </c>
      <c r="Z63" s="128" t="str">
        <f aca="false">IF(Z$2=$G63,$L63,"")</f>
        <v/>
      </c>
      <c r="AA63" s="127" t="str">
        <f aca="false">IF(AA$2=$G63,$L63,"")</f>
        <v/>
      </c>
      <c r="AB63" s="128" t="str">
        <f aca="false">IF(AB$2=$G63,$L63,"")</f>
        <v/>
      </c>
      <c r="AC63" s="127" t="str">
        <f aca="false">IF(AC$2=$G63,$L63,"")</f>
        <v/>
      </c>
      <c r="AD63" s="128" t="str">
        <f aca="false">IF(AD$2=$G63,$L63,"")</f>
        <v/>
      </c>
      <c r="AE63" s="127" t="str">
        <f aca="false">IF(AE$2=$G63,$L63,"")</f>
        <v/>
      </c>
      <c r="AF63" s="83" t="s">
        <v>10</v>
      </c>
      <c r="AG63" s="129" t="s">
        <v>10</v>
      </c>
      <c r="AH63" s="83"/>
      <c r="AI63" s="83"/>
    </row>
    <row r="64" customFormat="false" ht="14.25" hidden="false" customHeight="false" outlineLevel="0" collapsed="false">
      <c r="A64" s="82" t="str">
        <f aca="false">IF(I64&lt;&gt;0,IF(COUNTIF(I$4:I$164,I64)&lt;&gt;1,RANK(I64,I$4:I$164)&amp;"°",RANK(I64,I$4:I$164)),"")</f>
        <v/>
      </c>
      <c r="B64" s="125"/>
      <c r="C64" s="125"/>
      <c r="D64" s="125" t="str">
        <f aca="false">CONCATENATE(B64," ",C64)</f>
        <v> </v>
      </c>
      <c r="E64" s="82" t="str">
        <f aca="false">IF(ISERROR(VLOOKUP(CONCATENATE($B64," ",$C64),TabJoueurs,2,0)),"",VLOOKUP(CONCATENATE($B64," ",$C64),TabJoueurs,2,0))</f>
        <v/>
      </c>
      <c r="F64" s="82" t="str">
        <f aca="false">IF(ISERROR(VLOOKUP(CONCATENATE($B64," ",$C64),TabJoueurs,3,0)),"",VLOOKUP(CONCATENATE($B64," ",$C64),TabJoueurs,3,0))</f>
        <v/>
      </c>
      <c r="G64" s="126" t="str">
        <f aca="false">IF(ISERROR(VLOOKUP(CONCATENATE($B64," ",$C64),TabJoueurs,4,0)),"",VLOOKUP(CONCATENATE($B64," ",$C64),TabJoueurs,4,0))</f>
        <v/>
      </c>
      <c r="H64" s="126" t="str">
        <f aca="false">IF(ISERROR(VLOOKUP(CONCATENATE($B64," ",$C64),TabJoueurs,7,0)),"",VLOOKUP(CONCATENATE($B64," ",$C64),TabJoueurs,7,0))</f>
        <v/>
      </c>
      <c r="I64" s="125"/>
      <c r="J64" s="82" t="n">
        <f aca="false">COUNTIF(G$4:G64,G64)</f>
        <v>61</v>
      </c>
      <c r="K64" s="82" t="n">
        <f aca="false">IFERROR(IF(J64&lt;6,K63+1,K63),0)</f>
        <v>5</v>
      </c>
      <c r="L64" s="82" t="str">
        <f aca="false">IF(I64&gt;0,IF(J64&lt;6,PtsMax-K64+1,""),"")</f>
        <v/>
      </c>
      <c r="M64" s="82" t="n">
        <f aca="false">MAX(O64:AE64)</f>
        <v>0</v>
      </c>
      <c r="N64" s="98" t="str">
        <f aca="false">IFERROR(I64/I$1,"")</f>
        <v/>
      </c>
      <c r="O64" s="127" t="str">
        <f aca="false">IF(O$2=$G64,$L64,"")</f>
        <v/>
      </c>
      <c r="P64" s="128" t="str">
        <f aca="false">IF(P$2=$G64,$L64,"")</f>
        <v/>
      </c>
      <c r="Q64" s="127" t="str">
        <f aca="false">IF(Q$2=$G64,$L64,"")</f>
        <v/>
      </c>
      <c r="R64" s="128" t="str">
        <f aca="false">IF(R$2=$G64,$L64,"")</f>
        <v/>
      </c>
      <c r="S64" s="127" t="str">
        <f aca="false">IF(S$2=$G64,$L64,"")</f>
        <v/>
      </c>
      <c r="T64" s="128" t="str">
        <f aca="false">IF(T$2=$G64,$L64,"")</f>
        <v/>
      </c>
      <c r="U64" s="127" t="str">
        <f aca="false">IF(U$2=$G64,$L64,"")</f>
        <v/>
      </c>
      <c r="V64" s="128" t="str">
        <f aca="false">IF(V$2=$G64,$L64,"")</f>
        <v/>
      </c>
      <c r="W64" s="127" t="str">
        <f aca="false">IF(W$2=$G64,$L64,"")</f>
        <v/>
      </c>
      <c r="X64" s="128" t="str">
        <f aca="false">IF(X$2=$G64,$L64,"")</f>
        <v/>
      </c>
      <c r="Y64" s="127" t="str">
        <f aca="false">IF(Y$2=$G64,$L64,"")</f>
        <v/>
      </c>
      <c r="Z64" s="128" t="str">
        <f aca="false">IF(Z$2=$G64,$L64,"")</f>
        <v/>
      </c>
      <c r="AA64" s="127" t="str">
        <f aca="false">IF(AA$2=$G64,$L64,"")</f>
        <v/>
      </c>
      <c r="AB64" s="128" t="str">
        <f aca="false">IF(AB$2=$G64,$L64,"")</f>
        <v/>
      </c>
      <c r="AC64" s="127" t="str">
        <f aca="false">IF(AC$2=$G64,$L64,"")</f>
        <v/>
      </c>
      <c r="AD64" s="128" t="str">
        <f aca="false">IF(AD$2=$G64,$L64,"")</f>
        <v/>
      </c>
      <c r="AE64" s="127" t="str">
        <f aca="false">IF(AE$2=$G64,$L64,"")</f>
        <v/>
      </c>
      <c r="AF64" s="134" t="s">
        <v>10</v>
      </c>
      <c r="AG64" s="134" t="n">
        <v>901</v>
      </c>
      <c r="AH64" s="134" t="n">
        <v>88.24</v>
      </c>
      <c r="AI64" s="83"/>
    </row>
    <row r="65" customFormat="false" ht="14.25" hidden="false" customHeight="false" outlineLevel="0" collapsed="false">
      <c r="A65" s="82" t="str">
        <f aca="false">IF(I65&lt;&gt;0,IF(COUNTIF(I$4:I$164,I65)&lt;&gt;1,RANK(I65,I$4:I$164)&amp;"°",RANK(I65,I$4:I$164)),"")</f>
        <v/>
      </c>
      <c r="B65" s="125"/>
      <c r="C65" s="125"/>
      <c r="D65" s="125" t="str">
        <f aca="false">CONCATENATE(B65," ",C65)</f>
        <v> </v>
      </c>
      <c r="E65" s="82" t="str">
        <f aca="false">IF(ISERROR(VLOOKUP(CONCATENATE($B65," ",$C65),TabJoueurs,2,0)),"",VLOOKUP(CONCATENATE($B65," ",$C65),TabJoueurs,2,0))</f>
        <v/>
      </c>
      <c r="F65" s="82" t="str">
        <f aca="false">IF(ISERROR(VLOOKUP(CONCATENATE($B65," ",$C65),TabJoueurs,3,0)),"",VLOOKUP(CONCATENATE($B65," ",$C65),TabJoueurs,3,0))</f>
        <v/>
      </c>
      <c r="G65" s="126" t="str">
        <f aca="false">IF(ISERROR(VLOOKUP(CONCATENATE($B65," ",$C65),TabJoueurs,4,0)),"",VLOOKUP(CONCATENATE($B65," ",$C65),TabJoueurs,4,0))</f>
        <v/>
      </c>
      <c r="H65" s="126" t="str">
        <f aca="false">IF(ISERROR(VLOOKUP(CONCATENATE($B65," ",$C65),TabJoueurs,7,0)),"",VLOOKUP(CONCATENATE($B65," ",$C65),TabJoueurs,7,0))</f>
        <v/>
      </c>
      <c r="I65" s="125"/>
      <c r="J65" s="82" t="n">
        <f aca="false">COUNTIF(G$4:G65,G65)</f>
        <v>62</v>
      </c>
      <c r="K65" s="82" t="n">
        <f aca="false">IFERROR(IF(J65&lt;6,K64+1,K64),0)</f>
        <v>5</v>
      </c>
      <c r="L65" s="82" t="str">
        <f aca="false">IF(I65&gt;0,IF(J65&lt;6,PtsMax-K65+1,""),"")</f>
        <v/>
      </c>
      <c r="M65" s="82" t="n">
        <f aca="false">MAX(O65:AE65)</f>
        <v>0</v>
      </c>
      <c r="N65" s="98" t="str">
        <f aca="false">IFERROR(I65/I$1,"")</f>
        <v/>
      </c>
      <c r="O65" s="127" t="str">
        <f aca="false">IF(O$2=$G65,$L65,"")</f>
        <v/>
      </c>
      <c r="P65" s="128" t="str">
        <f aca="false">IF(P$2=$G65,$L65,"")</f>
        <v/>
      </c>
      <c r="Q65" s="127" t="str">
        <f aca="false">IF(Q$2=$G65,$L65,"")</f>
        <v/>
      </c>
      <c r="R65" s="128" t="str">
        <f aca="false">IF(R$2=$G65,$L65,"")</f>
        <v/>
      </c>
      <c r="S65" s="127" t="str">
        <f aca="false">IF(S$2=$G65,$L65,"")</f>
        <v/>
      </c>
      <c r="T65" s="128" t="str">
        <f aca="false">IF(T$2=$G65,$L65,"")</f>
        <v/>
      </c>
      <c r="U65" s="127" t="str">
        <f aca="false">IF(U$2=$G65,$L65,"")</f>
        <v/>
      </c>
      <c r="V65" s="128" t="str">
        <f aca="false">IF(V$2=$G65,$L65,"")</f>
        <v/>
      </c>
      <c r="W65" s="127" t="str">
        <f aca="false">IF(W$2=$G65,$L65,"")</f>
        <v/>
      </c>
      <c r="X65" s="128" t="str">
        <f aca="false">IF(X$2=$G65,$L65,"")</f>
        <v/>
      </c>
      <c r="Y65" s="127" t="str">
        <f aca="false">IF(Y$2=$G65,$L65,"")</f>
        <v/>
      </c>
      <c r="Z65" s="128" t="str">
        <f aca="false">IF(Z$2=$G65,$L65,"")</f>
        <v/>
      </c>
      <c r="AA65" s="127" t="str">
        <f aca="false">IF(AA$2=$G65,$L65,"")</f>
        <v/>
      </c>
      <c r="AB65" s="128" t="str">
        <f aca="false">IF(AB$2=$G65,$L65,"")</f>
        <v/>
      </c>
      <c r="AC65" s="127" t="str">
        <f aca="false">IF(AC$2=$G65,$L65,"")</f>
        <v/>
      </c>
      <c r="AD65" s="128" t="str">
        <f aca="false">IF(AD$2=$G65,$L65,"")</f>
        <v/>
      </c>
      <c r="AE65" s="127" t="str">
        <f aca="false">IF(AE$2=$G65,$L65,"")</f>
        <v/>
      </c>
      <c r="AF65" s="134" t="s">
        <v>10</v>
      </c>
      <c r="AG65" s="134" t="n">
        <v>881</v>
      </c>
      <c r="AH65" s="134" t="n">
        <v>86.28</v>
      </c>
      <c r="AI65" s="83"/>
    </row>
    <row r="66" customFormat="false" ht="14.25" hidden="false" customHeight="false" outlineLevel="0" collapsed="false">
      <c r="A66" s="82" t="str">
        <f aca="false">IF(I66&lt;&gt;0,IF(COUNTIF(I$4:I$164,I66)&lt;&gt;1,RANK(I66,I$4:I$164)&amp;"°",RANK(I66,I$4:I$164)),"")</f>
        <v/>
      </c>
      <c r="B66" s="125"/>
      <c r="C66" s="125"/>
      <c r="D66" s="125" t="str">
        <f aca="false">CONCATENATE(B66," ",C66)</f>
        <v> </v>
      </c>
      <c r="E66" s="82" t="str">
        <f aca="false">IF(ISERROR(VLOOKUP(CONCATENATE($B66," ",$C66),TabJoueurs,2,0)),"",VLOOKUP(CONCATENATE($B66," ",$C66),TabJoueurs,2,0))</f>
        <v/>
      </c>
      <c r="F66" s="82" t="str">
        <f aca="false">IF(ISERROR(VLOOKUP(CONCATENATE($B66," ",$C66),TabJoueurs,3,0)),"",VLOOKUP(CONCATENATE($B66," ",$C66),TabJoueurs,3,0))</f>
        <v/>
      </c>
      <c r="G66" s="126" t="str">
        <f aca="false">IF(ISERROR(VLOOKUP(CONCATENATE($B66," ",$C66),TabJoueurs,4,0)),"",VLOOKUP(CONCATENATE($B66," ",$C66),TabJoueurs,4,0))</f>
        <v/>
      </c>
      <c r="H66" s="126" t="str">
        <f aca="false">IF(ISERROR(VLOOKUP(CONCATENATE($B66," ",$C66),TabJoueurs,7,0)),"",VLOOKUP(CONCATENATE($B66," ",$C66),TabJoueurs,7,0))</f>
        <v/>
      </c>
      <c r="I66" s="125"/>
      <c r="J66" s="82" t="n">
        <f aca="false">COUNTIF(G$4:G66,G66)</f>
        <v>63</v>
      </c>
      <c r="K66" s="82" t="n">
        <f aca="false">IFERROR(IF(J66&lt;6,K65+1,K65),0)</f>
        <v>5</v>
      </c>
      <c r="L66" s="82" t="str">
        <f aca="false">IF(I66&gt;0,IF(J66&lt;6,PtsMax-K66+1,""),"")</f>
        <v/>
      </c>
      <c r="M66" s="82" t="n">
        <f aca="false">MAX(O66:AE66)</f>
        <v>0</v>
      </c>
      <c r="N66" s="98" t="str">
        <f aca="false">IFERROR(I66/I$1,"")</f>
        <v/>
      </c>
      <c r="O66" s="127" t="str">
        <f aca="false">IF(O$2=$G66,$L66,"")</f>
        <v/>
      </c>
      <c r="P66" s="128" t="str">
        <f aca="false">IF(P$2=$G66,$L66,"")</f>
        <v/>
      </c>
      <c r="Q66" s="127" t="str">
        <f aca="false">IF(Q$2=$G66,$L66,"")</f>
        <v/>
      </c>
      <c r="R66" s="128" t="str">
        <f aca="false">IF(R$2=$G66,$L66,"")</f>
        <v/>
      </c>
      <c r="S66" s="127" t="str">
        <f aca="false">IF(S$2=$G66,$L66,"")</f>
        <v/>
      </c>
      <c r="T66" s="128" t="str">
        <f aca="false">IF(T$2=$G66,$L66,"")</f>
        <v/>
      </c>
      <c r="U66" s="127" t="str">
        <f aca="false">IF(U$2=$G66,$L66,"")</f>
        <v/>
      </c>
      <c r="V66" s="128" t="str">
        <f aca="false">IF(V$2=$G66,$L66,"")</f>
        <v/>
      </c>
      <c r="W66" s="127" t="str">
        <f aca="false">IF(W$2=$G66,$L66,"")</f>
        <v/>
      </c>
      <c r="X66" s="128" t="str">
        <f aca="false">IF(X$2=$G66,$L66,"")</f>
        <v/>
      </c>
      <c r="Y66" s="127" t="str">
        <f aca="false">IF(Y$2=$G66,$L66,"")</f>
        <v/>
      </c>
      <c r="Z66" s="128" t="str">
        <f aca="false">IF(Z$2=$G66,$L66,"")</f>
        <v/>
      </c>
      <c r="AA66" s="127" t="str">
        <f aca="false">IF(AA$2=$G66,$L66,"")</f>
        <v/>
      </c>
      <c r="AB66" s="128" t="str">
        <f aca="false">IF(AB$2=$G66,$L66,"")</f>
        <v/>
      </c>
      <c r="AC66" s="127" t="str">
        <f aca="false">IF(AC$2=$G66,$L66,"")</f>
        <v/>
      </c>
      <c r="AD66" s="128" t="str">
        <f aca="false">IF(AD$2=$G66,$L66,"")</f>
        <v/>
      </c>
      <c r="AE66" s="127" t="str">
        <f aca="false">IF(AE$2=$G66,$L66,"")</f>
        <v/>
      </c>
      <c r="AF66" s="134" t="s">
        <v>10</v>
      </c>
      <c r="AG66" s="134" t="n">
        <v>870</v>
      </c>
      <c r="AH66" s="134" t="n">
        <v>85.21</v>
      </c>
      <c r="AI66" s="83"/>
    </row>
    <row r="67" customFormat="false" ht="14.25" hidden="false" customHeight="false" outlineLevel="0" collapsed="false">
      <c r="A67" s="82" t="str">
        <f aca="false">IF(I67&lt;&gt;0,IF(COUNTIF(I$4:I$164,I67)&lt;&gt;1,RANK(I67,I$4:I$164)&amp;"°",RANK(I67,I$4:I$164)),"")</f>
        <v/>
      </c>
      <c r="B67" s="125"/>
      <c r="C67" s="125"/>
      <c r="D67" s="125" t="str">
        <f aca="false">CONCATENATE(B67," ",C67)</f>
        <v> </v>
      </c>
      <c r="E67" s="82" t="str">
        <f aca="false">IF(ISERROR(VLOOKUP(CONCATENATE($B67," ",$C67),TabJoueurs,2,0)),"",VLOOKUP(CONCATENATE($B67," ",$C67),TabJoueurs,2,0))</f>
        <v/>
      </c>
      <c r="F67" s="82" t="str">
        <f aca="false">IF(ISERROR(VLOOKUP(CONCATENATE($B67," ",$C67),TabJoueurs,3,0)),"",VLOOKUP(CONCATENATE($B67," ",$C67),TabJoueurs,3,0))</f>
        <v/>
      </c>
      <c r="G67" s="126" t="str">
        <f aca="false">IF(ISERROR(VLOOKUP(CONCATENATE($B67," ",$C67),TabJoueurs,4,0)),"",VLOOKUP(CONCATENATE($B67," ",$C67),TabJoueurs,4,0))</f>
        <v/>
      </c>
      <c r="H67" s="126" t="str">
        <f aca="false">IF(ISERROR(VLOOKUP(CONCATENATE($B67," ",$C67),TabJoueurs,7,0)),"",VLOOKUP(CONCATENATE($B67," ",$C67),TabJoueurs,7,0))</f>
        <v/>
      </c>
      <c r="I67" s="125"/>
      <c r="J67" s="82" t="n">
        <f aca="false">COUNTIF(G$4:G67,G67)</f>
        <v>64</v>
      </c>
      <c r="K67" s="82" t="n">
        <f aca="false">IFERROR(IF(J67&lt;6,K66+1,K66),0)</f>
        <v>5</v>
      </c>
      <c r="L67" s="82" t="str">
        <f aca="false">IF(I67&gt;0,IF(J67&lt;6,PtsMax-K67+1,""),"")</f>
        <v/>
      </c>
      <c r="M67" s="82" t="n">
        <f aca="false">MAX(O67:AE67)</f>
        <v>0</v>
      </c>
      <c r="N67" s="98" t="str">
        <f aca="false">IFERROR(I67/I$1,"")</f>
        <v/>
      </c>
      <c r="O67" s="127" t="str">
        <f aca="false">IF(O$2=$G67,$L67,"")</f>
        <v/>
      </c>
      <c r="P67" s="128" t="str">
        <f aca="false">IF(P$2=$G67,$L67,"")</f>
        <v/>
      </c>
      <c r="Q67" s="127" t="str">
        <f aca="false">IF(Q$2=$G67,$L67,"")</f>
        <v/>
      </c>
      <c r="R67" s="128" t="str">
        <f aca="false">IF(R$2=$G67,$L67,"")</f>
        <v/>
      </c>
      <c r="S67" s="127" t="str">
        <f aca="false">IF(S$2=$G67,$L67,"")</f>
        <v/>
      </c>
      <c r="T67" s="128" t="str">
        <f aca="false">IF(T$2=$G67,$L67,"")</f>
        <v/>
      </c>
      <c r="U67" s="127" t="str">
        <f aca="false">IF(U$2=$G67,$L67,"")</f>
        <v/>
      </c>
      <c r="V67" s="128" t="str">
        <f aca="false">IF(V$2=$G67,$L67,"")</f>
        <v/>
      </c>
      <c r="W67" s="127" t="str">
        <f aca="false">IF(W$2=$G67,$L67,"")</f>
        <v/>
      </c>
      <c r="X67" s="128" t="str">
        <f aca="false">IF(X$2=$G67,$L67,"")</f>
        <v/>
      </c>
      <c r="Y67" s="127" t="str">
        <f aca="false">IF(Y$2=$G67,$L67,"")</f>
        <v/>
      </c>
      <c r="Z67" s="128" t="str">
        <f aca="false">IF(Z$2=$G67,$L67,"")</f>
        <v/>
      </c>
      <c r="AA67" s="127" t="str">
        <f aca="false">IF(AA$2=$G67,$L67,"")</f>
        <v/>
      </c>
      <c r="AB67" s="128" t="str">
        <f aca="false">IF(AB$2=$G67,$L67,"")</f>
        <v/>
      </c>
      <c r="AC67" s="127" t="str">
        <f aca="false">IF(AC$2=$G67,$L67,"")</f>
        <v/>
      </c>
      <c r="AD67" s="128" t="str">
        <f aca="false">IF(AD$2=$G67,$L67,"")</f>
        <v/>
      </c>
      <c r="AE67" s="127" t="str">
        <f aca="false">IF(AE$2=$G67,$L67,"")</f>
        <v/>
      </c>
      <c r="AF67" s="134" t="s">
        <v>10</v>
      </c>
      <c r="AG67" s="134" t="n">
        <v>839</v>
      </c>
      <c r="AH67" s="134" t="n">
        <v>82.17</v>
      </c>
      <c r="AI67" s="83"/>
    </row>
    <row r="68" customFormat="false" ht="14.25" hidden="false" customHeight="false" outlineLevel="0" collapsed="false">
      <c r="A68" s="82" t="str">
        <f aca="false">IF(I68&lt;&gt;0,IF(COUNTIF(I$4:I$164,I68)&lt;&gt;1,RANK(I68,I$4:I$164)&amp;"°",RANK(I68,I$4:I$164)),"")</f>
        <v/>
      </c>
      <c r="B68" s="125"/>
      <c r="C68" s="125"/>
      <c r="D68" s="125" t="str">
        <f aca="false">CONCATENATE(B68," ",C68)</f>
        <v> </v>
      </c>
      <c r="E68" s="82" t="str">
        <f aca="false">IF(ISERROR(VLOOKUP(CONCATENATE($B68," ",$C68),TabJoueurs,2,0)),"",VLOOKUP(CONCATENATE($B68," ",$C68),TabJoueurs,2,0))</f>
        <v/>
      </c>
      <c r="F68" s="82" t="str">
        <f aca="false">IF(ISERROR(VLOOKUP(CONCATENATE($B68," ",$C68),TabJoueurs,3,0)),"",VLOOKUP(CONCATENATE($B68," ",$C68),TabJoueurs,3,0))</f>
        <v/>
      </c>
      <c r="G68" s="126" t="str">
        <f aca="false">IF(ISERROR(VLOOKUP(CONCATENATE($B68," ",$C68),TabJoueurs,4,0)),"",VLOOKUP(CONCATENATE($B68," ",$C68),TabJoueurs,4,0))</f>
        <v/>
      </c>
      <c r="H68" s="126" t="str">
        <f aca="false">IF(ISERROR(VLOOKUP(CONCATENATE($B68," ",$C68),TabJoueurs,7,0)),"",VLOOKUP(CONCATENATE($B68," ",$C68),TabJoueurs,7,0))</f>
        <v/>
      </c>
      <c r="I68" s="125"/>
      <c r="J68" s="82" t="n">
        <f aca="false">COUNTIF(G$4:G68,G68)</f>
        <v>65</v>
      </c>
      <c r="K68" s="82" t="n">
        <f aca="false">IFERROR(IF(J68&lt;6,K67+1,K67),0)</f>
        <v>5</v>
      </c>
      <c r="L68" s="82" t="str">
        <f aca="false">IF(I68&gt;0,IF(J68&lt;6,PtsMax-K68+1,""),"")</f>
        <v/>
      </c>
      <c r="M68" s="82" t="n">
        <f aca="false">MAX(O68:AE68)</f>
        <v>0</v>
      </c>
      <c r="N68" s="98" t="str">
        <f aca="false">IFERROR(I68/I$1,"")</f>
        <v/>
      </c>
      <c r="O68" s="127" t="str">
        <f aca="false">IF(O$2=$G68,$L68,"")</f>
        <v/>
      </c>
      <c r="P68" s="128" t="str">
        <f aca="false">IF(P$2=$G68,$L68,"")</f>
        <v/>
      </c>
      <c r="Q68" s="127" t="str">
        <f aca="false">IF(Q$2=$G68,$L68,"")</f>
        <v/>
      </c>
      <c r="R68" s="128" t="str">
        <f aca="false">IF(R$2=$G68,$L68,"")</f>
        <v/>
      </c>
      <c r="S68" s="127" t="str">
        <f aca="false">IF(S$2=$G68,$L68,"")</f>
        <v/>
      </c>
      <c r="T68" s="128" t="str">
        <f aca="false">IF(T$2=$G68,$L68,"")</f>
        <v/>
      </c>
      <c r="U68" s="127" t="str">
        <f aca="false">IF(U$2=$G68,$L68,"")</f>
        <v/>
      </c>
      <c r="V68" s="128" t="str">
        <f aca="false">IF(V$2=$G68,$L68,"")</f>
        <v/>
      </c>
      <c r="W68" s="127" t="str">
        <f aca="false">IF(W$2=$G68,$L68,"")</f>
        <v/>
      </c>
      <c r="X68" s="128" t="str">
        <f aca="false">IF(X$2=$G68,$L68,"")</f>
        <v/>
      </c>
      <c r="Y68" s="127" t="str">
        <f aca="false">IF(Y$2=$G68,$L68,"")</f>
        <v/>
      </c>
      <c r="Z68" s="128" t="str">
        <f aca="false">IF(Z$2=$G68,$L68,"")</f>
        <v/>
      </c>
      <c r="AA68" s="127" t="str">
        <f aca="false">IF(AA$2=$G68,$L68,"")</f>
        <v/>
      </c>
      <c r="AB68" s="128" t="str">
        <f aca="false">IF(AB$2=$G68,$L68,"")</f>
        <v/>
      </c>
      <c r="AC68" s="127" t="str">
        <f aca="false">IF(AC$2=$G68,$L68,"")</f>
        <v/>
      </c>
      <c r="AD68" s="128" t="str">
        <f aca="false">IF(AD$2=$G68,$L68,"")</f>
        <v/>
      </c>
      <c r="AE68" s="127" t="str">
        <f aca="false">IF(AE$2=$G68,$L68,"")</f>
        <v/>
      </c>
      <c r="AF68" s="134" t="s">
        <v>10</v>
      </c>
      <c r="AG68" s="134" t="n">
        <v>798</v>
      </c>
      <c r="AH68" s="134" t="n">
        <v>78.15</v>
      </c>
      <c r="AI68" s="83"/>
    </row>
    <row r="69" customFormat="false" ht="14.25" hidden="false" customHeight="false" outlineLevel="0" collapsed="false">
      <c r="A69" s="82" t="str">
        <f aca="false">IF(I69&lt;&gt;0,IF(COUNTIF(I$4:I$164,I69)&lt;&gt;1,RANK(I69,I$4:I$164)&amp;"°",RANK(I69,I$4:I$164)),"")</f>
        <v/>
      </c>
      <c r="B69" s="125"/>
      <c r="C69" s="125"/>
      <c r="D69" s="125" t="str">
        <f aca="false">CONCATENATE(B69," ",C69)</f>
        <v> </v>
      </c>
      <c r="E69" s="82" t="str">
        <f aca="false">IF(ISERROR(VLOOKUP(CONCATENATE($B69," ",$C69),TabJoueurs,2,0)),"",VLOOKUP(CONCATENATE($B69," ",$C69),TabJoueurs,2,0))</f>
        <v/>
      </c>
      <c r="F69" s="82" t="str">
        <f aca="false">IF(ISERROR(VLOOKUP(CONCATENATE($B69," ",$C69),TabJoueurs,3,0)),"",VLOOKUP(CONCATENATE($B69," ",$C69),TabJoueurs,3,0))</f>
        <v/>
      </c>
      <c r="G69" s="126" t="str">
        <f aca="false">IF(ISERROR(VLOOKUP(CONCATENATE($B69," ",$C69),TabJoueurs,4,0)),"",VLOOKUP(CONCATENATE($B69," ",$C69),TabJoueurs,4,0))</f>
        <v/>
      </c>
      <c r="H69" s="126" t="str">
        <f aca="false">IF(ISERROR(VLOOKUP(CONCATENATE($B69," ",$C69),TabJoueurs,7,0)),"",VLOOKUP(CONCATENATE($B69," ",$C69),TabJoueurs,7,0))</f>
        <v/>
      </c>
      <c r="I69" s="125"/>
      <c r="J69" s="82" t="n">
        <f aca="false">COUNTIF(G$4:G69,G69)</f>
        <v>66</v>
      </c>
      <c r="K69" s="82" t="n">
        <f aca="false">IFERROR(IF(J69&lt;6,K68+1,K68),0)</f>
        <v>5</v>
      </c>
      <c r="L69" s="82" t="str">
        <f aca="false">IF(I69&gt;0,IF(J69&lt;6,PtsMax-K69+1,""),"")</f>
        <v/>
      </c>
      <c r="M69" s="82" t="n">
        <f aca="false">MAX(O69:AE69)</f>
        <v>0</v>
      </c>
      <c r="N69" s="98" t="str">
        <f aca="false">IFERROR(I69/I$1,"")</f>
        <v/>
      </c>
      <c r="O69" s="127" t="str">
        <f aca="false">IF(O$2=$G69,$L69,"")</f>
        <v/>
      </c>
      <c r="P69" s="128" t="str">
        <f aca="false">IF(P$2=$G69,$L69,"")</f>
        <v/>
      </c>
      <c r="Q69" s="127" t="str">
        <f aca="false">IF(Q$2=$G69,$L69,"")</f>
        <v/>
      </c>
      <c r="R69" s="128" t="str">
        <f aca="false">IF(R$2=$G69,$L69,"")</f>
        <v/>
      </c>
      <c r="S69" s="127" t="str">
        <f aca="false">IF(S$2=$G69,$L69,"")</f>
        <v/>
      </c>
      <c r="T69" s="128" t="str">
        <f aca="false">IF(T$2=$G69,$L69,"")</f>
        <v/>
      </c>
      <c r="U69" s="127" t="str">
        <f aca="false">IF(U$2=$G69,$L69,"")</f>
        <v/>
      </c>
      <c r="V69" s="128" t="str">
        <f aca="false">IF(V$2=$G69,$L69,"")</f>
        <v/>
      </c>
      <c r="W69" s="127" t="str">
        <f aca="false">IF(W$2=$G69,$L69,"")</f>
        <v/>
      </c>
      <c r="X69" s="128" t="str">
        <f aca="false">IF(X$2=$G69,$L69,"")</f>
        <v/>
      </c>
      <c r="Y69" s="127" t="str">
        <f aca="false">IF(Y$2=$G69,$L69,"")</f>
        <v/>
      </c>
      <c r="Z69" s="128" t="str">
        <f aca="false">IF(Z$2=$G69,$L69,"")</f>
        <v/>
      </c>
      <c r="AA69" s="127" t="str">
        <f aca="false">IF(AA$2=$G69,$L69,"")</f>
        <v/>
      </c>
      <c r="AB69" s="128" t="str">
        <f aca="false">IF(AB$2=$G69,$L69,"")</f>
        <v/>
      </c>
      <c r="AC69" s="127" t="str">
        <f aca="false">IF(AC$2=$G69,$L69,"")</f>
        <v/>
      </c>
      <c r="AD69" s="128" t="str">
        <f aca="false">IF(AD$2=$G69,$L69,"")</f>
        <v/>
      </c>
      <c r="AE69" s="127" t="str">
        <f aca="false">IF(AE$2=$G69,$L69,"")</f>
        <v/>
      </c>
      <c r="AF69" s="134" t="s">
        <v>10</v>
      </c>
      <c r="AG69" s="134" t="n">
        <v>68.85</v>
      </c>
      <c r="AH69" s="134" t="n">
        <v>68.85</v>
      </c>
      <c r="AI69" s="83"/>
    </row>
    <row r="70" customFormat="false" ht="14.25" hidden="false" customHeight="false" outlineLevel="0" collapsed="false">
      <c r="A70" s="82" t="str">
        <f aca="false">IF(I70&lt;&gt;0,IF(COUNTIF(I$4:I$164,I70)&lt;&gt;1,RANK(I70,I$4:I$164)&amp;"°",RANK(I70,I$4:I$164)),"")</f>
        <v/>
      </c>
      <c r="B70" s="125"/>
      <c r="C70" s="125"/>
      <c r="D70" s="125" t="str">
        <f aca="false">CONCATENATE(B70," ",C70)</f>
        <v> </v>
      </c>
      <c r="E70" s="82" t="str">
        <f aca="false">IF(ISERROR(VLOOKUP(CONCATENATE($B70," ",$C70),TabJoueurs,2,0)),"",VLOOKUP(CONCATENATE($B70," ",$C70),TabJoueurs,2,0))</f>
        <v/>
      </c>
      <c r="F70" s="82" t="str">
        <f aca="false">IF(ISERROR(VLOOKUP(CONCATENATE($B70," ",$C70),TabJoueurs,3,0)),"",VLOOKUP(CONCATENATE($B70," ",$C70),TabJoueurs,3,0))</f>
        <v/>
      </c>
      <c r="G70" s="126" t="str">
        <f aca="false">IF(ISERROR(VLOOKUP(CONCATENATE($B70," ",$C70),TabJoueurs,4,0)),"",VLOOKUP(CONCATENATE($B70," ",$C70),TabJoueurs,4,0))</f>
        <v/>
      </c>
      <c r="H70" s="126" t="str">
        <f aca="false">IF(ISERROR(VLOOKUP(CONCATENATE($B70," ",$C70),TabJoueurs,7,0)),"",VLOOKUP(CONCATENATE($B70," ",$C70),TabJoueurs,7,0))</f>
        <v/>
      </c>
      <c r="I70" s="125"/>
      <c r="J70" s="82" t="n">
        <f aca="false">COUNTIF(G$4:G70,G70)</f>
        <v>67</v>
      </c>
      <c r="K70" s="82" t="n">
        <f aca="false">IFERROR(IF(J70&lt;6,K69+1,K69),0)</f>
        <v>5</v>
      </c>
      <c r="L70" s="82" t="str">
        <f aca="false">IF(I70&gt;0,IF(J70&lt;6,PtsMax-K70+1,""),"")</f>
        <v/>
      </c>
      <c r="M70" s="82" t="n">
        <f aca="false">MAX(O70:AE70)</f>
        <v>0</v>
      </c>
      <c r="N70" s="98" t="str">
        <f aca="false">IFERROR(I70/I$1,"")</f>
        <v/>
      </c>
      <c r="O70" s="127" t="str">
        <f aca="false">IF(O$2=$G70,$L70,"")</f>
        <v/>
      </c>
      <c r="P70" s="128" t="str">
        <f aca="false">IF(P$2=$G70,$L70,"")</f>
        <v/>
      </c>
      <c r="Q70" s="127" t="str">
        <f aca="false">IF(Q$2=$G70,$L70,"")</f>
        <v/>
      </c>
      <c r="R70" s="128" t="str">
        <f aca="false">IF(R$2=$G70,$L70,"")</f>
        <v/>
      </c>
      <c r="S70" s="127" t="str">
        <f aca="false">IF(S$2=$G70,$L70,"")</f>
        <v/>
      </c>
      <c r="T70" s="128" t="str">
        <f aca="false">IF(T$2=$G70,$L70,"")</f>
        <v/>
      </c>
      <c r="U70" s="127" t="str">
        <f aca="false">IF(U$2=$G70,$L70,"")</f>
        <v/>
      </c>
      <c r="V70" s="128" t="str">
        <f aca="false">IF(V$2=$G70,$L70,"")</f>
        <v/>
      </c>
      <c r="W70" s="127" t="str">
        <f aca="false">IF(W$2=$G70,$L70,"")</f>
        <v/>
      </c>
      <c r="X70" s="128" t="str">
        <f aca="false">IF(X$2=$G70,$L70,"")</f>
        <v/>
      </c>
      <c r="Y70" s="127" t="str">
        <f aca="false">IF(Y$2=$G70,$L70,"")</f>
        <v/>
      </c>
      <c r="Z70" s="128" t="str">
        <f aca="false">IF(Z$2=$G70,$L70,"")</f>
        <v/>
      </c>
      <c r="AA70" s="127" t="str">
        <f aca="false">IF(AA$2=$G70,$L70,"")</f>
        <v/>
      </c>
      <c r="AB70" s="128" t="str">
        <f aca="false">IF(AB$2=$G70,$L70,"")</f>
        <v/>
      </c>
      <c r="AC70" s="127" t="str">
        <f aca="false">IF(AC$2=$G70,$L70,"")</f>
        <v/>
      </c>
      <c r="AD70" s="128" t="str">
        <f aca="false">IF(AD$2=$G70,$L70,"")</f>
        <v/>
      </c>
      <c r="AE70" s="127" t="str">
        <f aca="false">IF(AE$2=$G70,$L70,"")</f>
        <v/>
      </c>
      <c r="AF70" s="134" t="s">
        <v>10</v>
      </c>
      <c r="AG70" s="134" t="n">
        <v>685</v>
      </c>
      <c r="AH70" s="134" t="n">
        <v>67.09</v>
      </c>
      <c r="AI70" s="83"/>
    </row>
    <row r="71" customFormat="false" ht="14.25" hidden="false" customHeight="false" outlineLevel="0" collapsed="false">
      <c r="A71" s="82" t="str">
        <f aca="false">IF(I71&lt;&gt;0,IF(COUNTIF(I$4:I$164,I71)&lt;&gt;1,RANK(I71,I$4:I$164)&amp;"°",RANK(I71,I$4:I$164)),"")</f>
        <v/>
      </c>
      <c r="B71" s="125"/>
      <c r="C71" s="125"/>
      <c r="D71" s="125" t="str">
        <f aca="false">CONCATENATE(B71," ",C71)</f>
        <v> </v>
      </c>
      <c r="E71" s="82" t="str">
        <f aca="false">IF(ISERROR(VLOOKUP(CONCATENATE($B71," ",$C71),TabJoueurs,2,0)),"",VLOOKUP(CONCATENATE($B71," ",$C71),TabJoueurs,2,0))</f>
        <v/>
      </c>
      <c r="F71" s="82" t="str">
        <f aca="false">IF(ISERROR(VLOOKUP(CONCATENATE($B71," ",$C71),TabJoueurs,3,0)),"",VLOOKUP(CONCATENATE($B71," ",$C71),TabJoueurs,3,0))</f>
        <v/>
      </c>
      <c r="G71" s="126" t="str">
        <f aca="false">IF(ISERROR(VLOOKUP(CONCATENATE($B71," ",$C71),TabJoueurs,4,0)),"",VLOOKUP(CONCATENATE($B71," ",$C71),TabJoueurs,4,0))</f>
        <v/>
      </c>
      <c r="H71" s="126" t="str">
        <f aca="false">IF(ISERROR(VLOOKUP(CONCATENATE($B71," ",$C71),TabJoueurs,7,0)),"",VLOOKUP(CONCATENATE($B71," ",$C71),TabJoueurs,7,0))</f>
        <v/>
      </c>
      <c r="I71" s="125"/>
      <c r="J71" s="82" t="n">
        <f aca="false">COUNTIF(G$4:G71,G71)</f>
        <v>68</v>
      </c>
      <c r="K71" s="82" t="n">
        <f aca="false">IFERROR(IF(J71&lt;6,K70+1,K70),0)</f>
        <v>5</v>
      </c>
      <c r="L71" s="82" t="str">
        <f aca="false">IF(I71&gt;0,IF(J71&lt;6,PtsMax-K71+1,""),"")</f>
        <v/>
      </c>
      <c r="M71" s="82" t="n">
        <f aca="false">MAX(O71:AE71)</f>
        <v>0</v>
      </c>
      <c r="N71" s="98" t="str">
        <f aca="false">IFERROR(I71/I$1,"")</f>
        <v/>
      </c>
      <c r="O71" s="127" t="str">
        <f aca="false">IF(O$2=$G71,$L71,"")</f>
        <v/>
      </c>
      <c r="P71" s="128" t="str">
        <f aca="false">IF(P$2=$G71,$L71,"")</f>
        <v/>
      </c>
      <c r="Q71" s="127" t="str">
        <f aca="false">IF(Q$2=$G71,$L71,"")</f>
        <v/>
      </c>
      <c r="R71" s="128" t="str">
        <f aca="false">IF(R$2=$G71,$L71,"")</f>
        <v/>
      </c>
      <c r="S71" s="127" t="str">
        <f aca="false">IF(S$2=$G71,$L71,"")</f>
        <v/>
      </c>
      <c r="T71" s="128" t="str">
        <f aca="false">IF(T$2=$G71,$L71,"")</f>
        <v/>
      </c>
      <c r="U71" s="127" t="str">
        <f aca="false">IF(U$2=$G71,$L71,"")</f>
        <v/>
      </c>
      <c r="V71" s="128" t="str">
        <f aca="false">IF(V$2=$G71,$L71,"")</f>
        <v/>
      </c>
      <c r="W71" s="127" t="str">
        <f aca="false">IF(W$2=$G71,$L71,"")</f>
        <v/>
      </c>
      <c r="X71" s="128" t="str">
        <f aca="false">IF(X$2=$G71,$L71,"")</f>
        <v/>
      </c>
      <c r="Y71" s="127" t="str">
        <f aca="false">IF(Y$2=$G71,$L71,"")</f>
        <v/>
      </c>
      <c r="Z71" s="128" t="str">
        <f aca="false">IF(Z$2=$G71,$L71,"")</f>
        <v/>
      </c>
      <c r="AA71" s="127" t="str">
        <f aca="false">IF(AA$2=$G71,$L71,"")</f>
        <v/>
      </c>
      <c r="AB71" s="128" t="str">
        <f aca="false">IF(AB$2=$G71,$L71,"")</f>
        <v/>
      </c>
      <c r="AC71" s="127" t="str">
        <f aca="false">IF(AC$2=$G71,$L71,"")</f>
        <v/>
      </c>
      <c r="AD71" s="128" t="str">
        <f aca="false">IF(AD$2=$G71,$L71,"")</f>
        <v/>
      </c>
      <c r="AE71" s="127" t="str">
        <f aca="false">IF(AE$2=$G71,$L71,"")</f>
        <v/>
      </c>
      <c r="AF71" s="134" t="s">
        <v>10</v>
      </c>
      <c r="AG71" s="134" t="n">
        <v>685</v>
      </c>
      <c r="AH71" s="134" t="n">
        <v>67.09</v>
      </c>
      <c r="AI71" s="83"/>
    </row>
    <row r="72" customFormat="false" ht="14.25" hidden="false" customHeight="false" outlineLevel="0" collapsed="false">
      <c r="A72" s="82" t="str">
        <f aca="false">IF(I72&lt;&gt;0,IF(COUNTIF(I$4:I$164,I72)&lt;&gt;1,RANK(I72,I$4:I$164)&amp;"°",RANK(I72,I$4:I$164)),"")</f>
        <v/>
      </c>
      <c r="B72" s="125"/>
      <c r="C72" s="125"/>
      <c r="D72" s="125" t="str">
        <f aca="false">CONCATENATE(B72," ",C72)</f>
        <v> </v>
      </c>
      <c r="E72" s="82" t="str">
        <f aca="false">IF(ISERROR(VLOOKUP(CONCATENATE($B72," ",$C72),TabJoueurs,2,0)),"",VLOOKUP(CONCATENATE($B72," ",$C72),TabJoueurs,2,0))</f>
        <v/>
      </c>
      <c r="F72" s="82" t="str">
        <f aca="false">IF(ISERROR(VLOOKUP(CONCATENATE($B72," ",$C72),TabJoueurs,3,0)),"",VLOOKUP(CONCATENATE($B72," ",$C72),TabJoueurs,3,0))</f>
        <v/>
      </c>
      <c r="G72" s="126" t="str">
        <f aca="false">IF(ISERROR(VLOOKUP(CONCATENATE($B72," ",$C72),TabJoueurs,4,0)),"",VLOOKUP(CONCATENATE($B72," ",$C72),TabJoueurs,4,0))</f>
        <v/>
      </c>
      <c r="H72" s="126" t="str">
        <f aca="false">IF(ISERROR(VLOOKUP(CONCATENATE($B72," ",$C72),TabJoueurs,7,0)),"",VLOOKUP(CONCATENATE($B72," ",$C72),TabJoueurs,7,0))</f>
        <v/>
      </c>
      <c r="I72" s="125"/>
      <c r="J72" s="82" t="n">
        <f aca="false">COUNTIF(G$4:G72,G72)</f>
        <v>69</v>
      </c>
      <c r="K72" s="82" t="n">
        <f aca="false">IFERROR(IF(J72&lt;6,K71+1,K71),0)</f>
        <v>5</v>
      </c>
      <c r="L72" s="82" t="str">
        <f aca="false">IF(I72&gt;0,IF(J72&lt;6,PtsMax-K72+1,""),"")</f>
        <v/>
      </c>
      <c r="M72" s="82" t="n">
        <f aca="false">MAX(O72:AE72)</f>
        <v>0</v>
      </c>
      <c r="N72" s="98" t="str">
        <f aca="false">IFERROR(I72/I$1,"")</f>
        <v/>
      </c>
      <c r="O72" s="127" t="str">
        <f aca="false">IF(O$2=$G72,$L72,"")</f>
        <v/>
      </c>
      <c r="P72" s="128" t="str">
        <f aca="false">IF(P$2=$G72,$L72,"")</f>
        <v/>
      </c>
      <c r="Q72" s="127" t="str">
        <f aca="false">IF(Q$2=$G72,$L72,"")</f>
        <v/>
      </c>
      <c r="R72" s="128" t="str">
        <f aca="false">IF(R$2=$G72,$L72,"")</f>
        <v/>
      </c>
      <c r="S72" s="127" t="str">
        <f aca="false">IF(S$2=$G72,$L72,"")</f>
        <v/>
      </c>
      <c r="T72" s="128" t="str">
        <f aca="false">IF(T$2=$G72,$L72,"")</f>
        <v/>
      </c>
      <c r="U72" s="127" t="str">
        <f aca="false">IF(U$2=$G72,$L72,"")</f>
        <v/>
      </c>
      <c r="V72" s="128" t="str">
        <f aca="false">IF(V$2=$G72,$L72,"")</f>
        <v/>
      </c>
      <c r="W72" s="127" t="str">
        <f aca="false">IF(W$2=$G72,$L72,"")</f>
        <v/>
      </c>
      <c r="X72" s="128" t="str">
        <f aca="false">IF(X$2=$G72,$L72,"")</f>
        <v/>
      </c>
      <c r="Y72" s="127" t="str">
        <f aca="false">IF(Y$2=$G72,$L72,"")</f>
        <v/>
      </c>
      <c r="Z72" s="128" t="str">
        <f aca="false">IF(Z$2=$G72,$L72,"")</f>
        <v/>
      </c>
      <c r="AA72" s="127" t="str">
        <f aca="false">IF(AA$2=$G72,$L72,"")</f>
        <v/>
      </c>
      <c r="AB72" s="128" t="str">
        <f aca="false">IF(AB$2=$G72,$L72,"")</f>
        <v/>
      </c>
      <c r="AC72" s="127" t="str">
        <f aca="false">IF(AC$2=$G72,$L72,"")</f>
        <v/>
      </c>
      <c r="AD72" s="128" t="str">
        <f aca="false">IF(AD$2=$G72,$L72,"")</f>
        <v/>
      </c>
      <c r="AE72" s="127" t="str">
        <f aca="false">IF(AE$2=$G72,$L72,"")</f>
        <v/>
      </c>
      <c r="AF72" s="135" t="s">
        <v>10</v>
      </c>
      <c r="AG72" s="130" t="s">
        <v>10</v>
      </c>
      <c r="AH72" s="83"/>
      <c r="AI72" s="83"/>
    </row>
    <row r="73" customFormat="false" ht="14.25" hidden="false" customHeight="false" outlineLevel="0" collapsed="false">
      <c r="A73" s="82" t="str">
        <f aca="false">IF(I73&lt;&gt;0,IF(COUNTIF(I$4:I$164,I73)&lt;&gt;1,RANK(I73,I$4:I$164)&amp;"°",RANK(I73,I$4:I$164)),"")</f>
        <v/>
      </c>
      <c r="B73" s="125"/>
      <c r="C73" s="125"/>
      <c r="D73" s="125" t="str">
        <f aca="false">CONCATENATE(B73," ",C73)</f>
        <v> </v>
      </c>
      <c r="E73" s="82" t="str">
        <f aca="false">IF(ISERROR(VLOOKUP(CONCATENATE($B73," ",$C73),TabJoueurs,2,0)),"",VLOOKUP(CONCATENATE($B73," ",$C73),TabJoueurs,2,0))</f>
        <v/>
      </c>
      <c r="F73" s="82" t="str">
        <f aca="false">IF(ISERROR(VLOOKUP(CONCATENATE($B73," ",$C73),TabJoueurs,3,0)),"",VLOOKUP(CONCATENATE($B73," ",$C73),TabJoueurs,3,0))</f>
        <v/>
      </c>
      <c r="G73" s="126" t="str">
        <f aca="false">IF(ISERROR(VLOOKUP(CONCATENATE($B73," ",$C73),TabJoueurs,4,0)),"",VLOOKUP(CONCATENATE($B73," ",$C73),TabJoueurs,4,0))</f>
        <v/>
      </c>
      <c r="H73" s="126" t="str">
        <f aca="false">IF(ISERROR(VLOOKUP(CONCATENATE($B73," ",$C73),TabJoueurs,7,0)),"",VLOOKUP(CONCATENATE($B73," ",$C73),TabJoueurs,7,0))</f>
        <v/>
      </c>
      <c r="I73" s="125"/>
      <c r="J73" s="82" t="n">
        <f aca="false">COUNTIF(G$4:G73,G73)</f>
        <v>70</v>
      </c>
      <c r="K73" s="82" t="n">
        <f aca="false">IFERROR(IF(J73&lt;6,K72+1,K72),0)</f>
        <v>5</v>
      </c>
      <c r="L73" s="82" t="str">
        <f aca="false">IF(I73&gt;0,IF(J73&lt;6,PtsMax-K73+1,""),"")</f>
        <v/>
      </c>
      <c r="M73" s="82" t="n">
        <f aca="false">MAX(O73:AE73)</f>
        <v>0</v>
      </c>
      <c r="N73" s="98" t="str">
        <f aca="false">IFERROR(I73/I$1,"")</f>
        <v/>
      </c>
      <c r="O73" s="127" t="str">
        <f aca="false">IF(O$2=$G73,$L73,"")</f>
        <v/>
      </c>
      <c r="P73" s="128" t="str">
        <f aca="false">IF(P$2=$G73,$L73,"")</f>
        <v/>
      </c>
      <c r="Q73" s="127" t="str">
        <f aca="false">IF(Q$2=$G73,$L73,"")</f>
        <v/>
      </c>
      <c r="R73" s="128" t="str">
        <f aca="false">IF(R$2=$G73,$L73,"")</f>
        <v/>
      </c>
      <c r="S73" s="127" t="str">
        <f aca="false">IF(S$2=$G73,$L73,"")</f>
        <v/>
      </c>
      <c r="T73" s="128" t="str">
        <f aca="false">IF(T$2=$G73,$L73,"")</f>
        <v/>
      </c>
      <c r="U73" s="127" t="str">
        <f aca="false">IF(U$2=$G73,$L73,"")</f>
        <v/>
      </c>
      <c r="V73" s="128" t="str">
        <f aca="false">IF(V$2=$G73,$L73,"")</f>
        <v/>
      </c>
      <c r="W73" s="127" t="str">
        <f aca="false">IF(W$2=$G73,$L73,"")</f>
        <v/>
      </c>
      <c r="X73" s="128" t="str">
        <f aca="false">IF(X$2=$G73,$L73,"")</f>
        <v/>
      </c>
      <c r="Y73" s="127" t="str">
        <f aca="false">IF(Y$2=$G73,$L73,"")</f>
        <v/>
      </c>
      <c r="Z73" s="128" t="str">
        <f aca="false">IF(Z$2=$G73,$L73,"")</f>
        <v/>
      </c>
      <c r="AA73" s="127" t="str">
        <f aca="false">IF(AA$2=$G73,$L73,"")</f>
        <v/>
      </c>
      <c r="AB73" s="128" t="str">
        <f aca="false">IF(AB$2=$G73,$L73,"")</f>
        <v/>
      </c>
      <c r="AC73" s="127" t="str">
        <f aca="false">IF(AC$2=$G73,$L73,"")</f>
        <v/>
      </c>
      <c r="AD73" s="128" t="str">
        <f aca="false">IF(AD$2=$G73,$L73,"")</f>
        <v/>
      </c>
      <c r="AE73" s="127" t="str">
        <f aca="false">IF(AE$2=$G73,$L73,"")</f>
        <v/>
      </c>
      <c r="AF73" s="135" t="s">
        <v>10</v>
      </c>
      <c r="AG73" s="130" t="s">
        <v>10</v>
      </c>
      <c r="AH73" s="83"/>
      <c r="AI73" s="83"/>
    </row>
    <row r="74" customFormat="false" ht="14.25" hidden="false" customHeight="false" outlineLevel="0" collapsed="false">
      <c r="A74" s="82" t="str">
        <f aca="false">IF(I74&lt;&gt;0,IF(COUNTIF(I$4:I$164,I74)&lt;&gt;1,RANK(I74,I$4:I$164)&amp;"°",RANK(I74,I$4:I$164)),"")</f>
        <v/>
      </c>
      <c r="B74" s="125"/>
      <c r="C74" s="125"/>
      <c r="D74" s="125" t="str">
        <f aca="false">CONCATENATE(B74," ",C74)</f>
        <v> </v>
      </c>
      <c r="E74" s="82" t="str">
        <f aca="false">IF(ISERROR(VLOOKUP(CONCATENATE($B74," ",$C74),TabJoueurs,2,0)),"",VLOOKUP(CONCATENATE($B74," ",$C74),TabJoueurs,2,0))</f>
        <v/>
      </c>
      <c r="F74" s="82" t="str">
        <f aca="false">IF(ISERROR(VLOOKUP(CONCATENATE($B74," ",$C74),TabJoueurs,3,0)),"",VLOOKUP(CONCATENATE($B74," ",$C74),TabJoueurs,3,0))</f>
        <v/>
      </c>
      <c r="G74" s="126" t="str">
        <f aca="false">IF(ISERROR(VLOOKUP(CONCATENATE($B74," ",$C74),TabJoueurs,4,0)),"",VLOOKUP(CONCATENATE($B74," ",$C74),TabJoueurs,4,0))</f>
        <v/>
      </c>
      <c r="H74" s="126" t="str">
        <f aca="false">IF(ISERROR(VLOOKUP(CONCATENATE($B74," ",$C74),TabJoueurs,7,0)),"",VLOOKUP(CONCATENATE($B74," ",$C74),TabJoueurs,7,0))</f>
        <v/>
      </c>
      <c r="I74" s="125"/>
      <c r="J74" s="82" t="n">
        <f aca="false">COUNTIF(G$4:G74,G74)</f>
        <v>71</v>
      </c>
      <c r="K74" s="82" t="n">
        <f aca="false">IFERROR(IF(J74&lt;6,K73+1,K73),0)</f>
        <v>5</v>
      </c>
      <c r="L74" s="82" t="str">
        <f aca="false">IF(I74&gt;0,IF(J74&lt;6,PtsMax-K74+1,""),"")</f>
        <v/>
      </c>
      <c r="M74" s="82" t="n">
        <f aca="false">MAX(O74:AE74)</f>
        <v>0</v>
      </c>
      <c r="N74" s="98" t="str">
        <f aca="false">IFERROR(I74/I$1,"")</f>
        <v/>
      </c>
      <c r="O74" s="127" t="str">
        <f aca="false">IF(O$2=$G74,$L74,"")</f>
        <v/>
      </c>
      <c r="P74" s="128" t="str">
        <f aca="false">IF(P$2=$G74,$L74,"")</f>
        <v/>
      </c>
      <c r="Q74" s="127" t="str">
        <f aca="false">IF(Q$2=$G74,$L74,"")</f>
        <v/>
      </c>
      <c r="R74" s="128" t="str">
        <f aca="false">IF(R$2=$G74,$L74,"")</f>
        <v/>
      </c>
      <c r="S74" s="127" t="str">
        <f aca="false">IF(S$2=$G74,$L74,"")</f>
        <v/>
      </c>
      <c r="T74" s="128" t="str">
        <f aca="false">IF(T$2=$G74,$L74,"")</f>
        <v/>
      </c>
      <c r="U74" s="127" t="str">
        <f aca="false">IF(U$2=$G74,$L74,"")</f>
        <v/>
      </c>
      <c r="V74" s="128" t="str">
        <f aca="false">IF(V$2=$G74,$L74,"")</f>
        <v/>
      </c>
      <c r="W74" s="127" t="str">
        <f aca="false">IF(W$2=$G74,$L74,"")</f>
        <v/>
      </c>
      <c r="X74" s="128" t="str">
        <f aca="false">IF(X$2=$G74,$L74,"")</f>
        <v/>
      </c>
      <c r="Y74" s="127" t="str">
        <f aca="false">IF(Y$2=$G74,$L74,"")</f>
        <v/>
      </c>
      <c r="Z74" s="128" t="str">
        <f aca="false">IF(Z$2=$G74,$L74,"")</f>
        <v/>
      </c>
      <c r="AA74" s="127" t="str">
        <f aca="false">IF(AA$2=$G74,$L74,"")</f>
        <v/>
      </c>
      <c r="AB74" s="128" t="str">
        <f aca="false">IF(AB$2=$G74,$L74,"")</f>
        <v/>
      </c>
      <c r="AC74" s="127" t="str">
        <f aca="false">IF(AC$2=$G74,$L74,"")</f>
        <v/>
      </c>
      <c r="AD74" s="128" t="str">
        <f aca="false">IF(AD$2=$G74,$L74,"")</f>
        <v/>
      </c>
      <c r="AE74" s="127" t="str">
        <f aca="false">IF(AE$2=$G74,$L74,"")</f>
        <v/>
      </c>
      <c r="AF74" s="135" t="s">
        <v>10</v>
      </c>
      <c r="AG74" s="130" t="s">
        <v>10</v>
      </c>
      <c r="AH74" s="83"/>
      <c r="AI74" s="83"/>
    </row>
    <row r="75" customFormat="false" ht="14.25" hidden="false" customHeight="false" outlineLevel="0" collapsed="false">
      <c r="A75" s="82" t="str">
        <f aca="false">IF(I75&lt;&gt;0,IF(COUNTIF(I$4:I$164,I75)&lt;&gt;1,RANK(I75,I$4:I$164)&amp;"°",RANK(I75,I$4:I$164)),"")</f>
        <v/>
      </c>
      <c r="B75" s="83"/>
      <c r="C75" s="83"/>
      <c r="D75" s="125" t="str">
        <f aca="false">CONCATENATE(B75," ",C75)</f>
        <v> </v>
      </c>
      <c r="E75" s="82" t="str">
        <f aca="false">IF(ISERROR(VLOOKUP(CONCATENATE($B75," ",$C75),TabJoueurs,2,0)),"",VLOOKUP(CONCATENATE($B75," ",$C75),TabJoueurs,2,0))</f>
        <v/>
      </c>
      <c r="F75" s="82" t="str">
        <f aca="false">IF(ISERROR(VLOOKUP(CONCATENATE($B75," ",$C75),TabJoueurs,3,0)),"",VLOOKUP(CONCATENATE($B75," ",$C75),TabJoueurs,3,0))</f>
        <v/>
      </c>
      <c r="G75" s="126" t="str">
        <f aca="false">IF(ISERROR(VLOOKUP(CONCATENATE($B75," ",$C75),TabJoueurs,4,0)),"",VLOOKUP(CONCATENATE($B75," ",$C75),TabJoueurs,4,0))</f>
        <v/>
      </c>
      <c r="H75" s="126" t="str">
        <f aca="false">IF(ISERROR(VLOOKUP(CONCATENATE($B75," ",$C75),TabJoueurs,7,0)),"",VLOOKUP(CONCATENATE($B75," ",$C75),TabJoueurs,7,0))</f>
        <v/>
      </c>
      <c r="I75" s="125"/>
      <c r="J75" s="82" t="n">
        <f aca="false">COUNTIF(G$4:G75,G75)</f>
        <v>72</v>
      </c>
      <c r="K75" s="82" t="n">
        <f aca="false">IFERROR(IF(J75&lt;6,K74+1,K74),0)</f>
        <v>5</v>
      </c>
      <c r="L75" s="82" t="str">
        <f aca="false">IF(I75&gt;0,IF(J75&lt;6,PtsMax-K75+1,""),"")</f>
        <v/>
      </c>
      <c r="M75" s="82" t="n">
        <f aca="false">MAX(O75:AE75)</f>
        <v>0</v>
      </c>
      <c r="N75" s="98" t="str">
        <f aca="false">IFERROR(I75/I$1,"")</f>
        <v/>
      </c>
      <c r="O75" s="127" t="str">
        <f aca="false">IF(O$2=$G75,$L75,"")</f>
        <v/>
      </c>
      <c r="P75" s="128" t="str">
        <f aca="false">IF(P$2=$G75,$L75,"")</f>
        <v/>
      </c>
      <c r="Q75" s="127" t="str">
        <f aca="false">IF(Q$2=$G75,$L75,"")</f>
        <v/>
      </c>
      <c r="R75" s="128" t="str">
        <f aca="false">IF(R$2=$G75,$L75,"")</f>
        <v/>
      </c>
      <c r="S75" s="127" t="str">
        <f aca="false">IF(S$2=$G75,$L75,"")</f>
        <v/>
      </c>
      <c r="T75" s="128" t="str">
        <f aca="false">IF(T$2=$G75,$L75,"")</f>
        <v/>
      </c>
      <c r="U75" s="127" t="str">
        <f aca="false">IF(U$2=$G75,$L75,"")</f>
        <v/>
      </c>
      <c r="V75" s="128" t="str">
        <f aca="false">IF(V$2=$G75,$L75,"")</f>
        <v/>
      </c>
      <c r="W75" s="127" t="str">
        <f aca="false">IF(W$2=$G75,$L75,"")</f>
        <v/>
      </c>
      <c r="X75" s="128" t="str">
        <f aca="false">IF(X$2=$G75,$L75,"")</f>
        <v/>
      </c>
      <c r="Y75" s="127" t="str">
        <f aca="false">IF(Y$2=$G75,$L75,"")</f>
        <v/>
      </c>
      <c r="Z75" s="128" t="str">
        <f aca="false">IF(Z$2=$G75,$L75,"")</f>
        <v/>
      </c>
      <c r="AA75" s="127" t="str">
        <f aca="false">IF(AA$2=$G75,$L75,"")</f>
        <v/>
      </c>
      <c r="AB75" s="128" t="str">
        <f aca="false">IF(AB$2=$G75,$L75,"")</f>
        <v/>
      </c>
      <c r="AC75" s="127" t="str">
        <f aca="false">IF(AC$2=$G75,$L75,"")</f>
        <v/>
      </c>
      <c r="AD75" s="128" t="str">
        <f aca="false">IF(AD$2=$G75,$L75,"")</f>
        <v/>
      </c>
      <c r="AE75" s="127" t="str">
        <f aca="false">IF(AE$2=$G75,$L75,"")</f>
        <v/>
      </c>
      <c r="AF75" s="135" t="s">
        <v>10</v>
      </c>
      <c r="AG75" s="130" t="s">
        <v>10</v>
      </c>
      <c r="AH75" s="83"/>
      <c r="AI75" s="83"/>
    </row>
    <row r="76" customFormat="false" ht="14.25" hidden="false" customHeight="false" outlineLevel="0" collapsed="false">
      <c r="A76" s="82" t="str">
        <f aca="false">IF(I76&lt;&gt;0,IF(COUNTIF(I$4:I$164,I76)&lt;&gt;1,RANK(I76,I$4:I$164)&amp;"°",RANK(I76,I$4:I$164)),"")</f>
        <v/>
      </c>
      <c r="B76" s="125"/>
      <c r="C76" s="125"/>
      <c r="D76" s="125" t="str">
        <f aca="false">CONCATENATE(B76," ",C76)</f>
        <v> </v>
      </c>
      <c r="E76" s="82" t="str">
        <f aca="false">IF(ISERROR(VLOOKUP(CONCATENATE($B76," ",$C76),TabJoueurs,2,0)),"",VLOOKUP(CONCATENATE($B76," ",$C76),TabJoueurs,2,0))</f>
        <v/>
      </c>
      <c r="F76" s="82" t="str">
        <f aca="false">IF(ISERROR(VLOOKUP(CONCATENATE($B76," ",$C76),TabJoueurs,3,0)),"",VLOOKUP(CONCATENATE($B76," ",$C76),TabJoueurs,3,0))</f>
        <v/>
      </c>
      <c r="G76" s="83" t="str">
        <f aca="false">IF(ISERROR(VLOOKUP(CONCATENATE($B76," ",$C76),TabJoueurs,4,0)),"",VLOOKUP(CONCATENATE($B76," ",$C76),TabJoueurs,4,0))</f>
        <v/>
      </c>
      <c r="H76" s="83" t="str">
        <f aca="false">IF(ISERROR(VLOOKUP(CONCATENATE($B76," ",$C76),TabJoueurs,7,0)),"",VLOOKUP(CONCATENATE($B76," ",$C76),TabJoueurs,7,0))</f>
        <v/>
      </c>
      <c r="I76" s="125"/>
      <c r="J76" s="82" t="n">
        <f aca="false">COUNTIF(G$4:G76,G76)</f>
        <v>73</v>
      </c>
      <c r="K76" s="82" t="n">
        <f aca="false">IFERROR(IF(J76&lt;6,K75+1,K75),0)</f>
        <v>5</v>
      </c>
      <c r="L76" s="82" t="str">
        <f aca="false">IF(I76&gt;0,IF(J76&lt;6,PtsMax-K76+1,""),"")</f>
        <v/>
      </c>
      <c r="M76" s="82" t="n">
        <f aca="false">MAX(O76:AE76)</f>
        <v>0</v>
      </c>
      <c r="N76" s="98" t="str">
        <f aca="false">IFERROR(I76/I$1,"")</f>
        <v/>
      </c>
      <c r="O76" s="127" t="str">
        <f aca="false">IF(O$2=$G76,$L76,"")</f>
        <v/>
      </c>
      <c r="P76" s="128" t="str">
        <f aca="false">IF(P$2=$G76,$L76,"")</f>
        <v/>
      </c>
      <c r="Q76" s="127" t="str">
        <f aca="false">IF(Q$2=$G76,$L76,"")</f>
        <v/>
      </c>
      <c r="R76" s="128" t="str">
        <f aca="false">IF(R$2=$G76,$L76,"")</f>
        <v/>
      </c>
      <c r="S76" s="127" t="str">
        <f aca="false">IF(S$2=$G76,$L76,"")</f>
        <v/>
      </c>
      <c r="T76" s="128" t="str">
        <f aca="false">IF(T$2=$G76,$L76,"")</f>
        <v/>
      </c>
      <c r="U76" s="127" t="str">
        <f aca="false">IF(U$2=$G76,$L76,"")</f>
        <v/>
      </c>
      <c r="V76" s="128" t="str">
        <f aca="false">IF(V$2=$G76,$L76,"")</f>
        <v/>
      </c>
      <c r="W76" s="127" t="str">
        <f aca="false">IF(W$2=$G76,$L76,"")</f>
        <v/>
      </c>
      <c r="X76" s="128" t="str">
        <f aca="false">IF(X$2=$G76,$L76,"")</f>
        <v/>
      </c>
      <c r="Y76" s="127" t="str">
        <f aca="false">IF(Y$2=$G76,$L76,"")</f>
        <v/>
      </c>
      <c r="Z76" s="128" t="str">
        <f aca="false">IF(Z$2=$G76,$L76,"")</f>
        <v/>
      </c>
      <c r="AA76" s="127" t="str">
        <f aca="false">IF(AA$2=$G76,$L76,"")</f>
        <v/>
      </c>
      <c r="AB76" s="128" t="str">
        <f aca="false">IF(AB$2=$G76,$L76,"")</f>
        <v/>
      </c>
      <c r="AC76" s="127" t="str">
        <f aca="false">IF(AC$2=$G76,$L76,"")</f>
        <v/>
      </c>
      <c r="AD76" s="128" t="str">
        <f aca="false">IF(AD$2=$G76,$L76,"")</f>
        <v/>
      </c>
      <c r="AE76" s="127" t="str">
        <f aca="false">IF(AE$2=$G76,$L76,"")</f>
        <v/>
      </c>
      <c r="AF76" s="135" t="s">
        <v>10</v>
      </c>
      <c r="AG76" s="130" t="s">
        <v>10</v>
      </c>
      <c r="AH76" s="83"/>
      <c r="AI76" s="83"/>
    </row>
    <row r="77" customFormat="false" ht="14.25" hidden="false" customHeight="false" outlineLevel="0" collapsed="false">
      <c r="A77" s="82" t="str">
        <f aca="false">IF(I77&lt;&gt;0,IF(COUNTIF(I$4:I$164,I77)&lt;&gt;1,RANK(I77,I$4:I$164)&amp;"°",RANK(I77,I$4:I$164)),"")</f>
        <v/>
      </c>
      <c r="B77" s="125"/>
      <c r="C77" s="125"/>
      <c r="D77" s="125" t="str">
        <f aca="false">CONCATENATE(B77," ",C77)</f>
        <v> </v>
      </c>
      <c r="E77" s="82" t="str">
        <f aca="false">IF(ISERROR(VLOOKUP(CONCATENATE($B77," ",$C77),TabJoueurs,2,0)),"",VLOOKUP(CONCATENATE($B77," ",$C77),TabJoueurs,2,0))</f>
        <v/>
      </c>
      <c r="F77" s="82" t="str">
        <f aca="false">IF(ISERROR(VLOOKUP(CONCATENATE($B77," ",$C77),TabJoueurs,3,0)),"",VLOOKUP(CONCATENATE($B77," ",$C77),TabJoueurs,3,0))</f>
        <v/>
      </c>
      <c r="G77" s="126" t="str">
        <f aca="false">IF(ISERROR(VLOOKUP(CONCATENATE($B77," ",$C77),TabJoueurs,4,0)),"",VLOOKUP(CONCATENATE($B77," ",$C77),TabJoueurs,4,0))</f>
        <v/>
      </c>
      <c r="H77" s="126" t="str">
        <f aca="false">IF(ISERROR(VLOOKUP(CONCATENATE($B77," ",$C77),TabJoueurs,7,0)),"",VLOOKUP(CONCATENATE($B77," ",$C77),TabJoueurs,7,0))</f>
        <v/>
      </c>
      <c r="I77" s="125"/>
      <c r="J77" s="82" t="n">
        <f aca="false">COUNTIF(G$4:G77,G77)</f>
        <v>74</v>
      </c>
      <c r="K77" s="82" t="n">
        <f aca="false">IFERROR(IF(J77&lt;6,K76+1,K76),0)</f>
        <v>5</v>
      </c>
      <c r="L77" s="82" t="str">
        <f aca="false">IF(I77&gt;0,IF(J77&lt;6,PtsMax-K77+1,""),"")</f>
        <v/>
      </c>
      <c r="M77" s="82" t="n">
        <f aca="false">MAX(O77:AE77)</f>
        <v>0</v>
      </c>
      <c r="N77" s="98" t="str">
        <f aca="false">IFERROR(I77/I$1,"")</f>
        <v/>
      </c>
      <c r="O77" s="127" t="str">
        <f aca="false">IF(O$2=$G77,$L77,"")</f>
        <v/>
      </c>
      <c r="P77" s="128" t="str">
        <f aca="false">IF(P$2=$G77,$L77,"")</f>
        <v/>
      </c>
      <c r="Q77" s="127" t="str">
        <f aca="false">IF(Q$2=$G77,$L77,"")</f>
        <v/>
      </c>
      <c r="R77" s="128" t="str">
        <f aca="false">IF(R$2=$G77,$L77,"")</f>
        <v/>
      </c>
      <c r="S77" s="127" t="str">
        <f aca="false">IF(S$2=$G77,$L77,"")</f>
        <v/>
      </c>
      <c r="T77" s="128" t="str">
        <f aca="false">IF(T$2=$G77,$L77,"")</f>
        <v/>
      </c>
      <c r="U77" s="127" t="str">
        <f aca="false">IF(U$2=$G77,$L77,"")</f>
        <v/>
      </c>
      <c r="V77" s="128" t="str">
        <f aca="false">IF(V$2=$G77,$L77,"")</f>
        <v/>
      </c>
      <c r="W77" s="127" t="str">
        <f aca="false">IF(W$2=$G77,$L77,"")</f>
        <v/>
      </c>
      <c r="X77" s="128" t="str">
        <f aca="false">IF(X$2=$G77,$L77,"")</f>
        <v/>
      </c>
      <c r="Y77" s="127" t="str">
        <f aca="false">IF(Y$2=$G77,$L77,"")</f>
        <v/>
      </c>
      <c r="Z77" s="128" t="str">
        <f aca="false">IF(Z$2=$G77,$L77,"")</f>
        <v/>
      </c>
      <c r="AA77" s="127" t="str">
        <f aca="false">IF(AA$2=$G77,$L77,"")</f>
        <v/>
      </c>
      <c r="AB77" s="128" t="str">
        <f aca="false">IF(AB$2=$G77,$L77,"")</f>
        <v/>
      </c>
      <c r="AC77" s="127" t="str">
        <f aca="false">IF(AC$2=$G77,$L77,"")</f>
        <v/>
      </c>
      <c r="AD77" s="128" t="str">
        <f aca="false">IF(AD$2=$G77,$L77,"")</f>
        <v/>
      </c>
      <c r="AE77" s="127" t="str">
        <f aca="false">IF(AE$2=$G77,$L77,"")</f>
        <v/>
      </c>
      <c r="AF77" s="135" t="s">
        <v>10</v>
      </c>
      <c r="AG77" s="130" t="s">
        <v>10</v>
      </c>
      <c r="AH77" s="83"/>
      <c r="AI77" s="83"/>
    </row>
    <row r="78" customFormat="false" ht="14.25" hidden="false" customHeight="false" outlineLevel="0" collapsed="false">
      <c r="A78" s="82" t="str">
        <f aca="false">IF(I78&lt;&gt;0,IF(COUNTIF(I$4:I$164,I78)&lt;&gt;1,RANK(I78,I$4:I$164)&amp;"°",RANK(I78,I$4:I$164)),"")</f>
        <v/>
      </c>
      <c r="B78" s="83"/>
      <c r="C78" s="83"/>
      <c r="D78" s="125" t="str">
        <f aca="false">CONCATENATE(B78," ",C78)</f>
        <v> </v>
      </c>
      <c r="E78" s="82" t="str">
        <f aca="false">IF(ISERROR(VLOOKUP(CONCATENATE($B78," ",$C78),TabJoueurs,2,0)),"",VLOOKUP(CONCATENATE($B78," ",$C78),TabJoueurs,2,0))</f>
        <v/>
      </c>
      <c r="F78" s="82" t="str">
        <f aca="false">IF(ISERROR(VLOOKUP(CONCATENATE($B78," ",$C78),TabJoueurs,3,0)),"",VLOOKUP(CONCATENATE($B78," ",$C78),TabJoueurs,3,0))</f>
        <v/>
      </c>
      <c r="G78" s="126" t="str">
        <f aca="false">IF(ISERROR(VLOOKUP(CONCATENATE($B78," ",$C78),TabJoueurs,4,0)),"",VLOOKUP(CONCATENATE($B78," ",$C78),TabJoueurs,4,0))</f>
        <v/>
      </c>
      <c r="H78" s="126" t="str">
        <f aca="false">IF(ISERROR(VLOOKUP(CONCATENATE($B78," ",$C78),TabJoueurs,7,0)),"",VLOOKUP(CONCATENATE($B78," ",$C78),TabJoueurs,7,0))</f>
        <v/>
      </c>
      <c r="I78" s="125"/>
      <c r="J78" s="82" t="n">
        <f aca="false">COUNTIF(G$4:G78,G78)</f>
        <v>75</v>
      </c>
      <c r="K78" s="82" t="n">
        <f aca="false">IFERROR(IF(J78&lt;6,K77+1,K77),0)</f>
        <v>5</v>
      </c>
      <c r="L78" s="82" t="str">
        <f aca="false">IF(I78&gt;0,IF(J78&lt;6,PtsMax-K78+1,""),"")</f>
        <v/>
      </c>
      <c r="M78" s="82" t="n">
        <f aca="false">MAX(O78:AE78)</f>
        <v>0</v>
      </c>
      <c r="N78" s="98" t="str">
        <f aca="false">IFERROR(I78/I$1,"")</f>
        <v/>
      </c>
      <c r="O78" s="127" t="str">
        <f aca="false">IF(O$2=$G78,$L78,"")</f>
        <v/>
      </c>
      <c r="P78" s="128" t="str">
        <f aca="false">IF(P$2=$G78,$L78,"")</f>
        <v/>
      </c>
      <c r="Q78" s="127" t="str">
        <f aca="false">IF(Q$2=$G78,$L78,"")</f>
        <v/>
      </c>
      <c r="R78" s="128" t="str">
        <f aca="false">IF(R$2=$G78,$L78,"")</f>
        <v/>
      </c>
      <c r="S78" s="127" t="str">
        <f aca="false">IF(S$2=$G78,$L78,"")</f>
        <v/>
      </c>
      <c r="T78" s="128" t="str">
        <f aca="false">IF(T$2=$G78,$L78,"")</f>
        <v/>
      </c>
      <c r="U78" s="127" t="str">
        <f aca="false">IF(U$2=$G78,$L78,"")</f>
        <v/>
      </c>
      <c r="V78" s="128" t="str">
        <f aca="false">IF(V$2=$G78,$L78,"")</f>
        <v/>
      </c>
      <c r="W78" s="127" t="str">
        <f aca="false">IF(W$2=$G78,$L78,"")</f>
        <v/>
      </c>
      <c r="X78" s="128" t="str">
        <f aca="false">IF(X$2=$G78,$L78,"")</f>
        <v/>
      </c>
      <c r="Y78" s="127" t="str">
        <f aca="false">IF(Y$2=$G78,$L78,"")</f>
        <v/>
      </c>
      <c r="Z78" s="128" t="str">
        <f aca="false">IF(Z$2=$G78,$L78,"")</f>
        <v/>
      </c>
      <c r="AA78" s="127" t="str">
        <f aca="false">IF(AA$2=$G78,$L78,"")</f>
        <v/>
      </c>
      <c r="AB78" s="128" t="str">
        <f aca="false">IF(AB$2=$G78,$L78,"")</f>
        <v/>
      </c>
      <c r="AC78" s="127" t="str">
        <f aca="false">IF(AC$2=$G78,$L78,"")</f>
        <v/>
      </c>
      <c r="AD78" s="128" t="str">
        <f aca="false">IF(AD$2=$G78,$L78,"")</f>
        <v/>
      </c>
      <c r="AE78" s="127" t="str">
        <f aca="false">IF(AE$2=$G78,$L78,"")</f>
        <v/>
      </c>
      <c r="AF78" s="135" t="s">
        <v>10</v>
      </c>
      <c r="AG78" s="130" t="s">
        <v>10</v>
      </c>
      <c r="AH78" s="83"/>
      <c r="AI78" s="83"/>
    </row>
    <row r="79" customFormat="false" ht="14.25" hidden="false" customHeight="false" outlineLevel="0" collapsed="false">
      <c r="A79" s="82" t="str">
        <f aca="false">IF(I79&lt;&gt;0,IF(COUNTIF(I$4:I$164,I79)&lt;&gt;1,RANK(I79,I$4:I$164)&amp;"°",RANK(I79,I$4:I$164)),"")</f>
        <v/>
      </c>
      <c r="B79" s="125"/>
      <c r="C79" s="125"/>
      <c r="D79" s="125" t="str">
        <f aca="false">CONCATENATE(B79," ",C79)</f>
        <v> </v>
      </c>
      <c r="E79" s="82" t="str">
        <f aca="false">IF(ISERROR(VLOOKUP(CONCATENATE($B79," ",$C79),TabJoueurs,2,0)),"",VLOOKUP(CONCATENATE($B79," ",$C79),TabJoueurs,2,0))</f>
        <v/>
      </c>
      <c r="F79" s="82" t="str">
        <f aca="false">IF(ISERROR(VLOOKUP(CONCATENATE($B79," ",$C79),TabJoueurs,3,0)),"",VLOOKUP(CONCATENATE($B79," ",$C79),TabJoueurs,3,0))</f>
        <v/>
      </c>
      <c r="G79" s="126" t="str">
        <f aca="false">IF(ISERROR(VLOOKUP(CONCATENATE($B79," ",$C79),TabJoueurs,4,0)),"",VLOOKUP(CONCATENATE($B79," ",$C79),TabJoueurs,4,0))</f>
        <v/>
      </c>
      <c r="H79" s="126" t="str">
        <f aca="false">IF(ISERROR(VLOOKUP(CONCATENATE($B79," ",$C79),TabJoueurs,7,0)),"",VLOOKUP(CONCATENATE($B79," ",$C79),TabJoueurs,7,0))</f>
        <v/>
      </c>
      <c r="I79" s="125"/>
      <c r="J79" s="82" t="n">
        <f aca="false">COUNTIF(G$4:G79,G79)</f>
        <v>76</v>
      </c>
      <c r="K79" s="82" t="n">
        <f aca="false">IFERROR(IF(J79&lt;6,K78+1,K78),0)</f>
        <v>5</v>
      </c>
      <c r="L79" s="82" t="str">
        <f aca="false">IF(I79&gt;0,IF(J79&lt;6,PtsMax-K79+1,""),"")</f>
        <v/>
      </c>
      <c r="M79" s="82" t="n">
        <f aca="false">MAX(O79:AE79)</f>
        <v>0</v>
      </c>
      <c r="N79" s="98" t="str">
        <f aca="false">IFERROR(I79/I$1,"")</f>
        <v/>
      </c>
      <c r="O79" s="127" t="str">
        <f aca="false">IF(O$2=$G79,$L79,"")</f>
        <v/>
      </c>
      <c r="P79" s="128" t="str">
        <f aca="false">IF(P$2=$G79,$L79,"")</f>
        <v/>
      </c>
      <c r="Q79" s="127" t="str">
        <f aca="false">IF(Q$2=$G79,$L79,"")</f>
        <v/>
      </c>
      <c r="R79" s="128" t="str">
        <f aca="false">IF(R$2=$G79,$L79,"")</f>
        <v/>
      </c>
      <c r="S79" s="127" t="str">
        <f aca="false">IF(S$2=$G79,$L79,"")</f>
        <v/>
      </c>
      <c r="T79" s="128" t="str">
        <f aca="false">IF(T$2=$G79,$L79,"")</f>
        <v/>
      </c>
      <c r="U79" s="127" t="str">
        <f aca="false">IF(U$2=$G79,$L79,"")</f>
        <v/>
      </c>
      <c r="V79" s="128" t="str">
        <f aca="false">IF(V$2=$G79,$L79,"")</f>
        <v/>
      </c>
      <c r="W79" s="127" t="str">
        <f aca="false">IF(W$2=$G79,$L79,"")</f>
        <v/>
      </c>
      <c r="X79" s="128" t="str">
        <f aca="false">IF(X$2=$G79,$L79,"")</f>
        <v/>
      </c>
      <c r="Y79" s="127" t="str">
        <f aca="false">IF(Y$2=$G79,$L79,"")</f>
        <v/>
      </c>
      <c r="Z79" s="128" t="str">
        <f aca="false">IF(Z$2=$G79,$L79,"")</f>
        <v/>
      </c>
      <c r="AA79" s="127" t="str">
        <f aca="false">IF(AA$2=$G79,$L79,"")</f>
        <v/>
      </c>
      <c r="AB79" s="128" t="str">
        <f aca="false">IF(AB$2=$G79,$L79,"")</f>
        <v/>
      </c>
      <c r="AC79" s="127" t="str">
        <f aca="false">IF(AC$2=$G79,$L79,"")</f>
        <v/>
      </c>
      <c r="AD79" s="128" t="str">
        <f aca="false">IF(AD$2=$G79,$L79,"")</f>
        <v/>
      </c>
      <c r="AE79" s="127" t="str">
        <f aca="false">IF(AE$2=$G79,$L79,"")</f>
        <v/>
      </c>
      <c r="AF79" s="135" t="s">
        <v>10</v>
      </c>
      <c r="AG79" s="130" t="s">
        <v>10</v>
      </c>
      <c r="AH79" s="83"/>
      <c r="AI79" s="83"/>
    </row>
    <row r="80" customFormat="false" ht="14.25" hidden="false" customHeight="false" outlineLevel="0" collapsed="false">
      <c r="A80" s="82" t="str">
        <f aca="false">IF(I80&lt;&gt;0,IF(COUNTIF(I$4:I$164,I80)&lt;&gt;1,RANK(I80,I$4:I$164)&amp;"°",RANK(I80,I$4:I$164)),"")</f>
        <v/>
      </c>
      <c r="B80" s="125"/>
      <c r="C80" s="125"/>
      <c r="D80" s="125" t="str">
        <f aca="false">CONCATENATE(B80," ",C80)</f>
        <v> </v>
      </c>
      <c r="E80" s="82" t="str">
        <f aca="false">IF(ISERROR(VLOOKUP(CONCATENATE($B80," ",$C80),TabJoueurs,2,0)),"",VLOOKUP(CONCATENATE($B80," ",$C80),TabJoueurs,2,0))</f>
        <v/>
      </c>
      <c r="F80" s="82" t="str">
        <f aca="false">IF(ISERROR(VLOOKUP(CONCATENATE($B80," ",$C80),TabJoueurs,3,0)),"",VLOOKUP(CONCATENATE($B80," ",$C80),TabJoueurs,3,0))</f>
        <v/>
      </c>
      <c r="G80" s="83" t="str">
        <f aca="false">IF(ISERROR(VLOOKUP(CONCATENATE($B80," ",$C80),TabJoueurs,4,0)),"",VLOOKUP(CONCATENATE($B80," ",$C80),TabJoueurs,4,0))</f>
        <v/>
      </c>
      <c r="H80" s="83" t="str">
        <f aca="false">IF(ISERROR(VLOOKUP(CONCATENATE($B80," ",$C80),TabJoueurs,7,0)),"",VLOOKUP(CONCATENATE($B80," ",$C80),TabJoueurs,7,0))</f>
        <v/>
      </c>
      <c r="I80" s="125"/>
      <c r="J80" s="82" t="n">
        <f aca="false">COUNTIF(G$4:G80,G80)</f>
        <v>77</v>
      </c>
      <c r="K80" s="82" t="n">
        <f aca="false">IFERROR(IF(J80&lt;6,K79+1,K79),0)</f>
        <v>5</v>
      </c>
      <c r="L80" s="82" t="str">
        <f aca="false">IF(I80&gt;0,IF(J80&lt;6,PtsMax-K80+1,""),"")</f>
        <v/>
      </c>
      <c r="M80" s="82" t="n">
        <f aca="false">MAX(O80:AE80)</f>
        <v>0</v>
      </c>
      <c r="N80" s="98" t="str">
        <f aca="false">IFERROR(I80/I$1,"")</f>
        <v/>
      </c>
      <c r="O80" s="127" t="str">
        <f aca="false">IF(O$2=$G80,$L80,"")</f>
        <v/>
      </c>
      <c r="P80" s="128" t="str">
        <f aca="false">IF(P$2=$G80,$L80,"")</f>
        <v/>
      </c>
      <c r="Q80" s="127" t="str">
        <f aca="false">IF(Q$2=$G80,$L80,"")</f>
        <v/>
      </c>
      <c r="R80" s="128" t="str">
        <f aca="false">IF(R$2=$G80,$L80,"")</f>
        <v/>
      </c>
      <c r="S80" s="127" t="str">
        <f aca="false">IF(S$2=$G80,$L80,"")</f>
        <v/>
      </c>
      <c r="T80" s="128" t="str">
        <f aca="false">IF(T$2=$G80,$L80,"")</f>
        <v/>
      </c>
      <c r="U80" s="127" t="str">
        <f aca="false">IF(U$2=$G80,$L80,"")</f>
        <v/>
      </c>
      <c r="V80" s="128" t="str">
        <f aca="false">IF(V$2=$G80,$L80,"")</f>
        <v/>
      </c>
      <c r="W80" s="127" t="str">
        <f aca="false">IF(W$2=$G80,$L80,"")</f>
        <v/>
      </c>
      <c r="X80" s="128" t="str">
        <f aca="false">IF(X$2=$G80,$L80,"")</f>
        <v/>
      </c>
      <c r="Y80" s="127" t="str">
        <f aca="false">IF(Y$2=$G80,$L80,"")</f>
        <v/>
      </c>
      <c r="Z80" s="128" t="str">
        <f aca="false">IF(Z$2=$G80,$L80,"")</f>
        <v/>
      </c>
      <c r="AA80" s="127" t="str">
        <f aca="false">IF(AA$2=$G80,$L80,"")</f>
        <v/>
      </c>
      <c r="AB80" s="128" t="str">
        <f aca="false">IF(AB$2=$G80,$L80,"")</f>
        <v/>
      </c>
      <c r="AC80" s="127" t="str">
        <f aca="false">IF(AC$2=$G80,$L80,"")</f>
        <v/>
      </c>
      <c r="AD80" s="128" t="str">
        <f aca="false">IF(AD$2=$G80,$L80,"")</f>
        <v/>
      </c>
      <c r="AE80" s="127" t="str">
        <f aca="false">IF(AE$2=$G80,$L80,"")</f>
        <v/>
      </c>
      <c r="AF80" s="135" t="s">
        <v>10</v>
      </c>
      <c r="AG80" s="130" t="s">
        <v>10</v>
      </c>
      <c r="AH80" s="83"/>
      <c r="AI80" s="83"/>
    </row>
    <row r="81" customFormat="false" ht="14.25" hidden="false" customHeight="false" outlineLevel="0" collapsed="false">
      <c r="A81" s="82" t="str">
        <f aca="false">IF(I81&lt;&gt;0,IF(COUNTIF(I$4:I$164,I81)&lt;&gt;1,RANK(I81,I$4:I$164)&amp;"°",RANK(I81,I$4:I$164)),"")</f>
        <v/>
      </c>
      <c r="B81" s="125"/>
      <c r="C81" s="125"/>
      <c r="D81" s="125" t="str">
        <f aca="false">CONCATENATE(B81," ",C81)</f>
        <v> </v>
      </c>
      <c r="E81" s="82" t="str">
        <f aca="false">IF(ISERROR(VLOOKUP(CONCATENATE($B81," ",$C81),TabJoueurs,2,0)),"",VLOOKUP(CONCATENATE($B81," ",$C81),TabJoueurs,2,0))</f>
        <v/>
      </c>
      <c r="F81" s="82" t="str">
        <f aca="false">IF(ISERROR(VLOOKUP(CONCATENATE($B81," ",$C81),TabJoueurs,3,0)),"",VLOOKUP(CONCATENATE($B81," ",$C81),TabJoueurs,3,0))</f>
        <v/>
      </c>
      <c r="G81" s="126" t="str">
        <f aca="false">IF(ISERROR(VLOOKUP(CONCATENATE($B81," ",$C81),TabJoueurs,4,0)),"",VLOOKUP(CONCATENATE($B81," ",$C81),TabJoueurs,4,0))</f>
        <v/>
      </c>
      <c r="H81" s="126" t="str">
        <f aca="false">IF(ISERROR(VLOOKUP(CONCATENATE($B81," ",$C81),TabJoueurs,7,0)),"",VLOOKUP(CONCATENATE($B81," ",$C81),TabJoueurs,7,0))</f>
        <v/>
      </c>
      <c r="I81" s="125"/>
      <c r="J81" s="82" t="n">
        <f aca="false">COUNTIF(G$4:G81,G81)</f>
        <v>78</v>
      </c>
      <c r="K81" s="82" t="n">
        <f aca="false">IFERROR(IF(J81&lt;6,K80+1,K80),0)</f>
        <v>5</v>
      </c>
      <c r="L81" s="82" t="str">
        <f aca="false">IF(I81&gt;0,IF(J81&lt;6,PtsMax-K81+1,""),"")</f>
        <v/>
      </c>
      <c r="M81" s="82" t="n">
        <f aca="false">MAX(O81:AE81)</f>
        <v>0</v>
      </c>
      <c r="N81" s="98" t="str">
        <f aca="false">IFERROR(I81/I$1,"")</f>
        <v/>
      </c>
      <c r="O81" s="127" t="str">
        <f aca="false">IF(O$2=$G81,$L81,"")</f>
        <v/>
      </c>
      <c r="P81" s="128" t="str">
        <f aca="false">IF(P$2=$G81,$L81,"")</f>
        <v/>
      </c>
      <c r="Q81" s="127" t="str">
        <f aca="false">IF(Q$2=$G81,$L81,"")</f>
        <v/>
      </c>
      <c r="R81" s="128" t="str">
        <f aca="false">IF(R$2=$G81,$L81,"")</f>
        <v/>
      </c>
      <c r="S81" s="127" t="str">
        <f aca="false">IF(S$2=$G81,$L81,"")</f>
        <v/>
      </c>
      <c r="T81" s="128" t="str">
        <f aca="false">IF(T$2=$G81,$L81,"")</f>
        <v/>
      </c>
      <c r="U81" s="127" t="str">
        <f aca="false">IF(U$2=$G81,$L81,"")</f>
        <v/>
      </c>
      <c r="V81" s="128" t="str">
        <f aca="false">IF(V$2=$G81,$L81,"")</f>
        <v/>
      </c>
      <c r="W81" s="127" t="str">
        <f aca="false">IF(W$2=$G81,$L81,"")</f>
        <v/>
      </c>
      <c r="X81" s="128" t="str">
        <f aca="false">IF(X$2=$G81,$L81,"")</f>
        <v/>
      </c>
      <c r="Y81" s="127" t="str">
        <f aca="false">IF(Y$2=$G81,$L81,"")</f>
        <v/>
      </c>
      <c r="Z81" s="128" t="str">
        <f aca="false">IF(Z$2=$G81,$L81,"")</f>
        <v/>
      </c>
      <c r="AA81" s="127" t="str">
        <f aca="false">IF(AA$2=$G81,$L81,"")</f>
        <v/>
      </c>
      <c r="AB81" s="128" t="str">
        <f aca="false">IF(AB$2=$G81,$L81,"")</f>
        <v/>
      </c>
      <c r="AC81" s="127" t="str">
        <f aca="false">IF(AC$2=$G81,$L81,"")</f>
        <v/>
      </c>
      <c r="AD81" s="128" t="str">
        <f aca="false">IF(AD$2=$G81,$L81,"")</f>
        <v/>
      </c>
      <c r="AE81" s="127" t="str">
        <f aca="false">IF(AE$2=$G81,$L81,"")</f>
        <v/>
      </c>
      <c r="AF81" s="135" t="s">
        <v>10</v>
      </c>
      <c r="AG81" s="130" t="s">
        <v>10</v>
      </c>
      <c r="AH81" s="83"/>
      <c r="AI81" s="83"/>
    </row>
    <row r="82" customFormat="false" ht="14.25" hidden="false" customHeight="false" outlineLevel="0" collapsed="false">
      <c r="A82" s="82" t="str">
        <f aca="false">IF(I82&lt;&gt;0,IF(COUNTIF(I$4:I$164,I82)&lt;&gt;1,RANK(I82,I$4:I$164)&amp;"°",RANK(I82,I$4:I$164)),"")</f>
        <v/>
      </c>
      <c r="B82" s="125"/>
      <c r="C82" s="125"/>
      <c r="D82" s="125" t="str">
        <f aca="false">CONCATENATE(B82," ",C82)</f>
        <v> </v>
      </c>
      <c r="E82" s="82" t="str">
        <f aca="false">IF(ISERROR(VLOOKUP(CONCATENATE($B82," ",$C82),TabJoueurs,2,0)),"",VLOOKUP(CONCATENATE($B82," ",$C82),TabJoueurs,2,0))</f>
        <v/>
      </c>
      <c r="F82" s="82" t="str">
        <f aca="false">IF(ISERROR(VLOOKUP(CONCATENATE($B82," ",$C82),TabJoueurs,3,0)),"",VLOOKUP(CONCATENATE($B82," ",$C82),TabJoueurs,3,0))</f>
        <v/>
      </c>
      <c r="G82" s="126" t="str">
        <f aca="false">IF(ISERROR(VLOOKUP(CONCATENATE($B82," ",$C82),TabJoueurs,4,0)),"",VLOOKUP(CONCATENATE($B82," ",$C82),TabJoueurs,4,0))</f>
        <v/>
      </c>
      <c r="H82" s="126" t="str">
        <f aca="false">IF(ISERROR(VLOOKUP(CONCATENATE($B82," ",$C82),TabJoueurs,7,0)),"",VLOOKUP(CONCATENATE($B82," ",$C82),TabJoueurs,7,0))</f>
        <v/>
      </c>
      <c r="I82" s="125"/>
      <c r="J82" s="82" t="n">
        <f aca="false">COUNTIF(G$4:G82,G82)</f>
        <v>79</v>
      </c>
      <c r="K82" s="82" t="n">
        <f aca="false">IFERROR(IF(J82&lt;6,K81+1,K81),0)</f>
        <v>5</v>
      </c>
      <c r="L82" s="82" t="str">
        <f aca="false">IF(I82&gt;0,IF(J82&lt;6,PtsMax-K82+1,""),"")</f>
        <v/>
      </c>
      <c r="M82" s="82" t="n">
        <f aca="false">MAX(O82:AE82)</f>
        <v>0</v>
      </c>
      <c r="N82" s="98" t="str">
        <f aca="false">IFERROR(I82/I$1,"")</f>
        <v/>
      </c>
      <c r="O82" s="127" t="str">
        <f aca="false">IF(O$2=$G82,$L82,"")</f>
        <v/>
      </c>
      <c r="P82" s="128" t="str">
        <f aca="false">IF(P$2=$G82,$L82,"")</f>
        <v/>
      </c>
      <c r="Q82" s="127" t="str">
        <f aca="false">IF(Q$2=$G82,$L82,"")</f>
        <v/>
      </c>
      <c r="R82" s="128" t="str">
        <f aca="false">IF(R$2=$G82,$L82,"")</f>
        <v/>
      </c>
      <c r="S82" s="127" t="str">
        <f aca="false">IF(S$2=$G82,$L82,"")</f>
        <v/>
      </c>
      <c r="T82" s="128" t="str">
        <f aca="false">IF(T$2=$G82,$L82,"")</f>
        <v/>
      </c>
      <c r="U82" s="127" t="str">
        <f aca="false">IF(U$2=$G82,$L82,"")</f>
        <v/>
      </c>
      <c r="V82" s="128" t="str">
        <f aca="false">IF(V$2=$G82,$L82,"")</f>
        <v/>
      </c>
      <c r="W82" s="127" t="str">
        <f aca="false">IF(W$2=$G82,$L82,"")</f>
        <v/>
      </c>
      <c r="X82" s="128" t="str">
        <f aca="false">IF(X$2=$G82,$L82,"")</f>
        <v/>
      </c>
      <c r="Y82" s="127" t="str">
        <f aca="false">IF(Y$2=$G82,$L82,"")</f>
        <v/>
      </c>
      <c r="Z82" s="128" t="str">
        <f aca="false">IF(Z$2=$G82,$L82,"")</f>
        <v/>
      </c>
      <c r="AA82" s="127" t="str">
        <f aca="false">IF(AA$2=$G82,$L82,"")</f>
        <v/>
      </c>
      <c r="AB82" s="128" t="str">
        <f aca="false">IF(AB$2=$G82,$L82,"")</f>
        <v/>
      </c>
      <c r="AC82" s="127" t="str">
        <f aca="false">IF(AC$2=$G82,$L82,"")</f>
        <v/>
      </c>
      <c r="AD82" s="128" t="str">
        <f aca="false">IF(AD$2=$G82,$L82,"")</f>
        <v/>
      </c>
      <c r="AE82" s="127" t="str">
        <f aca="false">IF(AE$2=$G82,$L82,"")</f>
        <v/>
      </c>
      <c r="AF82" s="135" t="s">
        <v>10</v>
      </c>
      <c r="AG82" s="130" t="s">
        <v>10</v>
      </c>
      <c r="AH82" s="83"/>
      <c r="AI82" s="83"/>
    </row>
    <row r="83" customFormat="false" ht="14.25" hidden="false" customHeight="false" outlineLevel="0" collapsed="false">
      <c r="A83" s="82" t="str">
        <f aca="false">IF(I83&lt;&gt;0,IF(COUNTIF(I$4:I$164,I83)&lt;&gt;1,RANK(I83,I$4:I$164)&amp;"°",RANK(I83,I$4:I$164)),"")</f>
        <v/>
      </c>
      <c r="B83" s="125"/>
      <c r="C83" s="125"/>
      <c r="D83" s="125" t="str">
        <f aca="false">CONCATENATE(B83," ",C83)</f>
        <v> </v>
      </c>
      <c r="E83" s="82" t="str">
        <f aca="false">IF(ISERROR(VLOOKUP(CONCATENATE($B83," ",$C83),TabJoueurs,2,0)),"",VLOOKUP(CONCATENATE($B83," ",$C83),TabJoueurs,2,0))</f>
        <v/>
      </c>
      <c r="F83" s="82" t="str">
        <f aca="false">IF(ISERROR(VLOOKUP(CONCATENATE($B83," ",$C83),TabJoueurs,3,0)),"",VLOOKUP(CONCATENATE($B83," ",$C83),TabJoueurs,3,0))</f>
        <v/>
      </c>
      <c r="G83" s="126" t="str">
        <f aca="false">IF(ISERROR(VLOOKUP(CONCATENATE($B83," ",$C83),TabJoueurs,4,0)),"",VLOOKUP(CONCATENATE($B83," ",$C83),TabJoueurs,4,0))</f>
        <v/>
      </c>
      <c r="H83" s="126" t="str">
        <f aca="false">IF(ISERROR(VLOOKUP(CONCATENATE($B83," ",$C83),TabJoueurs,7,0)),"",VLOOKUP(CONCATENATE($B83," ",$C83),TabJoueurs,7,0))</f>
        <v/>
      </c>
      <c r="I83" s="125"/>
      <c r="J83" s="82" t="n">
        <f aca="false">COUNTIF(G$4:G83,G83)</f>
        <v>80</v>
      </c>
      <c r="K83" s="82" t="n">
        <f aca="false">IFERROR(IF(J83&lt;6,K82+1,K82),0)</f>
        <v>5</v>
      </c>
      <c r="L83" s="82" t="str">
        <f aca="false">IF(I83&gt;0,IF(J83&lt;6,PtsMax-K83+1,""),"")</f>
        <v/>
      </c>
      <c r="M83" s="82" t="n">
        <f aca="false">MAX(O83:AE83)</f>
        <v>0</v>
      </c>
      <c r="N83" s="98" t="str">
        <f aca="false">IFERROR(I83/I$1,"")</f>
        <v/>
      </c>
      <c r="O83" s="127" t="str">
        <f aca="false">IF(O$2=$G83,$L83,"")</f>
        <v/>
      </c>
      <c r="P83" s="128" t="str">
        <f aca="false">IF(P$2=$G83,$L83,"")</f>
        <v/>
      </c>
      <c r="Q83" s="127" t="str">
        <f aca="false">IF(Q$2=$G83,$L83,"")</f>
        <v/>
      </c>
      <c r="R83" s="128" t="str">
        <f aca="false">IF(R$2=$G83,$L83,"")</f>
        <v/>
      </c>
      <c r="S83" s="127" t="str">
        <f aca="false">IF(S$2=$G83,$L83,"")</f>
        <v/>
      </c>
      <c r="T83" s="128" t="str">
        <f aca="false">IF(T$2=$G83,$L83,"")</f>
        <v/>
      </c>
      <c r="U83" s="127" t="str">
        <f aca="false">IF(U$2=$G83,$L83,"")</f>
        <v/>
      </c>
      <c r="V83" s="128" t="str">
        <f aca="false">IF(V$2=$G83,$L83,"")</f>
        <v/>
      </c>
      <c r="W83" s="127" t="str">
        <f aca="false">IF(W$2=$G83,$L83,"")</f>
        <v/>
      </c>
      <c r="X83" s="128" t="str">
        <f aca="false">IF(X$2=$G83,$L83,"")</f>
        <v/>
      </c>
      <c r="Y83" s="127" t="str">
        <f aca="false">IF(Y$2=$G83,$L83,"")</f>
        <v/>
      </c>
      <c r="Z83" s="128" t="str">
        <f aca="false">IF(Z$2=$G83,$L83,"")</f>
        <v/>
      </c>
      <c r="AA83" s="127" t="str">
        <f aca="false">IF(AA$2=$G83,$L83,"")</f>
        <v/>
      </c>
      <c r="AB83" s="128" t="str">
        <f aca="false">IF(AB$2=$G83,$L83,"")</f>
        <v/>
      </c>
      <c r="AC83" s="127" t="str">
        <f aca="false">IF(AC$2=$G83,$L83,"")</f>
        <v/>
      </c>
      <c r="AD83" s="128" t="str">
        <f aca="false">IF(AD$2=$G83,$L83,"")</f>
        <v/>
      </c>
      <c r="AE83" s="127" t="str">
        <f aca="false">IF(AE$2=$G83,$L83,"")</f>
        <v/>
      </c>
      <c r="AF83" s="135" t="s">
        <v>10</v>
      </c>
      <c r="AG83" s="130" t="s">
        <v>10</v>
      </c>
      <c r="AH83" s="83"/>
      <c r="AI83" s="83"/>
    </row>
    <row r="84" customFormat="false" ht="14.25" hidden="false" customHeight="false" outlineLevel="0" collapsed="false">
      <c r="A84" s="82" t="str">
        <f aca="false">IF(I84&lt;&gt;0,IF(COUNTIF(I$4:I$164,I84)&lt;&gt;1,RANK(I84,I$4:I$164)&amp;"°",RANK(I84,I$4:I$164)),"")</f>
        <v/>
      </c>
      <c r="B84" s="125"/>
      <c r="C84" s="125"/>
      <c r="D84" s="125" t="str">
        <f aca="false">CONCATENATE(B84," ",C84)</f>
        <v> </v>
      </c>
      <c r="E84" s="82" t="str">
        <f aca="false">IF(ISERROR(VLOOKUP(CONCATENATE($B84," ",$C84),TabJoueurs,2,0)),"",VLOOKUP(CONCATENATE($B84," ",$C84),TabJoueurs,2,0))</f>
        <v/>
      </c>
      <c r="F84" s="82" t="str">
        <f aca="false">IF(ISERROR(VLOOKUP(CONCATENATE($B84," ",$C84),TabJoueurs,3,0)),"",VLOOKUP(CONCATENATE($B84," ",$C84),TabJoueurs,3,0))</f>
        <v/>
      </c>
      <c r="G84" s="126" t="str">
        <f aca="false">IF(ISERROR(VLOOKUP(CONCATENATE($B84," ",$C84),TabJoueurs,4,0)),"",VLOOKUP(CONCATENATE($B84," ",$C84),TabJoueurs,4,0))</f>
        <v/>
      </c>
      <c r="H84" s="126" t="str">
        <f aca="false">IF(ISERROR(VLOOKUP(CONCATENATE($B84," ",$C84),TabJoueurs,7,0)),"",VLOOKUP(CONCATENATE($B84," ",$C84),TabJoueurs,7,0))</f>
        <v/>
      </c>
      <c r="I84" s="125"/>
      <c r="J84" s="82" t="n">
        <f aca="false">COUNTIF(G$4:G84,G84)</f>
        <v>81</v>
      </c>
      <c r="K84" s="82" t="n">
        <f aca="false">IFERROR(IF(J84&lt;6,K83+1,K83),0)</f>
        <v>5</v>
      </c>
      <c r="L84" s="82" t="str">
        <f aca="false">IF(I84&gt;0,IF(J84&lt;6,PtsMax-K84+1,""),"")</f>
        <v/>
      </c>
      <c r="M84" s="82" t="n">
        <f aca="false">MAX(O84:AE84)</f>
        <v>0</v>
      </c>
      <c r="N84" s="98" t="str">
        <f aca="false">IFERROR(I84/I$1,"")</f>
        <v/>
      </c>
      <c r="O84" s="127" t="str">
        <f aca="false">IF(O$2=$G84,$L84,"")</f>
        <v/>
      </c>
      <c r="P84" s="128" t="str">
        <f aca="false">IF(P$2=$G84,$L84,"")</f>
        <v/>
      </c>
      <c r="Q84" s="127" t="str">
        <f aca="false">IF(Q$2=$G84,$L84,"")</f>
        <v/>
      </c>
      <c r="R84" s="128" t="str">
        <f aca="false">IF(R$2=$G84,$L84,"")</f>
        <v/>
      </c>
      <c r="S84" s="127" t="str">
        <f aca="false">IF(S$2=$G84,$L84,"")</f>
        <v/>
      </c>
      <c r="T84" s="128" t="str">
        <f aca="false">IF(T$2=$G84,$L84,"")</f>
        <v/>
      </c>
      <c r="U84" s="127" t="str">
        <f aca="false">IF(U$2=$G84,$L84,"")</f>
        <v/>
      </c>
      <c r="V84" s="128" t="str">
        <f aca="false">IF(V$2=$G84,$L84,"")</f>
        <v/>
      </c>
      <c r="W84" s="127" t="str">
        <f aca="false">IF(W$2=$G84,$L84,"")</f>
        <v/>
      </c>
      <c r="X84" s="128" t="str">
        <f aca="false">IF(X$2=$G84,$L84,"")</f>
        <v/>
      </c>
      <c r="Y84" s="127" t="str">
        <f aca="false">IF(Y$2=$G84,$L84,"")</f>
        <v/>
      </c>
      <c r="Z84" s="128" t="str">
        <f aca="false">IF(Z$2=$G84,$L84,"")</f>
        <v/>
      </c>
      <c r="AA84" s="127" t="str">
        <f aca="false">IF(AA$2=$G84,$L84,"")</f>
        <v/>
      </c>
      <c r="AB84" s="128" t="str">
        <f aca="false">IF(AB$2=$G84,$L84,"")</f>
        <v/>
      </c>
      <c r="AC84" s="127" t="str">
        <f aca="false">IF(AC$2=$G84,$L84,"")</f>
        <v/>
      </c>
      <c r="AD84" s="128" t="str">
        <f aca="false">IF(AD$2=$G84,$L84,"")</f>
        <v/>
      </c>
      <c r="AE84" s="127" t="str">
        <f aca="false">IF(AE$2=$G84,$L84,"")</f>
        <v/>
      </c>
      <c r="AF84" s="135" t="s">
        <v>10</v>
      </c>
      <c r="AG84" s="130" t="s">
        <v>10</v>
      </c>
      <c r="AH84" s="83"/>
      <c r="AI84" s="83"/>
    </row>
    <row r="85" customFormat="false" ht="14.25" hidden="false" customHeight="false" outlineLevel="0" collapsed="false">
      <c r="A85" s="82" t="str">
        <f aca="false">IF(I85&lt;&gt;0,IF(COUNTIF(I$4:I$164,I85)&lt;&gt;1,RANK(I85,I$4:I$164)&amp;"°",RANK(I85,I$4:I$164)),"")</f>
        <v/>
      </c>
      <c r="B85" s="125"/>
      <c r="C85" s="125"/>
      <c r="D85" s="125" t="str">
        <f aca="false">CONCATENATE(B85," ",C85)</f>
        <v> </v>
      </c>
      <c r="E85" s="82" t="str">
        <f aca="false">IF(ISERROR(VLOOKUP(CONCATENATE($B85," ",$C85),TabJoueurs,2,0)),"",VLOOKUP(CONCATENATE($B85," ",$C85),TabJoueurs,2,0))</f>
        <v/>
      </c>
      <c r="F85" s="82" t="str">
        <f aca="false">IF(ISERROR(VLOOKUP(CONCATENATE($B85," ",$C85),TabJoueurs,3,0)),"",VLOOKUP(CONCATENATE($B85," ",$C85),TabJoueurs,3,0))</f>
        <v/>
      </c>
      <c r="G85" s="126" t="str">
        <f aca="false">IF(ISERROR(VLOOKUP(CONCATENATE($B85," ",$C85),TabJoueurs,4,0)),"",VLOOKUP(CONCATENATE($B85," ",$C85),TabJoueurs,4,0))</f>
        <v/>
      </c>
      <c r="H85" s="126" t="str">
        <f aca="false">IF(ISERROR(VLOOKUP(CONCATENATE($B85," ",$C85),TabJoueurs,7,0)),"",VLOOKUP(CONCATENATE($B85," ",$C85),TabJoueurs,7,0))</f>
        <v/>
      </c>
      <c r="I85" s="125"/>
      <c r="J85" s="82" t="n">
        <f aca="false">COUNTIF(G$4:G85,G85)</f>
        <v>82</v>
      </c>
      <c r="K85" s="82" t="n">
        <f aca="false">IFERROR(IF(J85&lt;6,K84+1,K84),0)</f>
        <v>5</v>
      </c>
      <c r="L85" s="82" t="str">
        <f aca="false">IF(I85&gt;0,IF(J85&lt;6,PtsMax-K85+1,""),"")</f>
        <v/>
      </c>
      <c r="M85" s="82" t="n">
        <f aca="false">MAX(O85:AE85)</f>
        <v>0</v>
      </c>
      <c r="N85" s="98" t="str">
        <f aca="false">IFERROR(I85/I$1,"")</f>
        <v/>
      </c>
      <c r="O85" s="127" t="str">
        <f aca="false">IF(O$2=$G85,$L85,"")</f>
        <v/>
      </c>
      <c r="P85" s="128" t="str">
        <f aca="false">IF(P$2=$G85,$L85,"")</f>
        <v/>
      </c>
      <c r="Q85" s="127" t="str">
        <f aca="false">IF(Q$2=$G85,$L85,"")</f>
        <v/>
      </c>
      <c r="R85" s="128" t="str">
        <f aca="false">IF(R$2=$G85,$L85,"")</f>
        <v/>
      </c>
      <c r="S85" s="127" t="str">
        <f aca="false">IF(S$2=$G85,$L85,"")</f>
        <v/>
      </c>
      <c r="T85" s="128" t="str">
        <f aca="false">IF(T$2=$G85,$L85,"")</f>
        <v/>
      </c>
      <c r="U85" s="127" t="str">
        <f aca="false">IF(U$2=$G85,$L85,"")</f>
        <v/>
      </c>
      <c r="V85" s="128" t="str">
        <f aca="false">IF(V$2=$G85,$L85,"")</f>
        <v/>
      </c>
      <c r="W85" s="127" t="str">
        <f aca="false">IF(W$2=$G85,$L85,"")</f>
        <v/>
      </c>
      <c r="X85" s="128" t="str">
        <f aca="false">IF(X$2=$G85,$L85,"")</f>
        <v/>
      </c>
      <c r="Y85" s="127" t="str">
        <f aca="false">IF(Y$2=$G85,$L85,"")</f>
        <v/>
      </c>
      <c r="Z85" s="128" t="str">
        <f aca="false">IF(Z$2=$G85,$L85,"")</f>
        <v/>
      </c>
      <c r="AA85" s="127" t="str">
        <f aca="false">IF(AA$2=$G85,$L85,"")</f>
        <v/>
      </c>
      <c r="AB85" s="128" t="str">
        <f aca="false">IF(AB$2=$G85,$L85,"")</f>
        <v/>
      </c>
      <c r="AC85" s="127" t="str">
        <f aca="false">IF(AC$2=$G85,$L85,"")</f>
        <v/>
      </c>
      <c r="AD85" s="128" t="str">
        <f aca="false">IF(AD$2=$G85,$L85,"")</f>
        <v/>
      </c>
      <c r="AE85" s="127" t="str">
        <f aca="false">IF(AE$2=$G85,$L85,"")</f>
        <v/>
      </c>
      <c r="AF85" s="135" t="s">
        <v>10</v>
      </c>
      <c r="AG85" s="130" t="s">
        <v>10</v>
      </c>
      <c r="AH85" s="83"/>
      <c r="AI85" s="83"/>
    </row>
    <row r="86" customFormat="false" ht="14.25" hidden="false" customHeight="false" outlineLevel="0" collapsed="false">
      <c r="A86" s="82" t="str">
        <f aca="false">IF(I86&lt;&gt;0,IF(COUNTIF(I$4:I$164,I86)&lt;&gt;1,RANK(I86,I$4:I$164)&amp;"°",RANK(I86,I$4:I$164)),"")</f>
        <v/>
      </c>
      <c r="B86" s="125"/>
      <c r="C86" s="125"/>
      <c r="D86" s="125" t="str">
        <f aca="false">CONCATENATE(B86," ",C86)</f>
        <v> </v>
      </c>
      <c r="E86" s="82" t="str">
        <f aca="false">IF(ISERROR(VLOOKUP(CONCATENATE($B86," ",$C86),TabJoueurs,2,0)),"",VLOOKUP(CONCATENATE($B86," ",$C86),TabJoueurs,2,0))</f>
        <v/>
      </c>
      <c r="F86" s="82" t="str">
        <f aca="false">IF(ISERROR(VLOOKUP(CONCATENATE($B86," ",$C86),TabJoueurs,3,0)),"",VLOOKUP(CONCATENATE($B86," ",$C86),TabJoueurs,3,0))</f>
        <v/>
      </c>
      <c r="G86" s="126" t="str">
        <f aca="false">IF(ISERROR(VLOOKUP(CONCATENATE($B86," ",$C86),TabJoueurs,4,0)),"",VLOOKUP(CONCATENATE($B86," ",$C86),TabJoueurs,4,0))</f>
        <v/>
      </c>
      <c r="H86" s="126" t="str">
        <f aca="false">IF(ISERROR(VLOOKUP(CONCATENATE($B86," ",$C86),TabJoueurs,7,0)),"",VLOOKUP(CONCATENATE($B86," ",$C86),TabJoueurs,7,0))</f>
        <v/>
      </c>
      <c r="I86" s="125"/>
      <c r="J86" s="82" t="n">
        <f aca="false">COUNTIF(G$4:G86,G86)</f>
        <v>83</v>
      </c>
      <c r="K86" s="82" t="n">
        <f aca="false">IFERROR(IF(J86&lt;6,K85+1,K85),0)</f>
        <v>5</v>
      </c>
      <c r="L86" s="82" t="str">
        <f aca="false">IF(I86&gt;0,IF(J86&lt;6,PtsMax-K86+1,""),"")</f>
        <v/>
      </c>
      <c r="M86" s="82" t="n">
        <f aca="false">MAX(O86:AE86)</f>
        <v>0</v>
      </c>
      <c r="N86" s="98" t="str">
        <f aca="false">IFERROR(I86/I$1,"")</f>
        <v/>
      </c>
      <c r="O86" s="127" t="str">
        <f aca="false">IF(O$2=$G86,$L86,"")</f>
        <v/>
      </c>
      <c r="P86" s="128" t="str">
        <f aca="false">IF(P$2=$G86,$L86,"")</f>
        <v/>
      </c>
      <c r="Q86" s="127" t="str">
        <f aca="false">IF(Q$2=$G86,$L86,"")</f>
        <v/>
      </c>
      <c r="R86" s="128" t="str">
        <f aca="false">IF(R$2=$G86,$L86,"")</f>
        <v/>
      </c>
      <c r="S86" s="127" t="str">
        <f aca="false">IF(S$2=$G86,$L86,"")</f>
        <v/>
      </c>
      <c r="T86" s="128" t="str">
        <f aca="false">IF(T$2=$G86,$L86,"")</f>
        <v/>
      </c>
      <c r="U86" s="127" t="str">
        <f aca="false">IF(U$2=$G86,$L86,"")</f>
        <v/>
      </c>
      <c r="V86" s="128" t="str">
        <f aca="false">IF(V$2=$G86,$L86,"")</f>
        <v/>
      </c>
      <c r="W86" s="127" t="str">
        <f aca="false">IF(W$2=$G86,$L86,"")</f>
        <v/>
      </c>
      <c r="X86" s="128" t="str">
        <f aca="false">IF(X$2=$G86,$L86,"")</f>
        <v/>
      </c>
      <c r="Y86" s="127" t="str">
        <f aca="false">IF(Y$2=$G86,$L86,"")</f>
        <v/>
      </c>
      <c r="Z86" s="128" t="str">
        <f aca="false">IF(Z$2=$G86,$L86,"")</f>
        <v/>
      </c>
      <c r="AA86" s="127" t="str">
        <f aca="false">IF(AA$2=$G86,$L86,"")</f>
        <v/>
      </c>
      <c r="AB86" s="128" t="str">
        <f aca="false">IF(AB$2=$G86,$L86,"")</f>
        <v/>
      </c>
      <c r="AC86" s="127" t="str">
        <f aca="false">IF(AC$2=$G86,$L86,"")</f>
        <v/>
      </c>
      <c r="AD86" s="128" t="str">
        <f aca="false">IF(AD$2=$G86,$L86,"")</f>
        <v/>
      </c>
      <c r="AE86" s="127" t="str">
        <f aca="false">IF(AE$2=$G86,$L86,"")</f>
        <v/>
      </c>
      <c r="AF86" s="136" t="s">
        <v>10</v>
      </c>
      <c r="AG86" s="130" t="s">
        <v>10</v>
      </c>
      <c r="AH86" s="83"/>
      <c r="AI86" s="83"/>
    </row>
    <row r="87" customFormat="false" ht="14.25" hidden="false" customHeight="false" outlineLevel="0" collapsed="false">
      <c r="A87" s="82" t="str">
        <f aca="false">IF(I87&lt;&gt;0,IF(COUNTIF(I$4:I$164,I87)&lt;&gt;1,RANK(I87,I$4:I$164)&amp;"°",RANK(I87,I$4:I$164)),"")</f>
        <v/>
      </c>
      <c r="B87" s="125"/>
      <c r="C87" s="125"/>
      <c r="D87" s="125" t="str">
        <f aca="false">CONCATENATE(B87," ",C87)</f>
        <v> </v>
      </c>
      <c r="E87" s="82" t="str">
        <f aca="false">IF(ISERROR(VLOOKUP(CONCATENATE($B87," ",$C87),TabJoueurs,2,0)),"",VLOOKUP(CONCATENATE($B87," ",$C87),TabJoueurs,2,0))</f>
        <v/>
      </c>
      <c r="F87" s="82" t="str">
        <f aca="false">IF(ISERROR(VLOOKUP(CONCATENATE($B87," ",$C87),TabJoueurs,3,0)),"",VLOOKUP(CONCATENATE($B87," ",$C87),TabJoueurs,3,0))</f>
        <v/>
      </c>
      <c r="G87" s="126" t="str">
        <f aca="false">IF(ISERROR(VLOOKUP(CONCATENATE($B87," ",$C87),TabJoueurs,4,0)),"",VLOOKUP(CONCATENATE($B87," ",$C87),TabJoueurs,4,0))</f>
        <v/>
      </c>
      <c r="H87" s="126" t="str">
        <f aca="false">IF(ISERROR(VLOOKUP(CONCATENATE($B87," ",$C87),TabJoueurs,7,0)),"",VLOOKUP(CONCATENATE($B87," ",$C87),TabJoueurs,7,0))</f>
        <v/>
      </c>
      <c r="I87" s="125"/>
      <c r="J87" s="82" t="n">
        <f aca="false">COUNTIF(G$4:G87,G87)</f>
        <v>84</v>
      </c>
      <c r="K87" s="82" t="n">
        <f aca="false">IFERROR(IF(J87&lt;6,K86+1,K86),0)</f>
        <v>5</v>
      </c>
      <c r="L87" s="82" t="str">
        <f aca="false">IF(I87&gt;0,IF(J87&lt;6,PtsMax-K87+1,""),"")</f>
        <v/>
      </c>
      <c r="M87" s="82" t="n">
        <f aca="false">MAX(O87:AE87)</f>
        <v>0</v>
      </c>
      <c r="N87" s="98" t="str">
        <f aca="false">IFERROR(I87/I$1,"")</f>
        <v/>
      </c>
      <c r="O87" s="127" t="str">
        <f aca="false">IF(O$2=$G87,$L87,"")</f>
        <v/>
      </c>
      <c r="P87" s="128" t="str">
        <f aca="false">IF(P$2=$G87,$L87,"")</f>
        <v/>
      </c>
      <c r="Q87" s="127" t="str">
        <f aca="false">IF(Q$2=$G87,$L87,"")</f>
        <v/>
      </c>
      <c r="R87" s="128" t="str">
        <f aca="false">IF(R$2=$G87,$L87,"")</f>
        <v/>
      </c>
      <c r="S87" s="127" t="str">
        <f aca="false">IF(S$2=$G87,$L87,"")</f>
        <v/>
      </c>
      <c r="T87" s="128" t="str">
        <f aca="false">IF(T$2=$G87,$L87,"")</f>
        <v/>
      </c>
      <c r="U87" s="127" t="str">
        <f aca="false">IF(U$2=$G87,$L87,"")</f>
        <v/>
      </c>
      <c r="V87" s="128" t="str">
        <f aca="false">IF(V$2=$G87,$L87,"")</f>
        <v/>
      </c>
      <c r="W87" s="127" t="str">
        <f aca="false">IF(W$2=$G87,$L87,"")</f>
        <v/>
      </c>
      <c r="X87" s="128" t="str">
        <f aca="false">IF(X$2=$G87,$L87,"")</f>
        <v/>
      </c>
      <c r="Y87" s="127" t="str">
        <f aca="false">IF(Y$2=$G87,$L87,"")</f>
        <v/>
      </c>
      <c r="Z87" s="128" t="str">
        <f aca="false">IF(Z$2=$G87,$L87,"")</f>
        <v/>
      </c>
      <c r="AA87" s="127" t="str">
        <f aca="false">IF(AA$2=$G87,$L87,"")</f>
        <v/>
      </c>
      <c r="AB87" s="128" t="str">
        <f aca="false">IF(AB$2=$G87,$L87,"")</f>
        <v/>
      </c>
      <c r="AC87" s="127" t="str">
        <f aca="false">IF(AC$2=$G87,$L87,"")</f>
        <v/>
      </c>
      <c r="AD87" s="128" t="str">
        <f aca="false">IF(AD$2=$G87,$L87,"")</f>
        <v/>
      </c>
      <c r="AE87" s="127" t="str">
        <f aca="false">IF(AE$2=$G87,$L87,"")</f>
        <v/>
      </c>
      <c r="AF87" s="136" t="s">
        <v>10</v>
      </c>
      <c r="AG87" s="130" t="s">
        <v>10</v>
      </c>
      <c r="AH87" s="83"/>
      <c r="AI87" s="83"/>
    </row>
    <row r="88" customFormat="false" ht="14.25" hidden="false" customHeight="false" outlineLevel="0" collapsed="false">
      <c r="A88" s="82" t="str">
        <f aca="false">IF(I88&lt;&gt;0,IF(COUNTIF(I$4:I$164,I88)&lt;&gt;1,RANK(I88,I$4:I$164)&amp;"°",RANK(I88,I$4:I$164)),"")</f>
        <v/>
      </c>
      <c r="B88" s="125"/>
      <c r="C88" s="125"/>
      <c r="D88" s="125" t="str">
        <f aca="false">CONCATENATE(B88," ",C88)</f>
        <v> </v>
      </c>
      <c r="E88" s="82" t="str">
        <f aca="false">IF(ISERROR(VLOOKUP(CONCATENATE($B88," ",$C88),TabJoueurs,2,0)),"",VLOOKUP(CONCATENATE($B88," ",$C88),TabJoueurs,2,0))</f>
        <v/>
      </c>
      <c r="F88" s="82" t="str">
        <f aca="false">IF(ISERROR(VLOOKUP(CONCATENATE($B88," ",$C88),TabJoueurs,3,0)),"",VLOOKUP(CONCATENATE($B88," ",$C88),TabJoueurs,3,0))</f>
        <v/>
      </c>
      <c r="G88" s="126" t="str">
        <f aca="false">IF(ISERROR(VLOOKUP(CONCATENATE($B88," ",$C88),TabJoueurs,4,0)),"",VLOOKUP(CONCATENATE($B88," ",$C88),TabJoueurs,4,0))</f>
        <v/>
      </c>
      <c r="H88" s="126" t="str">
        <f aca="false">IF(ISERROR(VLOOKUP(CONCATENATE($B88," ",$C88),TabJoueurs,7,0)),"",VLOOKUP(CONCATENATE($B88," ",$C88),TabJoueurs,7,0))</f>
        <v/>
      </c>
      <c r="I88" s="125"/>
      <c r="J88" s="82" t="n">
        <f aca="false">COUNTIF(G$4:G88,G88)</f>
        <v>85</v>
      </c>
      <c r="K88" s="82" t="n">
        <f aca="false">IFERROR(IF(J88&lt;6,K87+1,K87),0)</f>
        <v>5</v>
      </c>
      <c r="L88" s="82" t="str">
        <f aca="false">IF(I88&gt;0,IF(J88&lt;6,PtsMax-K88+1,""),"")</f>
        <v/>
      </c>
      <c r="M88" s="82" t="n">
        <f aca="false">MAX(O88:AE88)</f>
        <v>0</v>
      </c>
      <c r="N88" s="98" t="str">
        <f aca="false">IFERROR(I88/I$1,"")</f>
        <v/>
      </c>
      <c r="O88" s="127" t="str">
        <f aca="false">IF(O$2=$G88,$L88,"")</f>
        <v/>
      </c>
      <c r="P88" s="128" t="str">
        <f aca="false">IF(P$2=$G88,$L88,"")</f>
        <v/>
      </c>
      <c r="Q88" s="127" t="str">
        <f aca="false">IF(Q$2=$G88,$L88,"")</f>
        <v/>
      </c>
      <c r="R88" s="128" t="str">
        <f aca="false">IF(R$2=$G88,$L88,"")</f>
        <v/>
      </c>
      <c r="S88" s="127" t="str">
        <f aca="false">IF(S$2=$G88,$L88,"")</f>
        <v/>
      </c>
      <c r="T88" s="128" t="str">
        <f aca="false">IF(T$2=$G88,$L88,"")</f>
        <v/>
      </c>
      <c r="U88" s="127" t="str">
        <f aca="false">IF(U$2=$G88,$L88,"")</f>
        <v/>
      </c>
      <c r="V88" s="128" t="str">
        <f aca="false">IF(V$2=$G88,$L88,"")</f>
        <v/>
      </c>
      <c r="W88" s="127" t="str">
        <f aca="false">IF(W$2=$G88,$L88,"")</f>
        <v/>
      </c>
      <c r="X88" s="128" t="str">
        <f aca="false">IF(X$2=$G88,$L88,"")</f>
        <v/>
      </c>
      <c r="Y88" s="127" t="str">
        <f aca="false">IF(Y$2=$G88,$L88,"")</f>
        <v/>
      </c>
      <c r="Z88" s="128" t="str">
        <f aca="false">IF(Z$2=$G88,$L88,"")</f>
        <v/>
      </c>
      <c r="AA88" s="127" t="str">
        <f aca="false">IF(AA$2=$G88,$L88,"")</f>
        <v/>
      </c>
      <c r="AB88" s="128" t="str">
        <f aca="false">IF(AB$2=$G88,$L88,"")</f>
        <v/>
      </c>
      <c r="AC88" s="127" t="str">
        <f aca="false">IF(AC$2=$G88,$L88,"")</f>
        <v/>
      </c>
      <c r="AD88" s="128" t="str">
        <f aca="false">IF(AD$2=$G88,$L88,"")</f>
        <v/>
      </c>
      <c r="AE88" s="127" t="str">
        <f aca="false">IF(AE$2=$G88,$L88,"")</f>
        <v/>
      </c>
      <c r="AF88" s="136" t="s">
        <v>10</v>
      </c>
      <c r="AG88" s="130" t="s">
        <v>10</v>
      </c>
      <c r="AH88" s="83"/>
      <c r="AI88" s="83"/>
    </row>
    <row r="89" customFormat="false" ht="14.25" hidden="false" customHeight="false" outlineLevel="0" collapsed="false">
      <c r="A89" s="82" t="str">
        <f aca="false">IF(I89&lt;&gt;0,IF(COUNTIF(I$4:I$164,I89)&lt;&gt;1,RANK(I89,I$4:I$164)&amp;"°",RANK(I89,I$4:I$164)),"")</f>
        <v/>
      </c>
      <c r="B89" s="125"/>
      <c r="C89" s="125"/>
      <c r="D89" s="125" t="str">
        <f aca="false">CONCATENATE(B89," ",C89)</f>
        <v> </v>
      </c>
      <c r="E89" s="82" t="str">
        <f aca="false">IF(ISERROR(VLOOKUP(CONCATENATE($B89," ",$C89),TabJoueurs,2,0)),"",VLOOKUP(CONCATENATE($B89," ",$C89),TabJoueurs,2,0))</f>
        <v/>
      </c>
      <c r="F89" s="82" t="str">
        <f aca="false">IF(ISERROR(VLOOKUP(CONCATENATE($B89," ",$C89),TabJoueurs,3,0)),"",VLOOKUP(CONCATENATE($B89," ",$C89),TabJoueurs,3,0))</f>
        <v/>
      </c>
      <c r="G89" s="126" t="str">
        <f aca="false">IF(ISERROR(VLOOKUP(CONCATENATE($B89," ",$C89),TabJoueurs,4,0)),"",VLOOKUP(CONCATENATE($B89," ",$C89),TabJoueurs,4,0))</f>
        <v/>
      </c>
      <c r="H89" s="126" t="str">
        <f aca="false">IF(ISERROR(VLOOKUP(CONCATENATE($B89," ",$C89),TabJoueurs,7,0)),"",VLOOKUP(CONCATENATE($B89," ",$C89),TabJoueurs,7,0))</f>
        <v/>
      </c>
      <c r="I89" s="125"/>
      <c r="J89" s="82" t="n">
        <f aca="false">COUNTIF(G$4:G89,G89)</f>
        <v>86</v>
      </c>
      <c r="K89" s="82" t="n">
        <f aca="false">IFERROR(IF(J89&lt;6,K88+1,K88),0)</f>
        <v>5</v>
      </c>
      <c r="L89" s="82" t="str">
        <f aca="false">IF(I89&gt;0,IF(J89&lt;6,PtsMax-K89+1,""),"")</f>
        <v/>
      </c>
      <c r="M89" s="82" t="n">
        <f aca="false">MAX(O89:AE89)</f>
        <v>0</v>
      </c>
      <c r="N89" s="98" t="str">
        <f aca="false">IFERROR(I89/I$1,"")</f>
        <v/>
      </c>
      <c r="O89" s="127" t="str">
        <f aca="false">IF(O$2=$G89,$L89,"")</f>
        <v/>
      </c>
      <c r="P89" s="128" t="str">
        <f aca="false">IF(P$2=$G89,$L89,"")</f>
        <v/>
      </c>
      <c r="Q89" s="127" t="str">
        <f aca="false">IF(Q$2=$G89,$L89,"")</f>
        <v/>
      </c>
      <c r="R89" s="128" t="str">
        <f aca="false">IF(R$2=$G89,$L89,"")</f>
        <v/>
      </c>
      <c r="S89" s="127" t="str">
        <f aca="false">IF(S$2=$G89,$L89,"")</f>
        <v/>
      </c>
      <c r="T89" s="128" t="str">
        <f aca="false">IF(T$2=$G89,$L89,"")</f>
        <v/>
      </c>
      <c r="U89" s="127" t="str">
        <f aca="false">IF(U$2=$G89,$L89,"")</f>
        <v/>
      </c>
      <c r="V89" s="128" t="str">
        <f aca="false">IF(V$2=$G89,$L89,"")</f>
        <v/>
      </c>
      <c r="W89" s="127" t="str">
        <f aca="false">IF(W$2=$G89,$L89,"")</f>
        <v/>
      </c>
      <c r="X89" s="128" t="str">
        <f aca="false">IF(X$2=$G89,$L89,"")</f>
        <v/>
      </c>
      <c r="Y89" s="127" t="str">
        <f aca="false">IF(Y$2=$G89,$L89,"")</f>
        <v/>
      </c>
      <c r="Z89" s="128" t="str">
        <f aca="false">IF(Z$2=$G89,$L89,"")</f>
        <v/>
      </c>
      <c r="AA89" s="127" t="str">
        <f aca="false">IF(AA$2=$G89,$L89,"")</f>
        <v/>
      </c>
      <c r="AB89" s="128" t="str">
        <f aca="false">IF(AB$2=$G89,$L89,"")</f>
        <v/>
      </c>
      <c r="AC89" s="127" t="str">
        <f aca="false">IF(AC$2=$G89,$L89,"")</f>
        <v/>
      </c>
      <c r="AD89" s="128" t="str">
        <f aca="false">IF(AD$2=$G89,$L89,"")</f>
        <v/>
      </c>
      <c r="AE89" s="127" t="str">
        <f aca="false">IF(AE$2=$G89,$L89,"")</f>
        <v/>
      </c>
      <c r="AF89" s="136" t="s">
        <v>10</v>
      </c>
      <c r="AG89" s="130" t="s">
        <v>10</v>
      </c>
      <c r="AH89" s="83"/>
      <c r="AI89" s="83"/>
    </row>
    <row r="90" customFormat="false" ht="14.25" hidden="false" customHeight="false" outlineLevel="0" collapsed="false">
      <c r="A90" s="82" t="str">
        <f aca="false">IF(I90&lt;&gt;0,IF(COUNTIF(I$4:I$164,I90)&lt;&gt;1,RANK(I90,I$4:I$164)&amp;"°",RANK(I90,I$4:I$164)),"")</f>
        <v/>
      </c>
      <c r="B90" s="125"/>
      <c r="C90" s="125"/>
      <c r="D90" s="125" t="str">
        <f aca="false">CONCATENATE(B90," ",C90)</f>
        <v> </v>
      </c>
      <c r="E90" s="82" t="str">
        <f aca="false">IF(ISERROR(VLOOKUP(CONCATENATE($B90," ",$C90),TabJoueurs,2,0)),"",VLOOKUP(CONCATENATE($B90," ",$C90),TabJoueurs,2,0))</f>
        <v/>
      </c>
      <c r="F90" s="82" t="str">
        <f aca="false">IF(ISERROR(VLOOKUP(CONCATENATE($B90," ",$C90),TabJoueurs,3,0)),"",VLOOKUP(CONCATENATE($B90," ",$C90),TabJoueurs,3,0))</f>
        <v/>
      </c>
      <c r="G90" s="126" t="str">
        <f aca="false">IF(ISERROR(VLOOKUP(CONCATENATE($B90," ",$C90),TabJoueurs,4,0)),"",VLOOKUP(CONCATENATE($B90," ",$C90),TabJoueurs,4,0))</f>
        <v/>
      </c>
      <c r="H90" s="126" t="str">
        <f aca="false">IF(ISERROR(VLOOKUP(CONCATENATE($B90," ",$C90),TabJoueurs,7,0)),"",VLOOKUP(CONCATENATE($B90," ",$C90),TabJoueurs,7,0))</f>
        <v/>
      </c>
      <c r="I90" s="125"/>
      <c r="J90" s="82" t="n">
        <f aca="false">COUNTIF(G$4:G90,G90)</f>
        <v>87</v>
      </c>
      <c r="K90" s="82" t="n">
        <f aca="false">IFERROR(IF(J90&lt;6,K89+1,K89),0)</f>
        <v>5</v>
      </c>
      <c r="L90" s="82" t="str">
        <f aca="false">IF(I90&gt;0,IF(J90&lt;6,PtsMax-K90+1,""),"")</f>
        <v/>
      </c>
      <c r="M90" s="82" t="n">
        <f aca="false">MAX(O90:AE90)</f>
        <v>0</v>
      </c>
      <c r="N90" s="98" t="str">
        <f aca="false">IFERROR(I90/I$1,"")</f>
        <v/>
      </c>
      <c r="O90" s="127" t="str">
        <f aca="false">IF(O$2=$G90,$L90,"")</f>
        <v/>
      </c>
      <c r="P90" s="128" t="str">
        <f aca="false">IF(P$2=$G90,$L90,"")</f>
        <v/>
      </c>
      <c r="Q90" s="127" t="str">
        <f aca="false">IF(Q$2=$G90,$L90,"")</f>
        <v/>
      </c>
      <c r="R90" s="128" t="str">
        <f aca="false">IF(R$2=$G90,$L90,"")</f>
        <v/>
      </c>
      <c r="S90" s="127" t="str">
        <f aca="false">IF(S$2=$G90,$L90,"")</f>
        <v/>
      </c>
      <c r="T90" s="128" t="str">
        <f aca="false">IF(T$2=$G90,$L90,"")</f>
        <v/>
      </c>
      <c r="U90" s="127" t="str">
        <f aca="false">IF(U$2=$G90,$L90,"")</f>
        <v/>
      </c>
      <c r="V90" s="128" t="str">
        <f aca="false">IF(V$2=$G90,$L90,"")</f>
        <v/>
      </c>
      <c r="W90" s="127" t="str">
        <f aca="false">IF(W$2=$G90,$L90,"")</f>
        <v/>
      </c>
      <c r="X90" s="128" t="str">
        <f aca="false">IF(X$2=$G90,$L90,"")</f>
        <v/>
      </c>
      <c r="Y90" s="127" t="str">
        <f aca="false">IF(Y$2=$G90,$L90,"")</f>
        <v/>
      </c>
      <c r="Z90" s="128" t="str">
        <f aca="false">IF(Z$2=$G90,$L90,"")</f>
        <v/>
      </c>
      <c r="AA90" s="127" t="str">
        <f aca="false">IF(AA$2=$G90,$L90,"")</f>
        <v/>
      </c>
      <c r="AB90" s="128" t="str">
        <f aca="false">IF(AB$2=$G90,$L90,"")</f>
        <v/>
      </c>
      <c r="AC90" s="127" t="str">
        <f aca="false">IF(AC$2=$G90,$L90,"")</f>
        <v/>
      </c>
      <c r="AD90" s="128" t="str">
        <f aca="false">IF(AD$2=$G90,$L90,"")</f>
        <v/>
      </c>
      <c r="AE90" s="127" t="str">
        <f aca="false">IF(AE$2=$G90,$L90,"")</f>
        <v/>
      </c>
      <c r="AF90" s="136" t="s">
        <v>10</v>
      </c>
      <c r="AG90" s="130" t="s">
        <v>10</v>
      </c>
      <c r="AH90" s="83"/>
      <c r="AI90" s="83"/>
    </row>
    <row r="91" customFormat="false" ht="14.25" hidden="false" customHeight="false" outlineLevel="0" collapsed="false">
      <c r="A91" s="82" t="str">
        <f aca="false">IF(I91&lt;&gt;0,IF(COUNTIF(I$4:I$164,I91)&lt;&gt;1,RANK(I91,I$4:I$164)&amp;"°",RANK(I91,I$4:I$164)),"")</f>
        <v/>
      </c>
      <c r="B91" s="125"/>
      <c r="C91" s="125"/>
      <c r="D91" s="125" t="str">
        <f aca="false">CONCATENATE(B91," ",C91)</f>
        <v> </v>
      </c>
      <c r="E91" s="82" t="str">
        <f aca="false">IF(ISERROR(VLOOKUP(CONCATENATE($B91," ",$C91),TabJoueurs,2,0)),"",VLOOKUP(CONCATENATE($B91," ",$C91),TabJoueurs,2,0))</f>
        <v/>
      </c>
      <c r="F91" s="82" t="str">
        <f aca="false">IF(ISERROR(VLOOKUP(CONCATENATE($B91," ",$C91),TabJoueurs,3,0)),"",VLOOKUP(CONCATENATE($B91," ",$C91),TabJoueurs,3,0))</f>
        <v/>
      </c>
      <c r="G91" s="126" t="str">
        <f aca="false">IF(ISERROR(VLOOKUP(CONCATENATE($B91," ",$C91),TabJoueurs,4,0)),"",VLOOKUP(CONCATENATE($B91," ",$C91),TabJoueurs,4,0))</f>
        <v/>
      </c>
      <c r="H91" s="126" t="str">
        <f aca="false">IF(ISERROR(VLOOKUP(CONCATENATE($B91," ",$C91),TabJoueurs,7,0)),"",VLOOKUP(CONCATENATE($B91," ",$C91),TabJoueurs,7,0))</f>
        <v/>
      </c>
      <c r="I91" s="125"/>
      <c r="J91" s="82" t="n">
        <f aca="false">COUNTIF(G$4:G91,G91)</f>
        <v>88</v>
      </c>
      <c r="K91" s="82" t="n">
        <f aca="false">IFERROR(IF(J91&lt;6,K90+1,K90),0)</f>
        <v>5</v>
      </c>
      <c r="L91" s="82" t="str">
        <f aca="false">IF(I91&gt;0,IF(J91&lt;6,PtsMax-K91+1,""),"")</f>
        <v/>
      </c>
      <c r="M91" s="82" t="n">
        <f aca="false">MAX(O91:AE91)</f>
        <v>0</v>
      </c>
      <c r="N91" s="98" t="str">
        <f aca="false">IFERROR(I91/I$1,"")</f>
        <v/>
      </c>
      <c r="O91" s="127" t="str">
        <f aca="false">IF(O$2=$G91,$L91,"")</f>
        <v/>
      </c>
      <c r="P91" s="128" t="str">
        <f aca="false">IF(P$2=$G91,$L91,"")</f>
        <v/>
      </c>
      <c r="Q91" s="127" t="str">
        <f aca="false">IF(Q$2=$G91,$L91,"")</f>
        <v/>
      </c>
      <c r="R91" s="128" t="str">
        <f aca="false">IF(R$2=$G91,$L91,"")</f>
        <v/>
      </c>
      <c r="S91" s="127" t="str">
        <f aca="false">IF(S$2=$G91,$L91,"")</f>
        <v/>
      </c>
      <c r="T91" s="128" t="str">
        <f aca="false">IF(T$2=$G91,$L91,"")</f>
        <v/>
      </c>
      <c r="U91" s="127" t="str">
        <f aca="false">IF(U$2=$G91,$L91,"")</f>
        <v/>
      </c>
      <c r="V91" s="128" t="str">
        <f aca="false">IF(V$2=$G91,$L91,"")</f>
        <v/>
      </c>
      <c r="W91" s="127" t="str">
        <f aca="false">IF(W$2=$G91,$L91,"")</f>
        <v/>
      </c>
      <c r="X91" s="128" t="str">
        <f aca="false">IF(X$2=$G91,$L91,"")</f>
        <v/>
      </c>
      <c r="Y91" s="127" t="str">
        <f aca="false">IF(Y$2=$G91,$L91,"")</f>
        <v/>
      </c>
      <c r="Z91" s="128" t="str">
        <f aca="false">IF(Z$2=$G91,$L91,"")</f>
        <v/>
      </c>
      <c r="AA91" s="127" t="str">
        <f aca="false">IF(AA$2=$G91,$L91,"")</f>
        <v/>
      </c>
      <c r="AB91" s="128" t="str">
        <f aca="false">IF(AB$2=$G91,$L91,"")</f>
        <v/>
      </c>
      <c r="AC91" s="127" t="str">
        <f aca="false">IF(AC$2=$G91,$L91,"")</f>
        <v/>
      </c>
      <c r="AD91" s="128" t="str">
        <f aca="false">IF(AD$2=$G91,$L91,"")</f>
        <v/>
      </c>
      <c r="AE91" s="127" t="str">
        <f aca="false">IF(AE$2=$G91,$L91,"")</f>
        <v/>
      </c>
      <c r="AF91" s="136" t="s">
        <v>10</v>
      </c>
      <c r="AG91" s="130" t="s">
        <v>10</v>
      </c>
      <c r="AH91" s="83"/>
      <c r="AI91" s="83"/>
    </row>
    <row r="92" customFormat="false" ht="14.25" hidden="false" customHeight="false" outlineLevel="0" collapsed="false">
      <c r="A92" s="82" t="str">
        <f aca="false">IF(I92&lt;&gt;0,IF(COUNTIF(I$4:I$164,I92)&lt;&gt;1,RANK(I92,I$4:I$164)&amp;"°",RANK(I92,I$4:I$164)),"")</f>
        <v/>
      </c>
      <c r="B92" s="125"/>
      <c r="C92" s="125"/>
      <c r="D92" s="125" t="str">
        <f aca="false">CONCATENATE(B92," ",C92)</f>
        <v> </v>
      </c>
      <c r="E92" s="82" t="str">
        <f aca="false">IF(ISERROR(VLOOKUP(CONCATENATE($B92," ",$C92),TabJoueurs,2,0)),"",VLOOKUP(CONCATENATE($B92," ",$C92),TabJoueurs,2,0))</f>
        <v/>
      </c>
      <c r="F92" s="82" t="str">
        <f aca="false">IF(ISERROR(VLOOKUP(CONCATENATE($B92," ",$C92),TabJoueurs,3,0)),"",VLOOKUP(CONCATENATE($B92," ",$C92),TabJoueurs,3,0))</f>
        <v/>
      </c>
      <c r="G92" s="126" t="str">
        <f aca="false">IF(ISERROR(VLOOKUP(CONCATENATE($B92," ",$C92),TabJoueurs,4,0)),"",VLOOKUP(CONCATENATE($B92," ",$C92),TabJoueurs,4,0))</f>
        <v/>
      </c>
      <c r="H92" s="126" t="str">
        <f aca="false">IF(ISERROR(VLOOKUP(CONCATENATE($B92," ",$C92),TabJoueurs,7,0)),"",VLOOKUP(CONCATENATE($B92," ",$C92),TabJoueurs,7,0))</f>
        <v/>
      </c>
      <c r="I92" s="125"/>
      <c r="J92" s="82" t="n">
        <f aca="false">COUNTIF(G$4:G92,G92)</f>
        <v>89</v>
      </c>
      <c r="K92" s="82" t="n">
        <f aca="false">IFERROR(IF(J92&lt;6,K91+1,K91),0)</f>
        <v>5</v>
      </c>
      <c r="L92" s="82" t="str">
        <f aca="false">IF(I92&gt;0,IF(J92&lt;6,PtsMax-K92+1,""),"")</f>
        <v/>
      </c>
      <c r="M92" s="82" t="n">
        <f aca="false">MAX(O92:AE92)</f>
        <v>0</v>
      </c>
      <c r="N92" s="98" t="str">
        <f aca="false">IFERROR(I92/I$1,"")</f>
        <v/>
      </c>
      <c r="O92" s="127" t="str">
        <f aca="false">IF(O$2=$G92,$L92,"")</f>
        <v/>
      </c>
      <c r="P92" s="128" t="str">
        <f aca="false">IF(P$2=$G92,$L92,"")</f>
        <v/>
      </c>
      <c r="Q92" s="127" t="str">
        <f aca="false">IF(Q$2=$G92,$L92,"")</f>
        <v/>
      </c>
      <c r="R92" s="128" t="str">
        <f aca="false">IF(R$2=$G92,$L92,"")</f>
        <v/>
      </c>
      <c r="S92" s="127" t="str">
        <f aca="false">IF(S$2=$G92,$L92,"")</f>
        <v/>
      </c>
      <c r="T92" s="128" t="str">
        <f aca="false">IF(T$2=$G92,$L92,"")</f>
        <v/>
      </c>
      <c r="U92" s="127" t="str">
        <f aca="false">IF(U$2=$G92,$L92,"")</f>
        <v/>
      </c>
      <c r="V92" s="128" t="str">
        <f aca="false">IF(V$2=$G92,$L92,"")</f>
        <v/>
      </c>
      <c r="W92" s="127" t="str">
        <f aca="false">IF(W$2=$G92,$L92,"")</f>
        <v/>
      </c>
      <c r="X92" s="128" t="str">
        <f aca="false">IF(X$2=$G92,$L92,"")</f>
        <v/>
      </c>
      <c r="Y92" s="127" t="str">
        <f aca="false">IF(Y$2=$G92,$L92,"")</f>
        <v/>
      </c>
      <c r="Z92" s="128" t="str">
        <f aca="false">IF(Z$2=$G92,$L92,"")</f>
        <v/>
      </c>
      <c r="AA92" s="127" t="str">
        <f aca="false">IF(AA$2=$G92,$L92,"")</f>
        <v/>
      </c>
      <c r="AB92" s="128" t="str">
        <f aca="false">IF(AB$2=$G92,$L92,"")</f>
        <v/>
      </c>
      <c r="AC92" s="127" t="str">
        <f aca="false">IF(AC$2=$G92,$L92,"")</f>
        <v/>
      </c>
      <c r="AD92" s="128" t="str">
        <f aca="false">IF(AD$2=$G92,$L92,"")</f>
        <v/>
      </c>
      <c r="AE92" s="127" t="str">
        <f aca="false">IF(AE$2=$G92,$L92,"")</f>
        <v/>
      </c>
      <c r="AF92" s="136" t="s">
        <v>10</v>
      </c>
      <c r="AG92" s="130" t="s">
        <v>10</v>
      </c>
      <c r="AH92" s="83"/>
      <c r="AI92" s="83"/>
    </row>
    <row r="93" customFormat="false" ht="14.25" hidden="false" customHeight="false" outlineLevel="0" collapsed="false">
      <c r="A93" s="82" t="str">
        <f aca="false">IF(I93&lt;&gt;0,IF(COUNTIF(I$4:I$164,I93)&lt;&gt;1,RANK(I93,I$4:I$164)&amp;"°",RANK(I93,I$4:I$164)),"")</f>
        <v/>
      </c>
      <c r="B93" s="125"/>
      <c r="C93" s="125"/>
      <c r="D93" s="125" t="str">
        <f aca="false">CONCATENATE(B93," ",C93)</f>
        <v> </v>
      </c>
      <c r="E93" s="82" t="str">
        <f aca="false">IF(ISERROR(VLOOKUP(CONCATENATE($B93," ",$C93),TabJoueurs,2,0)),"",VLOOKUP(CONCATENATE($B93," ",$C93),TabJoueurs,2,0))</f>
        <v/>
      </c>
      <c r="F93" s="82" t="str">
        <f aca="false">IF(ISERROR(VLOOKUP(CONCATENATE($B93," ",$C93),TabJoueurs,3,0)),"",VLOOKUP(CONCATENATE($B93," ",$C93),TabJoueurs,3,0))</f>
        <v/>
      </c>
      <c r="G93" s="126" t="str">
        <f aca="false">IF(ISERROR(VLOOKUP(CONCATENATE($B93," ",$C93),TabJoueurs,4,0)),"",VLOOKUP(CONCATENATE($B93," ",$C93),TabJoueurs,4,0))</f>
        <v/>
      </c>
      <c r="H93" s="126" t="str">
        <f aca="false">IF(ISERROR(VLOOKUP(CONCATENATE($B93," ",$C93),TabJoueurs,7,0)),"",VLOOKUP(CONCATENATE($B93," ",$C93),TabJoueurs,7,0))</f>
        <v/>
      </c>
      <c r="I93" s="125"/>
      <c r="J93" s="82" t="n">
        <f aca="false">COUNTIF(G$4:G93,G93)</f>
        <v>90</v>
      </c>
      <c r="K93" s="82" t="n">
        <f aca="false">IFERROR(IF(J93&lt;6,K92+1,K92),0)</f>
        <v>5</v>
      </c>
      <c r="L93" s="82" t="str">
        <f aca="false">IF(I93&gt;0,IF(J93&lt;6,PtsMax-K93+1,""),"")</f>
        <v/>
      </c>
      <c r="M93" s="82" t="n">
        <f aca="false">MAX(O93:AE93)</f>
        <v>0</v>
      </c>
      <c r="N93" s="98" t="str">
        <f aca="false">IFERROR(I93/I$1,"")</f>
        <v/>
      </c>
      <c r="O93" s="127" t="str">
        <f aca="false">IF(O$2=$G93,$L93,"")</f>
        <v/>
      </c>
      <c r="P93" s="128" t="str">
        <f aca="false">IF(P$2=$G93,$L93,"")</f>
        <v/>
      </c>
      <c r="Q93" s="127" t="str">
        <f aca="false">IF(Q$2=$G93,$L93,"")</f>
        <v/>
      </c>
      <c r="R93" s="128" t="str">
        <f aca="false">IF(R$2=$G93,$L93,"")</f>
        <v/>
      </c>
      <c r="S93" s="127" t="str">
        <f aca="false">IF(S$2=$G93,$L93,"")</f>
        <v/>
      </c>
      <c r="T93" s="128" t="str">
        <f aca="false">IF(T$2=$G93,$L93,"")</f>
        <v/>
      </c>
      <c r="U93" s="127" t="str">
        <f aca="false">IF(U$2=$G93,$L93,"")</f>
        <v/>
      </c>
      <c r="V93" s="128" t="str">
        <f aca="false">IF(V$2=$G93,$L93,"")</f>
        <v/>
      </c>
      <c r="W93" s="127" t="str">
        <f aca="false">IF(W$2=$G93,$L93,"")</f>
        <v/>
      </c>
      <c r="X93" s="128" t="str">
        <f aca="false">IF(X$2=$G93,$L93,"")</f>
        <v/>
      </c>
      <c r="Y93" s="127" t="str">
        <f aca="false">IF(Y$2=$G93,$L93,"")</f>
        <v/>
      </c>
      <c r="Z93" s="128" t="str">
        <f aca="false">IF(Z$2=$G93,$L93,"")</f>
        <v/>
      </c>
      <c r="AA93" s="127" t="str">
        <f aca="false">IF(AA$2=$G93,$L93,"")</f>
        <v/>
      </c>
      <c r="AB93" s="128" t="str">
        <f aca="false">IF(AB$2=$G93,$L93,"")</f>
        <v/>
      </c>
      <c r="AC93" s="127" t="str">
        <f aca="false">IF(AC$2=$G93,$L93,"")</f>
        <v/>
      </c>
      <c r="AD93" s="128" t="str">
        <f aca="false">IF(AD$2=$G93,$L93,"")</f>
        <v/>
      </c>
      <c r="AE93" s="127" t="str">
        <f aca="false">IF(AE$2=$G93,$L93,"")</f>
        <v/>
      </c>
      <c r="AF93" s="136" t="s">
        <v>10</v>
      </c>
      <c r="AG93" s="130" t="s">
        <v>10</v>
      </c>
      <c r="AH93" s="83"/>
      <c r="AI93" s="83"/>
    </row>
    <row r="94" customFormat="false" ht="14.25" hidden="false" customHeight="false" outlineLevel="0" collapsed="false">
      <c r="A94" s="82" t="str">
        <f aca="false">IF(I94&lt;&gt;0,IF(COUNTIF(I$4:I$164,I94)&lt;&gt;1,RANK(I94,I$4:I$164)&amp;"°",RANK(I94,I$4:I$164)),"")</f>
        <v/>
      </c>
      <c r="B94" s="125"/>
      <c r="C94" s="125"/>
      <c r="D94" s="125" t="str">
        <f aca="false">CONCATENATE(B94," ",C94)</f>
        <v> </v>
      </c>
      <c r="E94" s="82" t="str">
        <f aca="false">IF(ISERROR(VLOOKUP(CONCATENATE($B94," ",$C94),TabJoueurs,2,0)),"",VLOOKUP(CONCATENATE($B94," ",$C94),TabJoueurs,2,0))</f>
        <v/>
      </c>
      <c r="F94" s="82" t="str">
        <f aca="false">IF(ISERROR(VLOOKUP(CONCATENATE($B94," ",$C94),TabJoueurs,3,0)),"",VLOOKUP(CONCATENATE($B94," ",$C94),TabJoueurs,3,0))</f>
        <v/>
      </c>
      <c r="G94" s="83" t="str">
        <f aca="false">IF(ISERROR(VLOOKUP(CONCATENATE($B94," ",$C94),TabJoueurs,4,0)),"",VLOOKUP(CONCATENATE($B94," ",$C94),TabJoueurs,4,0))</f>
        <v/>
      </c>
      <c r="H94" s="83" t="str">
        <f aca="false">IF(ISERROR(VLOOKUP(CONCATENATE($B94," ",$C94),TabJoueurs,7,0)),"",VLOOKUP(CONCATENATE($B94," ",$C94),TabJoueurs,7,0))</f>
        <v/>
      </c>
      <c r="I94" s="125"/>
      <c r="J94" s="82" t="n">
        <f aca="false">COUNTIF(G$4:G94,G94)</f>
        <v>91</v>
      </c>
      <c r="K94" s="82" t="n">
        <f aca="false">IFERROR(IF(J94&lt;6,K93+1,K93),0)</f>
        <v>5</v>
      </c>
      <c r="L94" s="82" t="str">
        <f aca="false">IF(I94&gt;0,IF(J94&lt;6,PtsMax-K94+1,""),"")</f>
        <v/>
      </c>
      <c r="M94" s="82" t="n">
        <f aca="false">MAX(O94:AE94)</f>
        <v>0</v>
      </c>
      <c r="N94" s="98" t="str">
        <f aca="false">IFERROR(I94/I$1,"")</f>
        <v/>
      </c>
      <c r="O94" s="127" t="str">
        <f aca="false">IF(O$2=$G94,$L94,"")</f>
        <v/>
      </c>
      <c r="P94" s="128" t="str">
        <f aca="false">IF(P$2=$G94,$L94,"")</f>
        <v/>
      </c>
      <c r="Q94" s="127" t="str">
        <f aca="false">IF(Q$2=$G94,$L94,"")</f>
        <v/>
      </c>
      <c r="R94" s="128" t="str">
        <f aca="false">IF(R$2=$G94,$L94,"")</f>
        <v/>
      </c>
      <c r="S94" s="127" t="str">
        <f aca="false">IF(S$2=$G94,$L94,"")</f>
        <v/>
      </c>
      <c r="T94" s="128" t="str">
        <f aca="false">IF(T$2=$G94,$L94,"")</f>
        <v/>
      </c>
      <c r="U94" s="127" t="str">
        <f aca="false">IF(U$2=$G94,$L94,"")</f>
        <v/>
      </c>
      <c r="V94" s="128" t="str">
        <f aca="false">IF(V$2=$G94,$L94,"")</f>
        <v/>
      </c>
      <c r="W94" s="127" t="str">
        <f aca="false">IF(W$2=$G94,$L94,"")</f>
        <v/>
      </c>
      <c r="X94" s="128" t="str">
        <f aca="false">IF(X$2=$G94,$L94,"")</f>
        <v/>
      </c>
      <c r="Y94" s="127" t="str">
        <f aca="false">IF(Y$2=$G94,$L94,"")</f>
        <v/>
      </c>
      <c r="Z94" s="128" t="str">
        <f aca="false">IF(Z$2=$G94,$L94,"")</f>
        <v/>
      </c>
      <c r="AA94" s="127" t="str">
        <f aca="false">IF(AA$2=$G94,$L94,"")</f>
        <v/>
      </c>
      <c r="AB94" s="128" t="str">
        <f aca="false">IF(AB$2=$G94,$L94,"")</f>
        <v/>
      </c>
      <c r="AC94" s="127" t="str">
        <f aca="false">IF(AC$2=$G94,$L94,"")</f>
        <v/>
      </c>
      <c r="AD94" s="128" t="str">
        <f aca="false">IF(AD$2=$G94,$L94,"")</f>
        <v/>
      </c>
      <c r="AE94" s="127" t="str">
        <f aca="false">IF(AE$2=$G94,$L94,"")</f>
        <v/>
      </c>
      <c r="AF94" s="136" t="s">
        <v>10</v>
      </c>
      <c r="AG94" s="130" t="s">
        <v>10</v>
      </c>
      <c r="AH94" s="83"/>
      <c r="AI94" s="83"/>
    </row>
    <row r="95" customFormat="false" ht="14.25" hidden="false" customHeight="false" outlineLevel="0" collapsed="false">
      <c r="A95" s="82" t="str">
        <f aca="false">IF(I95&lt;&gt;0,IF(COUNTIF(I$4:I$164,I95)&lt;&gt;1,RANK(I95,I$4:I$164)&amp;"°",RANK(I95,I$4:I$164)),"")</f>
        <v/>
      </c>
      <c r="B95" s="125"/>
      <c r="C95" s="125"/>
      <c r="D95" s="125" t="str">
        <f aca="false">CONCATENATE(B95," ",C95)</f>
        <v> </v>
      </c>
      <c r="E95" s="82" t="str">
        <f aca="false">IF(ISERROR(VLOOKUP(CONCATENATE($B95," ",$C95),TabJoueurs,2,0)),"",VLOOKUP(CONCATENATE($B95," ",$C95),TabJoueurs,2,0))</f>
        <v/>
      </c>
      <c r="F95" s="82" t="str">
        <f aca="false">IF(ISERROR(VLOOKUP(CONCATENATE($B95," ",$C95),TabJoueurs,3,0)),"",VLOOKUP(CONCATENATE($B95," ",$C95),TabJoueurs,3,0))</f>
        <v/>
      </c>
      <c r="G95" s="126" t="str">
        <f aca="false">IF(ISERROR(VLOOKUP(CONCATENATE($B95," ",$C95),TabJoueurs,4,0)),"",VLOOKUP(CONCATENATE($B95," ",$C95),TabJoueurs,4,0))</f>
        <v/>
      </c>
      <c r="H95" s="126" t="str">
        <f aca="false">IF(ISERROR(VLOOKUP(CONCATENATE($B95," ",$C95),TabJoueurs,7,0)),"",VLOOKUP(CONCATENATE($B95," ",$C95),TabJoueurs,7,0))</f>
        <v/>
      </c>
      <c r="I95" s="125"/>
      <c r="J95" s="82" t="n">
        <f aca="false">COUNTIF(G$4:G95,G95)</f>
        <v>92</v>
      </c>
      <c r="K95" s="82" t="n">
        <f aca="false">IFERROR(IF(J95&lt;6,K94+1,K94),0)</f>
        <v>5</v>
      </c>
      <c r="L95" s="82" t="str">
        <f aca="false">IF(I95&gt;0,IF(J95&lt;6,PtsMax-K95+1,""),"")</f>
        <v/>
      </c>
      <c r="M95" s="82" t="n">
        <f aca="false">MAX(O95:AE95)</f>
        <v>0</v>
      </c>
      <c r="N95" s="98" t="str">
        <f aca="false">IFERROR(I95/I$1,"")</f>
        <v/>
      </c>
      <c r="O95" s="127" t="str">
        <f aca="false">IF(O$2=$G95,$L95,"")</f>
        <v/>
      </c>
      <c r="P95" s="128" t="str">
        <f aca="false">IF(P$2=$G95,$L95,"")</f>
        <v/>
      </c>
      <c r="Q95" s="127" t="str">
        <f aca="false">IF(Q$2=$G95,$L95,"")</f>
        <v/>
      </c>
      <c r="R95" s="128" t="str">
        <f aca="false">IF(R$2=$G95,$L95,"")</f>
        <v/>
      </c>
      <c r="S95" s="127" t="str">
        <f aca="false">IF(S$2=$G95,$L95,"")</f>
        <v/>
      </c>
      <c r="T95" s="128" t="str">
        <f aca="false">IF(T$2=$G95,$L95,"")</f>
        <v/>
      </c>
      <c r="U95" s="127" t="str">
        <f aca="false">IF(U$2=$G95,$L95,"")</f>
        <v/>
      </c>
      <c r="V95" s="128" t="str">
        <f aca="false">IF(V$2=$G95,$L95,"")</f>
        <v/>
      </c>
      <c r="W95" s="127" t="str">
        <f aca="false">IF(W$2=$G95,$L95,"")</f>
        <v/>
      </c>
      <c r="X95" s="128" t="str">
        <f aca="false">IF(X$2=$G95,$L95,"")</f>
        <v/>
      </c>
      <c r="Y95" s="127" t="str">
        <f aca="false">IF(Y$2=$G95,$L95,"")</f>
        <v/>
      </c>
      <c r="Z95" s="128" t="str">
        <f aca="false">IF(Z$2=$G95,$L95,"")</f>
        <v/>
      </c>
      <c r="AA95" s="127" t="str">
        <f aca="false">IF(AA$2=$G95,$L95,"")</f>
        <v/>
      </c>
      <c r="AB95" s="128" t="str">
        <f aca="false">IF(AB$2=$G95,$L95,"")</f>
        <v/>
      </c>
      <c r="AC95" s="127" t="str">
        <f aca="false">IF(AC$2=$G95,$L95,"")</f>
        <v/>
      </c>
      <c r="AD95" s="128" t="str">
        <f aca="false">IF(AD$2=$G95,$L95,"")</f>
        <v/>
      </c>
      <c r="AE95" s="127" t="str">
        <f aca="false">IF(AE$2=$G95,$L95,"")</f>
        <v/>
      </c>
      <c r="AF95" s="83" t="n">
        <v>0</v>
      </c>
      <c r="AG95" s="130" t="s">
        <v>10</v>
      </c>
      <c r="AH95" s="83"/>
      <c r="AI95" s="83"/>
    </row>
    <row r="96" customFormat="false" ht="14.25" hidden="false" customHeight="false" outlineLevel="0" collapsed="false">
      <c r="A96" s="82" t="str">
        <f aca="false">IF(I96&lt;&gt;0,IF(COUNTIF(I$4:I$164,I96)&lt;&gt;1,RANK(I96,I$4:I$164)&amp;"°",RANK(I96,I$4:I$164)),"")</f>
        <v/>
      </c>
      <c r="B96" s="125"/>
      <c r="C96" s="125"/>
      <c r="D96" s="125" t="str">
        <f aca="false">CONCATENATE(B96," ",C96)</f>
        <v> </v>
      </c>
      <c r="E96" s="82" t="str">
        <f aca="false">IF(ISERROR(VLOOKUP(CONCATENATE($B96," ",$C96),TabJoueurs,2,0)),"",VLOOKUP(CONCATENATE($B96," ",$C96),TabJoueurs,2,0))</f>
        <v/>
      </c>
      <c r="F96" s="82" t="str">
        <f aca="false">IF(ISERROR(VLOOKUP(CONCATENATE($B96," ",$C96),TabJoueurs,3,0)),"",VLOOKUP(CONCATENATE($B96," ",$C96),TabJoueurs,3,0))</f>
        <v/>
      </c>
      <c r="G96" s="126" t="str">
        <f aca="false">IF(ISERROR(VLOOKUP(CONCATENATE($B96," ",$C96),TabJoueurs,4,0)),"",VLOOKUP(CONCATENATE($B96," ",$C96),TabJoueurs,4,0))</f>
        <v/>
      </c>
      <c r="H96" s="126" t="str">
        <f aca="false">IF(ISERROR(VLOOKUP(CONCATENATE($B96," ",$C96),TabJoueurs,7,0)),"",VLOOKUP(CONCATENATE($B96," ",$C96),TabJoueurs,7,0))</f>
        <v/>
      </c>
      <c r="I96" s="125"/>
      <c r="J96" s="82" t="n">
        <f aca="false">COUNTIF(G$4:G96,G96)</f>
        <v>93</v>
      </c>
      <c r="K96" s="82" t="n">
        <f aca="false">IFERROR(IF(J96&lt;6,K95+1,K95),0)</f>
        <v>5</v>
      </c>
      <c r="L96" s="82" t="str">
        <f aca="false">IF(I96&gt;0,IF(J96&lt;6,PtsMax-K96+1,""),"")</f>
        <v/>
      </c>
      <c r="M96" s="82" t="n">
        <f aca="false">MAX(O96:AE96)</f>
        <v>0</v>
      </c>
      <c r="N96" s="98" t="str">
        <f aca="false">IFERROR(I96/I$1,"")</f>
        <v/>
      </c>
      <c r="O96" s="127" t="str">
        <f aca="false">IF(O$2=$G96,$L96,"")</f>
        <v/>
      </c>
      <c r="P96" s="128" t="str">
        <f aca="false">IF(P$2=$G96,$L96,"")</f>
        <v/>
      </c>
      <c r="Q96" s="127" t="str">
        <f aca="false">IF(Q$2=$G96,$L96,"")</f>
        <v/>
      </c>
      <c r="R96" s="128" t="str">
        <f aca="false">IF(R$2=$G96,$L96,"")</f>
        <v/>
      </c>
      <c r="S96" s="127" t="str">
        <f aca="false">IF(S$2=$G96,$L96,"")</f>
        <v/>
      </c>
      <c r="T96" s="128" t="str">
        <f aca="false">IF(T$2=$G96,$L96,"")</f>
        <v/>
      </c>
      <c r="U96" s="127" t="str">
        <f aca="false">IF(U$2=$G96,$L96,"")</f>
        <v/>
      </c>
      <c r="V96" s="128" t="str">
        <f aca="false">IF(V$2=$G96,$L96,"")</f>
        <v/>
      </c>
      <c r="W96" s="127" t="str">
        <f aca="false">IF(W$2=$G96,$L96,"")</f>
        <v/>
      </c>
      <c r="X96" s="128" t="str">
        <f aca="false">IF(X$2=$G96,$L96,"")</f>
        <v/>
      </c>
      <c r="Y96" s="127" t="str">
        <f aca="false">IF(Y$2=$G96,$L96,"")</f>
        <v/>
      </c>
      <c r="Z96" s="128" t="str">
        <f aca="false">IF(Z$2=$G96,$L96,"")</f>
        <v/>
      </c>
      <c r="AA96" s="127" t="str">
        <f aca="false">IF(AA$2=$G96,$L96,"")</f>
        <v/>
      </c>
      <c r="AB96" s="128" t="str">
        <f aca="false">IF(AB$2=$G96,$L96,"")</f>
        <v/>
      </c>
      <c r="AC96" s="127" t="str">
        <f aca="false">IF(AC$2=$G96,$L96,"")</f>
        <v/>
      </c>
      <c r="AD96" s="128" t="str">
        <f aca="false">IF(AD$2=$G96,$L96,"")</f>
        <v/>
      </c>
      <c r="AE96" s="127" t="str">
        <f aca="false">IF(AE$2=$G96,$L96,"")</f>
        <v/>
      </c>
      <c r="AF96" s="137" t="s">
        <v>10</v>
      </c>
      <c r="AG96" s="130" t="s">
        <v>10</v>
      </c>
      <c r="AH96" s="83"/>
      <c r="AI96" s="83"/>
    </row>
    <row r="97" customFormat="false" ht="14.25" hidden="false" customHeight="false" outlineLevel="0" collapsed="false">
      <c r="A97" s="82" t="str">
        <f aca="false">IF(I97&lt;&gt;0,IF(COUNTIF(I$4:I$164,I97)&lt;&gt;1,RANK(I97,I$4:I$164)&amp;"°",RANK(I97,I$4:I$164)),"")</f>
        <v/>
      </c>
      <c r="B97" s="125"/>
      <c r="C97" s="125"/>
      <c r="D97" s="125" t="str">
        <f aca="false">CONCATENATE(B97," ",C97)</f>
        <v> </v>
      </c>
      <c r="E97" s="82" t="str">
        <f aca="false">IF(ISERROR(VLOOKUP(CONCATENATE($B97," ",$C97),TabJoueurs,2,0)),"",VLOOKUP(CONCATENATE($B97," ",$C97),TabJoueurs,2,0))</f>
        <v/>
      </c>
      <c r="F97" s="82" t="str">
        <f aca="false">IF(ISERROR(VLOOKUP(CONCATENATE($B97," ",$C97),TabJoueurs,3,0)),"",VLOOKUP(CONCATENATE($B97," ",$C97),TabJoueurs,3,0))</f>
        <v/>
      </c>
      <c r="G97" s="126" t="str">
        <f aca="false">IF(ISERROR(VLOOKUP(CONCATENATE($B97," ",$C97),TabJoueurs,4,0)),"",VLOOKUP(CONCATENATE($B97," ",$C97),TabJoueurs,4,0))</f>
        <v/>
      </c>
      <c r="H97" s="126" t="str">
        <f aca="false">IF(ISERROR(VLOOKUP(CONCATENATE($B97," ",$C97),TabJoueurs,7,0)),"",VLOOKUP(CONCATENATE($B97," ",$C97),TabJoueurs,7,0))</f>
        <v/>
      </c>
      <c r="I97" s="125"/>
      <c r="J97" s="82" t="n">
        <f aca="false">COUNTIF(G$4:G97,G97)</f>
        <v>94</v>
      </c>
      <c r="K97" s="82" t="n">
        <f aca="false">IFERROR(IF(J97&lt;6,K96+1,K96),0)</f>
        <v>5</v>
      </c>
      <c r="L97" s="82" t="str">
        <f aca="false">IF(I97&gt;0,IF(J97&lt;6,PtsMax-K97+1,""),"")</f>
        <v/>
      </c>
      <c r="M97" s="82" t="n">
        <f aca="false">MAX(O97:AE97)</f>
        <v>0</v>
      </c>
      <c r="N97" s="98" t="str">
        <f aca="false">IFERROR(I97/I$1,"")</f>
        <v/>
      </c>
      <c r="O97" s="127" t="str">
        <f aca="false">IF(O$2=$G97,$L97,"")</f>
        <v/>
      </c>
      <c r="P97" s="128" t="str">
        <f aca="false">IF(P$2=$G97,$L97,"")</f>
        <v/>
      </c>
      <c r="Q97" s="127" t="str">
        <f aca="false">IF(Q$2=$G97,$L97,"")</f>
        <v/>
      </c>
      <c r="R97" s="128" t="str">
        <f aca="false">IF(R$2=$G97,$L97,"")</f>
        <v/>
      </c>
      <c r="S97" s="127" t="str">
        <f aca="false">IF(S$2=$G97,$L97,"")</f>
        <v/>
      </c>
      <c r="T97" s="128" t="str">
        <f aca="false">IF(T$2=$G97,$L97,"")</f>
        <v/>
      </c>
      <c r="U97" s="127" t="str">
        <f aca="false">IF(U$2=$G97,$L97,"")</f>
        <v/>
      </c>
      <c r="V97" s="128" t="str">
        <f aca="false">IF(V$2=$G97,$L97,"")</f>
        <v/>
      </c>
      <c r="W97" s="127" t="str">
        <f aca="false">IF(W$2=$G97,$L97,"")</f>
        <v/>
      </c>
      <c r="X97" s="128" t="str">
        <f aca="false">IF(X$2=$G97,$L97,"")</f>
        <v/>
      </c>
      <c r="Y97" s="127" t="str">
        <f aca="false">IF(Y$2=$G97,$L97,"")</f>
        <v/>
      </c>
      <c r="Z97" s="128" t="str">
        <f aca="false">IF(Z$2=$G97,$L97,"")</f>
        <v/>
      </c>
      <c r="AA97" s="127" t="str">
        <f aca="false">IF(AA$2=$G97,$L97,"")</f>
        <v/>
      </c>
      <c r="AB97" s="128" t="str">
        <f aca="false">IF(AB$2=$G97,$L97,"")</f>
        <v/>
      </c>
      <c r="AC97" s="127" t="str">
        <f aca="false">IF(AC$2=$G97,$L97,"")</f>
        <v/>
      </c>
      <c r="AD97" s="128" t="str">
        <f aca="false">IF(AD$2=$G97,$L97,"")</f>
        <v/>
      </c>
      <c r="AE97" s="127" t="str">
        <f aca="false">IF(AE$2=$G97,$L97,"")</f>
        <v/>
      </c>
      <c r="AF97" s="83" t="n">
        <v>0</v>
      </c>
      <c r="AG97" s="130" t="s">
        <v>10</v>
      </c>
      <c r="AH97" s="83"/>
      <c r="AI97" s="83"/>
    </row>
    <row r="98" customFormat="false" ht="14.25" hidden="false" customHeight="false" outlineLevel="0" collapsed="false">
      <c r="A98" s="82" t="str">
        <f aca="false">IF(I98&lt;&gt;0,IF(COUNTIF(I$4:I$164,I98)&lt;&gt;1,RANK(I98,I$4:I$164)&amp;"°",RANK(I98,I$4:I$164)),"")</f>
        <v/>
      </c>
      <c r="B98" s="125"/>
      <c r="C98" s="125"/>
      <c r="D98" s="125" t="str">
        <f aca="false">CONCATENATE(B98," ",C98)</f>
        <v> </v>
      </c>
      <c r="E98" s="82" t="str">
        <f aca="false">IF(ISERROR(VLOOKUP(CONCATENATE($B98," ",$C98),TabJoueurs,2,0)),"",VLOOKUP(CONCATENATE($B98," ",$C98),TabJoueurs,2,0))</f>
        <v/>
      </c>
      <c r="F98" s="82" t="str">
        <f aca="false">IF(ISERROR(VLOOKUP(CONCATENATE($B98," ",$C98),TabJoueurs,3,0)),"",VLOOKUP(CONCATENATE($B98," ",$C98),TabJoueurs,3,0))</f>
        <v/>
      </c>
      <c r="G98" s="126" t="str">
        <f aca="false">IF(ISERROR(VLOOKUP(CONCATENATE($B98," ",$C98),TabJoueurs,4,0)),"",VLOOKUP(CONCATENATE($B98," ",$C98),TabJoueurs,4,0))</f>
        <v/>
      </c>
      <c r="H98" s="126" t="str">
        <f aca="false">IF(ISERROR(VLOOKUP(CONCATENATE($B98," ",$C98),TabJoueurs,7,0)),"",VLOOKUP(CONCATENATE($B98," ",$C98),TabJoueurs,7,0))</f>
        <v/>
      </c>
      <c r="I98" s="129"/>
      <c r="J98" s="82" t="n">
        <f aca="false">COUNTIF(G$4:G98,G98)</f>
        <v>95</v>
      </c>
      <c r="K98" s="82" t="n">
        <f aca="false">IFERROR(IF(J98&lt;6,K97+1,K97),0)</f>
        <v>5</v>
      </c>
      <c r="L98" s="82" t="str">
        <f aca="false">IF(I98&gt;0,IF(J98&lt;6,PtsMax-K98+1,""),"")</f>
        <v/>
      </c>
      <c r="M98" s="82" t="n">
        <f aca="false">MAX(O98:AE98)</f>
        <v>0</v>
      </c>
      <c r="N98" s="98" t="str">
        <f aca="false">IFERROR(I98/I$1,"")</f>
        <v/>
      </c>
      <c r="O98" s="127" t="str">
        <f aca="false">IF(O$2=$G98,$L98,"")</f>
        <v/>
      </c>
      <c r="P98" s="128" t="str">
        <f aca="false">IF(P$2=$G98,$L98,"")</f>
        <v/>
      </c>
      <c r="Q98" s="127" t="str">
        <f aca="false">IF(Q$2=$G98,$L98,"")</f>
        <v/>
      </c>
      <c r="R98" s="128" t="str">
        <f aca="false">IF(R$2=$G98,$L98,"")</f>
        <v/>
      </c>
      <c r="S98" s="127" t="str">
        <f aca="false">IF(S$2=$G98,$L98,"")</f>
        <v/>
      </c>
      <c r="T98" s="128" t="str">
        <f aca="false">IF(T$2=$G98,$L98,"")</f>
        <v/>
      </c>
      <c r="U98" s="127" t="str">
        <f aca="false">IF(U$2=$G98,$L98,"")</f>
        <v/>
      </c>
      <c r="V98" s="128" t="str">
        <f aca="false">IF(V$2=$G98,$L98,"")</f>
        <v/>
      </c>
      <c r="W98" s="127" t="str">
        <f aca="false">IF(W$2=$G98,$L98,"")</f>
        <v/>
      </c>
      <c r="X98" s="128" t="str">
        <f aca="false">IF(X$2=$G98,$L98,"")</f>
        <v/>
      </c>
      <c r="Y98" s="127" t="str">
        <f aca="false">IF(Y$2=$G98,$L98,"")</f>
        <v/>
      </c>
      <c r="Z98" s="128" t="str">
        <f aca="false">IF(Z$2=$G98,$L98,"")</f>
        <v/>
      </c>
      <c r="AA98" s="127" t="str">
        <f aca="false">IF(AA$2=$G98,$L98,"")</f>
        <v/>
      </c>
      <c r="AB98" s="128" t="str">
        <f aca="false">IF(AB$2=$G98,$L98,"")</f>
        <v/>
      </c>
      <c r="AC98" s="127" t="str">
        <f aca="false">IF(AC$2=$G98,$L98,"")</f>
        <v/>
      </c>
      <c r="AD98" s="128" t="str">
        <f aca="false">IF(AD$2=$G98,$L98,"")</f>
        <v/>
      </c>
      <c r="AE98" s="127" t="str">
        <f aca="false">IF(AE$2=$G98,$L98,"")</f>
        <v/>
      </c>
      <c r="AF98" s="83" t="n">
        <v>0</v>
      </c>
      <c r="AG98" s="130" t="s">
        <v>10</v>
      </c>
      <c r="AH98" s="83"/>
      <c r="AI98" s="83"/>
    </row>
    <row r="99" customFormat="false" ht="14.25" hidden="false" customHeight="false" outlineLevel="0" collapsed="false">
      <c r="A99" s="82" t="str">
        <f aca="false">IF(I99&lt;&gt;0,IF(COUNTIF(I$4:I$164,I99)&lt;&gt;1,RANK(I99,I$4:I$164)&amp;"°",RANK(I99,I$4:I$164)),"")</f>
        <v/>
      </c>
      <c r="B99" s="125"/>
      <c r="C99" s="125"/>
      <c r="D99" s="125" t="str">
        <f aca="false">CONCATENATE(B99," ",C99)</f>
        <v> </v>
      </c>
      <c r="E99" s="82" t="str">
        <f aca="false">IF(ISERROR(VLOOKUP(CONCATENATE($B99," ",$C99),TabJoueurs,2,0)),"",VLOOKUP(CONCATENATE($B99," ",$C99),TabJoueurs,2,0))</f>
        <v/>
      </c>
      <c r="F99" s="82" t="str">
        <f aca="false">IF(ISERROR(VLOOKUP(CONCATENATE($B99," ",$C99),TabJoueurs,3,0)),"",VLOOKUP(CONCATENATE($B99," ",$C99),TabJoueurs,3,0))</f>
        <v/>
      </c>
      <c r="G99" s="126" t="str">
        <f aca="false">IF(ISERROR(VLOOKUP(CONCATENATE($B99," ",$C99),TabJoueurs,4,0)),"",VLOOKUP(CONCATENATE($B99," ",$C99),TabJoueurs,4,0))</f>
        <v/>
      </c>
      <c r="H99" s="126" t="str">
        <f aca="false">IF(ISERROR(VLOOKUP(CONCATENATE($B99," ",$C99),TabJoueurs,7,0)),"",VLOOKUP(CONCATENATE($B99," ",$C99),TabJoueurs,7,0))</f>
        <v/>
      </c>
      <c r="I99" s="125"/>
      <c r="J99" s="82" t="n">
        <f aca="false">COUNTIF(G$4:G99,G99)</f>
        <v>96</v>
      </c>
      <c r="K99" s="82" t="n">
        <f aca="false">IFERROR(IF(J99&lt;6,K98+1,K98),0)</f>
        <v>5</v>
      </c>
      <c r="L99" s="82" t="str">
        <f aca="false">IF(I99&gt;0,IF(J99&lt;6,PtsMax-K99+1,""),"")</f>
        <v/>
      </c>
      <c r="M99" s="82" t="n">
        <f aca="false">MAX(O99:AE99)</f>
        <v>0</v>
      </c>
      <c r="N99" s="98" t="str">
        <f aca="false">IFERROR(I99/I$1,"")</f>
        <v/>
      </c>
      <c r="O99" s="127" t="str">
        <f aca="false">IF(O$2=$G99,$L99,"")</f>
        <v/>
      </c>
      <c r="P99" s="128" t="str">
        <f aca="false">IF(P$2=$G99,$L99,"")</f>
        <v/>
      </c>
      <c r="Q99" s="127" t="str">
        <f aca="false">IF(Q$2=$G99,$L99,"")</f>
        <v/>
      </c>
      <c r="R99" s="128" t="str">
        <f aca="false">IF(R$2=$G99,$L99,"")</f>
        <v/>
      </c>
      <c r="S99" s="127" t="str">
        <f aca="false">IF(S$2=$G99,$L99,"")</f>
        <v/>
      </c>
      <c r="T99" s="128" t="str">
        <f aca="false">IF(T$2=$G99,$L99,"")</f>
        <v/>
      </c>
      <c r="U99" s="127" t="str">
        <f aca="false">IF(U$2=$G99,$L99,"")</f>
        <v/>
      </c>
      <c r="V99" s="128" t="str">
        <f aca="false">IF(V$2=$G99,$L99,"")</f>
        <v/>
      </c>
      <c r="W99" s="127" t="str">
        <f aca="false">IF(W$2=$G99,$L99,"")</f>
        <v/>
      </c>
      <c r="X99" s="128" t="str">
        <f aca="false">IF(X$2=$G99,$L99,"")</f>
        <v/>
      </c>
      <c r="Y99" s="127" t="str">
        <f aca="false">IF(Y$2=$G99,$L99,"")</f>
        <v/>
      </c>
      <c r="Z99" s="128" t="str">
        <f aca="false">IF(Z$2=$G99,$L99,"")</f>
        <v/>
      </c>
      <c r="AA99" s="127" t="str">
        <f aca="false">IF(AA$2=$G99,$L99,"")</f>
        <v/>
      </c>
      <c r="AB99" s="128" t="str">
        <f aca="false">IF(AB$2=$G99,$L99,"")</f>
        <v/>
      </c>
      <c r="AC99" s="127" t="str">
        <f aca="false">IF(AC$2=$G99,$L99,"")</f>
        <v/>
      </c>
      <c r="AD99" s="128" t="str">
        <f aca="false">IF(AD$2=$G99,$L99,"")</f>
        <v/>
      </c>
      <c r="AE99" s="127" t="str">
        <f aca="false">IF(AE$2=$G99,$L99,"")</f>
        <v/>
      </c>
      <c r="AF99" s="83" t="n">
        <v>0</v>
      </c>
      <c r="AG99" s="130" t="s">
        <v>10</v>
      </c>
      <c r="AH99" s="83"/>
      <c r="AI99" s="83"/>
    </row>
    <row r="100" customFormat="false" ht="14.25" hidden="false" customHeight="false" outlineLevel="0" collapsed="false">
      <c r="A100" s="82" t="str">
        <f aca="false">IF(I100&lt;&gt;0,IF(COUNTIF(I$4:I$164,I100)&lt;&gt;1,RANK(I100,I$4:I$164)&amp;"°",RANK(I100,I$4:I$164)),"")</f>
        <v/>
      </c>
      <c r="B100" s="125"/>
      <c r="C100" s="125"/>
      <c r="D100" s="125" t="str">
        <f aca="false">CONCATENATE(B100," ",C100)</f>
        <v> </v>
      </c>
      <c r="E100" s="82" t="str">
        <f aca="false">IF(ISERROR(VLOOKUP(CONCATENATE($B100," ",$C100),TabJoueurs,2,0)),"",VLOOKUP(CONCATENATE($B100," ",$C100),TabJoueurs,2,0))</f>
        <v/>
      </c>
      <c r="F100" s="82" t="str">
        <f aca="false">IF(ISERROR(VLOOKUP(CONCATENATE($B100," ",$C100),TabJoueurs,3,0)),"",VLOOKUP(CONCATENATE($B100," ",$C100),TabJoueurs,3,0))</f>
        <v/>
      </c>
      <c r="G100" s="126" t="str">
        <f aca="false">IF(ISERROR(VLOOKUP(CONCATENATE($B100," ",$C100),TabJoueurs,4,0)),"",VLOOKUP(CONCATENATE($B100," ",$C100),TabJoueurs,4,0))</f>
        <v/>
      </c>
      <c r="H100" s="126" t="str">
        <f aca="false">IF(ISERROR(VLOOKUP(CONCATENATE($B100," ",$C100),TabJoueurs,7,0)),"",VLOOKUP(CONCATENATE($B100," ",$C100),TabJoueurs,7,0))</f>
        <v/>
      </c>
      <c r="I100" s="125"/>
      <c r="J100" s="82" t="n">
        <f aca="false">COUNTIF(G$4:G100,G100)</f>
        <v>97</v>
      </c>
      <c r="K100" s="82" t="n">
        <f aca="false">IFERROR(IF(J100&lt;6,K99+1,K99),0)</f>
        <v>5</v>
      </c>
      <c r="L100" s="82" t="str">
        <f aca="false">IF(I100&gt;0,IF(J100&lt;6,PtsMax-K100+1,""),"")</f>
        <v/>
      </c>
      <c r="M100" s="82" t="n">
        <f aca="false">MAX(O100:AE100)</f>
        <v>0</v>
      </c>
      <c r="N100" s="98" t="str">
        <f aca="false">IFERROR(I100/I$1,"")</f>
        <v/>
      </c>
      <c r="O100" s="127" t="str">
        <f aca="false">IF(O$2=$G100,$L100,"")</f>
        <v/>
      </c>
      <c r="P100" s="128" t="str">
        <f aca="false">IF(P$2=$G100,$L100,"")</f>
        <v/>
      </c>
      <c r="Q100" s="127" t="str">
        <f aca="false">IF(Q$2=$G100,$L100,"")</f>
        <v/>
      </c>
      <c r="R100" s="128" t="str">
        <f aca="false">IF(R$2=$G100,$L100,"")</f>
        <v/>
      </c>
      <c r="S100" s="127" t="str">
        <f aca="false">IF(S$2=$G100,$L100,"")</f>
        <v/>
      </c>
      <c r="T100" s="128" t="str">
        <f aca="false">IF(T$2=$G100,$L100,"")</f>
        <v/>
      </c>
      <c r="U100" s="127" t="str">
        <f aca="false">IF(U$2=$G100,$L100,"")</f>
        <v/>
      </c>
      <c r="V100" s="128" t="str">
        <f aca="false">IF(V$2=$G100,$L100,"")</f>
        <v/>
      </c>
      <c r="W100" s="127" t="str">
        <f aca="false">IF(W$2=$G100,$L100,"")</f>
        <v/>
      </c>
      <c r="X100" s="128" t="str">
        <f aca="false">IF(X$2=$G100,$L100,"")</f>
        <v/>
      </c>
      <c r="Y100" s="127" t="str">
        <f aca="false">IF(Y$2=$G100,$L100,"")</f>
        <v/>
      </c>
      <c r="Z100" s="128" t="str">
        <f aca="false">IF(Z$2=$G100,$L100,"")</f>
        <v/>
      </c>
      <c r="AA100" s="127" t="str">
        <f aca="false">IF(AA$2=$G100,$L100,"")</f>
        <v/>
      </c>
      <c r="AB100" s="128" t="str">
        <f aca="false">IF(AB$2=$G100,$L100,"")</f>
        <v/>
      </c>
      <c r="AC100" s="127" t="str">
        <f aca="false">IF(AC$2=$G100,$L100,"")</f>
        <v/>
      </c>
      <c r="AD100" s="128" t="str">
        <f aca="false">IF(AD$2=$G100,$L100,"")</f>
        <v/>
      </c>
      <c r="AE100" s="127" t="str">
        <f aca="false">IF(AE$2=$G100,$L100,"")</f>
        <v/>
      </c>
      <c r="AF100" s="83" t="n">
        <v>0</v>
      </c>
      <c r="AG100" s="130" t="s">
        <v>10</v>
      </c>
      <c r="AH100" s="83"/>
      <c r="AI100" s="83"/>
    </row>
    <row r="101" customFormat="false" ht="14.25" hidden="false" customHeight="false" outlineLevel="0" collapsed="false">
      <c r="A101" s="82" t="str">
        <f aca="false">IF(I101&lt;&gt;0,IF(COUNTIF(I$4:I$164,I101)&lt;&gt;1,RANK(I101,I$4:I$164)&amp;"°",RANK(I101,I$4:I$164)),"")</f>
        <v/>
      </c>
      <c r="B101" s="125"/>
      <c r="C101" s="125"/>
      <c r="D101" s="125" t="str">
        <f aca="false">CONCATENATE(B101," ",C101)</f>
        <v> </v>
      </c>
      <c r="E101" s="82" t="str">
        <f aca="false">IF(ISERROR(VLOOKUP(CONCATENATE($B101," ",$C101),TabJoueurs,2,0)),"",VLOOKUP(CONCATENATE($B101," ",$C101),TabJoueurs,2,0))</f>
        <v/>
      </c>
      <c r="F101" s="82" t="str">
        <f aca="false">IF(ISERROR(VLOOKUP(CONCATENATE($B101," ",$C101),TabJoueurs,3,0)),"",VLOOKUP(CONCATENATE($B101," ",$C101),TabJoueurs,3,0))</f>
        <v/>
      </c>
      <c r="G101" s="126" t="str">
        <f aca="false">IF(ISERROR(VLOOKUP(CONCATENATE($B101," ",$C101),TabJoueurs,4,0)),"",VLOOKUP(CONCATENATE($B101," ",$C101),TabJoueurs,4,0))</f>
        <v/>
      </c>
      <c r="H101" s="126" t="str">
        <f aca="false">IF(ISERROR(VLOOKUP(CONCATENATE($B101," ",$C101),TabJoueurs,7,0)),"",VLOOKUP(CONCATENATE($B101," ",$C101),TabJoueurs,7,0))</f>
        <v/>
      </c>
      <c r="I101" s="125"/>
      <c r="J101" s="82" t="n">
        <f aca="false">COUNTIF(G$4:G101,G101)</f>
        <v>98</v>
      </c>
      <c r="K101" s="82" t="n">
        <f aca="false">IFERROR(IF(J101&lt;6,K100+1,K100),0)</f>
        <v>5</v>
      </c>
      <c r="L101" s="82" t="str">
        <f aca="false">IF(I101&gt;0,IF(J101&lt;6,PtsMax-K101+1,""),"")</f>
        <v/>
      </c>
      <c r="M101" s="82" t="n">
        <f aca="false">MAX(O101:AE101)</f>
        <v>0</v>
      </c>
      <c r="N101" s="98" t="str">
        <f aca="false">IFERROR(I101/I$1,"")</f>
        <v/>
      </c>
      <c r="O101" s="127" t="str">
        <f aca="false">IF(O$2=$G101,$L101,"")</f>
        <v/>
      </c>
      <c r="P101" s="128" t="str">
        <f aca="false">IF(P$2=$G101,$L101,"")</f>
        <v/>
      </c>
      <c r="Q101" s="127" t="str">
        <f aca="false">IF(Q$2=$G101,$L101,"")</f>
        <v/>
      </c>
      <c r="R101" s="128" t="str">
        <f aca="false">IF(R$2=$G101,$L101,"")</f>
        <v/>
      </c>
      <c r="S101" s="127" t="str">
        <f aca="false">IF(S$2=$G101,$L101,"")</f>
        <v/>
      </c>
      <c r="T101" s="128" t="str">
        <f aca="false">IF(T$2=$G101,$L101,"")</f>
        <v/>
      </c>
      <c r="U101" s="127" t="str">
        <f aca="false">IF(U$2=$G101,$L101,"")</f>
        <v/>
      </c>
      <c r="V101" s="128" t="str">
        <f aca="false">IF(V$2=$G101,$L101,"")</f>
        <v/>
      </c>
      <c r="W101" s="127" t="str">
        <f aca="false">IF(W$2=$G101,$L101,"")</f>
        <v/>
      </c>
      <c r="X101" s="128" t="str">
        <f aca="false">IF(X$2=$G101,$L101,"")</f>
        <v/>
      </c>
      <c r="Y101" s="127" t="str">
        <f aca="false">IF(Y$2=$G101,$L101,"")</f>
        <v/>
      </c>
      <c r="Z101" s="128" t="str">
        <f aca="false">IF(Z$2=$G101,$L101,"")</f>
        <v/>
      </c>
      <c r="AA101" s="127" t="str">
        <f aca="false">IF(AA$2=$G101,$L101,"")</f>
        <v/>
      </c>
      <c r="AB101" s="128" t="str">
        <f aca="false">IF(AB$2=$G101,$L101,"")</f>
        <v/>
      </c>
      <c r="AC101" s="127" t="str">
        <f aca="false">IF(AC$2=$G101,$L101,"")</f>
        <v/>
      </c>
      <c r="AD101" s="128" t="str">
        <f aca="false">IF(AD$2=$G101,$L101,"")</f>
        <v/>
      </c>
      <c r="AE101" s="127" t="str">
        <f aca="false">IF(AE$2=$G101,$L101,"")</f>
        <v/>
      </c>
      <c r="AF101" s="83" t="s">
        <v>10</v>
      </c>
      <c r="AG101" s="130" t="s">
        <v>10</v>
      </c>
      <c r="AH101" s="83"/>
      <c r="AI101" s="83"/>
    </row>
    <row r="102" customFormat="false" ht="14.25" hidden="false" customHeight="false" outlineLevel="0" collapsed="false">
      <c r="A102" s="82" t="str">
        <f aca="false">IF(I102&lt;&gt;0,IF(COUNTIF(I$4:I$164,I102)&lt;&gt;1,RANK(I102,I$4:I$164)&amp;"°",RANK(I102,I$4:I$164)),"")</f>
        <v/>
      </c>
      <c r="B102" s="125"/>
      <c r="C102" s="125"/>
      <c r="D102" s="125" t="str">
        <f aca="false">CONCATENATE(B102," ",C102)</f>
        <v> </v>
      </c>
      <c r="E102" s="82" t="str">
        <f aca="false">IF(ISERROR(VLOOKUP(CONCATENATE($B102," ",$C102),TabJoueurs,2,0)),"",VLOOKUP(CONCATENATE($B102," ",$C102),TabJoueurs,2,0))</f>
        <v/>
      </c>
      <c r="F102" s="82" t="str">
        <f aca="false">IF(ISERROR(VLOOKUP(CONCATENATE($B102," ",$C102),TabJoueurs,3,0)),"",VLOOKUP(CONCATENATE($B102," ",$C102),TabJoueurs,3,0))</f>
        <v/>
      </c>
      <c r="G102" s="126" t="str">
        <f aca="false">IF(ISERROR(VLOOKUP(CONCATENATE($B102," ",$C102),TabJoueurs,4,0)),"",VLOOKUP(CONCATENATE($B102," ",$C102),TabJoueurs,4,0))</f>
        <v/>
      </c>
      <c r="H102" s="126" t="str">
        <f aca="false">IF(ISERROR(VLOOKUP(CONCATENATE($B102," ",$C102),TabJoueurs,7,0)),"",VLOOKUP(CONCATENATE($B102," ",$C102),TabJoueurs,7,0))</f>
        <v/>
      </c>
      <c r="I102" s="125"/>
      <c r="J102" s="82" t="n">
        <f aca="false">COUNTIF(G$4:G102,G102)</f>
        <v>99</v>
      </c>
      <c r="K102" s="82" t="n">
        <f aca="false">IFERROR(IF(J102&lt;6,K101+1,K101),0)</f>
        <v>5</v>
      </c>
      <c r="L102" s="82" t="str">
        <f aca="false">IF(I102&gt;0,IF(J102&lt;6,PtsMax-K102+1,""),"")</f>
        <v/>
      </c>
      <c r="M102" s="82" t="n">
        <f aca="false">MAX(O102:AE102)</f>
        <v>0</v>
      </c>
      <c r="N102" s="98" t="str">
        <f aca="false">IFERROR(I102/I$1,"")</f>
        <v/>
      </c>
      <c r="O102" s="127" t="str">
        <f aca="false">IF(O$2=$G102,$L102,"")</f>
        <v/>
      </c>
      <c r="P102" s="128" t="str">
        <f aca="false">IF(P$2=$G102,$L102,"")</f>
        <v/>
      </c>
      <c r="Q102" s="127" t="str">
        <f aca="false">IF(Q$2=$G102,$L102,"")</f>
        <v/>
      </c>
      <c r="R102" s="128" t="str">
        <f aca="false">IF(R$2=$G102,$L102,"")</f>
        <v/>
      </c>
      <c r="S102" s="127" t="str">
        <f aca="false">IF(S$2=$G102,$L102,"")</f>
        <v/>
      </c>
      <c r="T102" s="128" t="str">
        <f aca="false">IF(T$2=$G102,$L102,"")</f>
        <v/>
      </c>
      <c r="U102" s="127" t="str">
        <f aca="false">IF(U$2=$G102,$L102,"")</f>
        <v/>
      </c>
      <c r="V102" s="128" t="str">
        <f aca="false">IF(V$2=$G102,$L102,"")</f>
        <v/>
      </c>
      <c r="W102" s="127" t="str">
        <f aca="false">IF(W$2=$G102,$L102,"")</f>
        <v/>
      </c>
      <c r="X102" s="128" t="str">
        <f aca="false">IF(X$2=$G102,$L102,"")</f>
        <v/>
      </c>
      <c r="Y102" s="127" t="str">
        <f aca="false">IF(Y$2=$G102,$L102,"")</f>
        <v/>
      </c>
      <c r="Z102" s="128" t="str">
        <f aca="false">IF(Z$2=$G102,$L102,"")</f>
        <v/>
      </c>
      <c r="AA102" s="127" t="str">
        <f aca="false">IF(AA$2=$G102,$L102,"")</f>
        <v/>
      </c>
      <c r="AB102" s="128" t="str">
        <f aca="false">IF(AB$2=$G102,$L102,"")</f>
        <v/>
      </c>
      <c r="AC102" s="127" t="str">
        <f aca="false">IF(AC$2=$G102,$L102,"")</f>
        <v/>
      </c>
      <c r="AD102" s="128" t="str">
        <f aca="false">IF(AD$2=$G102,$L102,"")</f>
        <v/>
      </c>
      <c r="AE102" s="127" t="str">
        <f aca="false">IF(AE$2=$G102,$L102,"")</f>
        <v/>
      </c>
      <c r="AF102" s="83" t="n">
        <v>0</v>
      </c>
      <c r="AG102" s="130" t="s">
        <v>10</v>
      </c>
      <c r="AH102" s="83"/>
      <c r="AI102" s="83"/>
    </row>
    <row r="103" customFormat="false" ht="14.25" hidden="false" customHeight="false" outlineLevel="0" collapsed="false">
      <c r="A103" s="82" t="str">
        <f aca="false">IF(I103&lt;&gt;0,IF(COUNTIF(I$4:I$164,I103)&lt;&gt;1,RANK(I103,I$4:I$164)&amp;"°",RANK(I103,I$4:I$164)),"")</f>
        <v/>
      </c>
      <c r="B103" s="125"/>
      <c r="C103" s="125"/>
      <c r="D103" s="125" t="str">
        <f aca="false">CONCATENATE(B103," ",C103)</f>
        <v> </v>
      </c>
      <c r="E103" s="82" t="str">
        <f aca="false">IF(ISERROR(VLOOKUP(CONCATENATE($B103," ",$C103),TabJoueurs,2,0)),"",VLOOKUP(CONCATENATE($B103," ",$C103),TabJoueurs,2,0))</f>
        <v/>
      </c>
      <c r="F103" s="82" t="str">
        <f aca="false">IF(ISERROR(VLOOKUP(CONCATENATE($B103," ",$C103),TabJoueurs,3,0)),"",VLOOKUP(CONCATENATE($B103," ",$C103),TabJoueurs,3,0))</f>
        <v/>
      </c>
      <c r="G103" s="126" t="str">
        <f aca="false">IF(ISERROR(VLOOKUP(CONCATENATE($B103," ",$C103),TabJoueurs,4,0)),"",VLOOKUP(CONCATENATE($B103," ",$C103),TabJoueurs,4,0))</f>
        <v/>
      </c>
      <c r="H103" s="126" t="str">
        <f aca="false">IF(ISERROR(VLOOKUP(CONCATENATE($B103," ",$C103),TabJoueurs,7,0)),"",VLOOKUP(CONCATENATE($B103," ",$C103),TabJoueurs,7,0))</f>
        <v/>
      </c>
      <c r="I103" s="125"/>
      <c r="J103" s="82" t="n">
        <f aca="false">COUNTIF(G$4:G103,G103)</f>
        <v>100</v>
      </c>
      <c r="K103" s="82" t="n">
        <f aca="false">IFERROR(IF(J103&lt;6,K102+1,K102),0)</f>
        <v>5</v>
      </c>
      <c r="L103" s="82" t="str">
        <f aca="false">IF(I103&gt;0,IF(J103&lt;6,PtsMax-K103+1,""),"")</f>
        <v/>
      </c>
      <c r="M103" s="82" t="n">
        <f aca="false">MAX(O103:AE103)</f>
        <v>0</v>
      </c>
      <c r="N103" s="98" t="str">
        <f aca="false">IFERROR(I103/I$1,"")</f>
        <v/>
      </c>
      <c r="O103" s="127" t="str">
        <f aca="false">IF(O$2=$G103,$L103,"")</f>
        <v/>
      </c>
      <c r="P103" s="128" t="str">
        <f aca="false">IF(P$2=$G103,$L103,"")</f>
        <v/>
      </c>
      <c r="Q103" s="127" t="str">
        <f aca="false">IF(Q$2=$G103,$L103,"")</f>
        <v/>
      </c>
      <c r="R103" s="128" t="str">
        <f aca="false">IF(R$2=$G103,$L103,"")</f>
        <v/>
      </c>
      <c r="S103" s="127" t="str">
        <f aca="false">IF(S$2=$G103,$L103,"")</f>
        <v/>
      </c>
      <c r="T103" s="128" t="str">
        <f aca="false">IF(T$2=$G103,$L103,"")</f>
        <v/>
      </c>
      <c r="U103" s="127" t="str">
        <f aca="false">IF(U$2=$G103,$L103,"")</f>
        <v/>
      </c>
      <c r="V103" s="128" t="str">
        <f aca="false">IF(V$2=$G103,$L103,"")</f>
        <v/>
      </c>
      <c r="W103" s="127" t="str">
        <f aca="false">IF(W$2=$G103,$L103,"")</f>
        <v/>
      </c>
      <c r="X103" s="128" t="str">
        <f aca="false">IF(X$2=$G103,$L103,"")</f>
        <v/>
      </c>
      <c r="Y103" s="127" t="str">
        <f aca="false">IF(Y$2=$G103,$L103,"")</f>
        <v/>
      </c>
      <c r="Z103" s="128" t="str">
        <f aca="false">IF(Z$2=$G103,$L103,"")</f>
        <v/>
      </c>
      <c r="AA103" s="127" t="str">
        <f aca="false">IF(AA$2=$G103,$L103,"")</f>
        <v/>
      </c>
      <c r="AB103" s="128" t="str">
        <f aca="false">IF(AB$2=$G103,$L103,"")</f>
        <v/>
      </c>
      <c r="AC103" s="127" t="str">
        <f aca="false">IF(AC$2=$G103,$L103,"")</f>
        <v/>
      </c>
      <c r="AD103" s="128" t="str">
        <f aca="false">IF(AD$2=$G103,$L103,"")</f>
        <v/>
      </c>
      <c r="AE103" s="127" t="str">
        <f aca="false">IF(AE$2=$G103,$L103,"")</f>
        <v/>
      </c>
      <c r="AF103" s="83" t="n">
        <v>0</v>
      </c>
      <c r="AG103" s="130" t="s">
        <v>10</v>
      </c>
      <c r="AH103" s="83"/>
      <c r="AI103" s="83"/>
    </row>
    <row r="104" customFormat="false" ht="14.25" hidden="false" customHeight="false" outlineLevel="0" collapsed="false">
      <c r="A104" s="82" t="str">
        <f aca="false">IF(I104&lt;&gt;0,IF(COUNTIF(I$4:I$164,I104)&lt;&gt;1,RANK(I104,I$4:I$164)&amp;"°",RANK(I104,I$4:I$164)),"")</f>
        <v/>
      </c>
      <c r="B104" s="125"/>
      <c r="C104" s="125"/>
      <c r="D104" s="125" t="str">
        <f aca="false">CONCATENATE(B104," ",C104)</f>
        <v> </v>
      </c>
      <c r="E104" s="82" t="str">
        <f aca="false">IF(ISERROR(VLOOKUP(CONCATENATE($B104," ",$C104),TabJoueurs,2,0)),"",VLOOKUP(CONCATENATE($B104," ",$C104),TabJoueurs,2,0))</f>
        <v/>
      </c>
      <c r="F104" s="82" t="str">
        <f aca="false">IF(ISERROR(VLOOKUP(CONCATENATE($B104," ",$C104),TabJoueurs,3,0)),"",VLOOKUP(CONCATENATE($B104," ",$C104),TabJoueurs,3,0))</f>
        <v/>
      </c>
      <c r="G104" s="126" t="str">
        <f aca="false">IF(ISERROR(VLOOKUP(CONCATENATE($B104," ",$C104),TabJoueurs,4,0)),"",VLOOKUP(CONCATENATE($B104," ",$C104),TabJoueurs,4,0))</f>
        <v/>
      </c>
      <c r="H104" s="126" t="str">
        <f aca="false">IF(ISERROR(VLOOKUP(CONCATENATE($B104," ",$C104),TabJoueurs,7,0)),"",VLOOKUP(CONCATENATE($B104," ",$C104),TabJoueurs,7,0))</f>
        <v/>
      </c>
      <c r="I104" s="125"/>
      <c r="J104" s="82" t="n">
        <f aca="false">COUNTIF(G$4:G104,G104)</f>
        <v>101</v>
      </c>
      <c r="K104" s="82" t="n">
        <f aca="false">IFERROR(IF(J104&lt;6,K103+1,K103),0)</f>
        <v>5</v>
      </c>
      <c r="L104" s="82" t="str">
        <f aca="false">IF(I104&gt;0,IF(J104&lt;6,PtsMax-K104+1,""),"")</f>
        <v/>
      </c>
      <c r="M104" s="82" t="n">
        <f aca="false">MAX(O104:AE104)</f>
        <v>0</v>
      </c>
      <c r="N104" s="98" t="str">
        <f aca="false">IFERROR(I104/I$1,"")</f>
        <v/>
      </c>
      <c r="O104" s="127" t="str">
        <f aca="false">IF(O$2=$G104,$L104,"")</f>
        <v/>
      </c>
      <c r="P104" s="128" t="str">
        <f aca="false">IF(P$2=$G104,$L104,"")</f>
        <v/>
      </c>
      <c r="Q104" s="127" t="str">
        <f aca="false">IF(Q$2=$G104,$L104,"")</f>
        <v/>
      </c>
      <c r="R104" s="128" t="str">
        <f aca="false">IF(R$2=$G104,$L104,"")</f>
        <v/>
      </c>
      <c r="S104" s="127" t="str">
        <f aca="false">IF(S$2=$G104,$L104,"")</f>
        <v/>
      </c>
      <c r="T104" s="128" t="str">
        <f aca="false">IF(T$2=$G104,$L104,"")</f>
        <v/>
      </c>
      <c r="U104" s="127" t="str">
        <f aca="false">IF(U$2=$G104,$L104,"")</f>
        <v/>
      </c>
      <c r="V104" s="128" t="str">
        <f aca="false">IF(V$2=$G104,$L104,"")</f>
        <v/>
      </c>
      <c r="W104" s="127" t="str">
        <f aca="false">IF(W$2=$G104,$L104,"")</f>
        <v/>
      </c>
      <c r="X104" s="128" t="str">
        <f aca="false">IF(X$2=$G104,$L104,"")</f>
        <v/>
      </c>
      <c r="Y104" s="127" t="str">
        <f aca="false">IF(Y$2=$G104,$L104,"")</f>
        <v/>
      </c>
      <c r="Z104" s="128" t="str">
        <f aca="false">IF(Z$2=$G104,$L104,"")</f>
        <v/>
      </c>
      <c r="AA104" s="127" t="str">
        <f aca="false">IF(AA$2=$G104,$L104,"")</f>
        <v/>
      </c>
      <c r="AB104" s="128" t="str">
        <f aca="false">IF(AB$2=$G104,$L104,"")</f>
        <v/>
      </c>
      <c r="AC104" s="127" t="str">
        <f aca="false">IF(AC$2=$G104,$L104,"")</f>
        <v/>
      </c>
      <c r="AD104" s="128" t="str">
        <f aca="false">IF(AD$2=$G104,$L104,"")</f>
        <v/>
      </c>
      <c r="AE104" s="127" t="str">
        <f aca="false">IF(AE$2=$G104,$L104,"")</f>
        <v/>
      </c>
      <c r="AF104" s="83" t="n">
        <v>0</v>
      </c>
      <c r="AG104" s="130" t="s">
        <v>10</v>
      </c>
      <c r="AH104" s="83"/>
      <c r="AI104" s="83"/>
    </row>
    <row r="105" customFormat="false" ht="14.25" hidden="false" customHeight="false" outlineLevel="0" collapsed="false">
      <c r="A105" s="82" t="str">
        <f aca="false">IF(I105&lt;&gt;0,IF(COUNTIF(I$4:I$164,I105)&lt;&gt;1,RANK(I105,I$4:I$164)&amp;"°",RANK(I105,I$4:I$164)),"")</f>
        <v/>
      </c>
      <c r="B105" s="125"/>
      <c r="C105" s="125"/>
      <c r="D105" s="125" t="str">
        <f aca="false">CONCATENATE(B105," ",C105)</f>
        <v> </v>
      </c>
      <c r="E105" s="82" t="str">
        <f aca="false">IF(ISERROR(VLOOKUP(CONCATENATE($B105," ",$C105),TabJoueurs,2,0)),"",VLOOKUP(CONCATENATE($B105," ",$C105),TabJoueurs,2,0))</f>
        <v/>
      </c>
      <c r="F105" s="82" t="str">
        <f aca="false">IF(ISERROR(VLOOKUP(CONCATENATE($B105," ",$C105),TabJoueurs,3,0)),"",VLOOKUP(CONCATENATE($B105," ",$C105),TabJoueurs,3,0))</f>
        <v/>
      </c>
      <c r="G105" s="126" t="str">
        <f aca="false">IF(ISERROR(VLOOKUP(CONCATENATE($B105," ",$C105),TabJoueurs,4,0)),"",VLOOKUP(CONCATENATE($B105," ",$C105),TabJoueurs,4,0))</f>
        <v/>
      </c>
      <c r="H105" s="126" t="str">
        <f aca="false">IF(ISERROR(VLOOKUP(CONCATENATE($B105," ",$C105),TabJoueurs,7,0)),"",VLOOKUP(CONCATENATE($B105," ",$C105),TabJoueurs,7,0))</f>
        <v/>
      </c>
      <c r="I105" s="125"/>
      <c r="J105" s="82" t="n">
        <f aca="false">COUNTIF(G$4:G105,G105)</f>
        <v>102</v>
      </c>
      <c r="K105" s="82" t="n">
        <f aca="false">IFERROR(IF(J105&lt;6,K104+1,K104),0)</f>
        <v>5</v>
      </c>
      <c r="L105" s="82" t="str">
        <f aca="false">IF(I105&gt;0,IF(J105&lt;6,PtsMax-K105+1,""),"")</f>
        <v/>
      </c>
      <c r="M105" s="82" t="n">
        <f aca="false">MAX(O105:AE105)</f>
        <v>0</v>
      </c>
      <c r="N105" s="98" t="str">
        <f aca="false">IFERROR(I105/I$1,"")</f>
        <v/>
      </c>
      <c r="O105" s="127" t="str">
        <f aca="false">IF(O$2=$G105,$L105,"")</f>
        <v/>
      </c>
      <c r="P105" s="128" t="str">
        <f aca="false">IF(P$2=$G105,$L105,"")</f>
        <v/>
      </c>
      <c r="Q105" s="127" t="str">
        <f aca="false">IF(Q$2=$G105,$L105,"")</f>
        <v/>
      </c>
      <c r="R105" s="128" t="str">
        <f aca="false">IF(R$2=$G105,$L105,"")</f>
        <v/>
      </c>
      <c r="S105" s="127" t="str">
        <f aca="false">IF(S$2=$G105,$L105,"")</f>
        <v/>
      </c>
      <c r="T105" s="128" t="str">
        <f aca="false">IF(T$2=$G105,$L105,"")</f>
        <v/>
      </c>
      <c r="U105" s="127" t="str">
        <f aca="false">IF(U$2=$G105,$L105,"")</f>
        <v/>
      </c>
      <c r="V105" s="128" t="str">
        <f aca="false">IF(V$2=$G105,$L105,"")</f>
        <v/>
      </c>
      <c r="W105" s="127" t="str">
        <f aca="false">IF(W$2=$G105,$L105,"")</f>
        <v/>
      </c>
      <c r="X105" s="128" t="str">
        <f aca="false">IF(X$2=$G105,$L105,"")</f>
        <v/>
      </c>
      <c r="Y105" s="127" t="str">
        <f aca="false">IF(Y$2=$G105,$L105,"")</f>
        <v/>
      </c>
      <c r="Z105" s="128" t="str">
        <f aca="false">IF(Z$2=$G105,$L105,"")</f>
        <v/>
      </c>
      <c r="AA105" s="127" t="str">
        <f aca="false">IF(AA$2=$G105,$L105,"")</f>
        <v/>
      </c>
      <c r="AB105" s="128" t="str">
        <f aca="false">IF(AB$2=$G105,$L105,"")</f>
        <v/>
      </c>
      <c r="AC105" s="127" t="str">
        <f aca="false">IF(AC$2=$G105,$L105,"")</f>
        <v/>
      </c>
      <c r="AD105" s="128" t="str">
        <f aca="false">IF(AD$2=$G105,$L105,"")</f>
        <v/>
      </c>
      <c r="AE105" s="127" t="str">
        <f aca="false">IF(AE$2=$G105,$L105,"")</f>
        <v/>
      </c>
      <c r="AF105" s="83" t="n">
        <v>0</v>
      </c>
      <c r="AG105" s="130" t="s">
        <v>10</v>
      </c>
      <c r="AH105" s="83"/>
      <c r="AI105" s="83"/>
    </row>
    <row r="106" customFormat="false" ht="14.25" hidden="false" customHeight="false" outlineLevel="0" collapsed="false">
      <c r="A106" s="82" t="str">
        <f aca="false">IF(I106&lt;&gt;0,IF(COUNTIF(I$4:I$164,I106)&lt;&gt;1,RANK(I106,I$4:I$164)&amp;"°",RANK(I106,I$4:I$164)),"")</f>
        <v/>
      </c>
      <c r="B106" s="125"/>
      <c r="C106" s="125"/>
      <c r="D106" s="125" t="str">
        <f aca="false">CONCATENATE(B106," ",C106)</f>
        <v> </v>
      </c>
      <c r="E106" s="82" t="str">
        <f aca="false">IF(ISERROR(VLOOKUP(CONCATENATE($B106," ",$C106),TabJoueurs,2,0)),"",VLOOKUP(CONCATENATE($B106," ",$C106),TabJoueurs,2,0))</f>
        <v/>
      </c>
      <c r="F106" s="82" t="str">
        <f aca="false">IF(ISERROR(VLOOKUP(CONCATENATE($B106," ",$C106),TabJoueurs,3,0)),"",VLOOKUP(CONCATENATE($B106," ",$C106),TabJoueurs,3,0))</f>
        <v/>
      </c>
      <c r="G106" s="126" t="str">
        <f aca="false">IF(ISERROR(VLOOKUP(CONCATENATE($B106," ",$C106),TabJoueurs,4,0)),"",VLOOKUP(CONCATENATE($B106," ",$C106),TabJoueurs,4,0))</f>
        <v/>
      </c>
      <c r="H106" s="126" t="str">
        <f aca="false">IF(ISERROR(VLOOKUP(CONCATENATE($B106," ",$C106),TabJoueurs,7,0)),"",VLOOKUP(CONCATENATE($B106," ",$C106),TabJoueurs,7,0))</f>
        <v/>
      </c>
      <c r="I106" s="125"/>
      <c r="J106" s="82" t="n">
        <f aca="false">COUNTIF(G$4:G106,G106)</f>
        <v>103</v>
      </c>
      <c r="K106" s="82" t="n">
        <f aca="false">IFERROR(IF(J106&lt;6,K105+1,K105),0)</f>
        <v>5</v>
      </c>
      <c r="L106" s="82" t="str">
        <f aca="false">IF(I106&gt;0,IF(J106&lt;6,PtsMax-K106+1,""),"")</f>
        <v/>
      </c>
      <c r="M106" s="82" t="n">
        <f aca="false">MAX(O106:AE106)</f>
        <v>0</v>
      </c>
      <c r="N106" s="98" t="str">
        <f aca="false">IFERROR(I106/I$1,"")</f>
        <v/>
      </c>
      <c r="O106" s="127" t="str">
        <f aca="false">IF(O$2=$G106,$L106,"")</f>
        <v/>
      </c>
      <c r="P106" s="128" t="str">
        <f aca="false">IF(P$2=$G106,$L106,"")</f>
        <v/>
      </c>
      <c r="Q106" s="127" t="str">
        <f aca="false">IF(Q$2=$G106,$L106,"")</f>
        <v/>
      </c>
      <c r="R106" s="128" t="str">
        <f aca="false">IF(R$2=$G106,$L106,"")</f>
        <v/>
      </c>
      <c r="S106" s="127" t="str">
        <f aca="false">IF(S$2=$G106,$L106,"")</f>
        <v/>
      </c>
      <c r="T106" s="128" t="str">
        <f aca="false">IF(T$2=$G106,$L106,"")</f>
        <v/>
      </c>
      <c r="U106" s="127" t="str">
        <f aca="false">IF(U$2=$G106,$L106,"")</f>
        <v/>
      </c>
      <c r="V106" s="128" t="str">
        <f aca="false">IF(V$2=$G106,$L106,"")</f>
        <v/>
      </c>
      <c r="W106" s="127" t="str">
        <f aca="false">IF(W$2=$G106,$L106,"")</f>
        <v/>
      </c>
      <c r="X106" s="128" t="str">
        <f aca="false">IF(X$2=$G106,$L106,"")</f>
        <v/>
      </c>
      <c r="Y106" s="127" t="str">
        <f aca="false">IF(Y$2=$G106,$L106,"")</f>
        <v/>
      </c>
      <c r="Z106" s="128" t="str">
        <f aca="false">IF(Z$2=$G106,$L106,"")</f>
        <v/>
      </c>
      <c r="AA106" s="127" t="str">
        <f aca="false">IF(AA$2=$G106,$L106,"")</f>
        <v/>
      </c>
      <c r="AB106" s="128" t="str">
        <f aca="false">IF(AB$2=$G106,$L106,"")</f>
        <v/>
      </c>
      <c r="AC106" s="127" t="str">
        <f aca="false">IF(AC$2=$G106,$L106,"")</f>
        <v/>
      </c>
      <c r="AD106" s="128" t="str">
        <f aca="false">IF(AD$2=$G106,$L106,"")</f>
        <v/>
      </c>
      <c r="AE106" s="127" t="str">
        <f aca="false">IF(AE$2=$G106,$L106,"")</f>
        <v/>
      </c>
      <c r="AF106" s="83" t="n">
        <v>0</v>
      </c>
      <c r="AG106" s="130" t="s">
        <v>10</v>
      </c>
      <c r="AH106" s="83"/>
      <c r="AI106" s="83"/>
    </row>
    <row r="107" customFormat="false" ht="14.25" hidden="false" customHeight="false" outlineLevel="0" collapsed="false">
      <c r="A107" s="82" t="str">
        <f aca="false">IF(I107&lt;&gt;0,IF(COUNTIF(I$4:I$164,I107)&lt;&gt;1,RANK(I107,I$4:I$164)&amp;"°",RANK(I107,I$4:I$164)),"")</f>
        <v/>
      </c>
      <c r="B107" s="125"/>
      <c r="C107" s="125"/>
      <c r="D107" s="125" t="str">
        <f aca="false">CONCATENATE(B107," ",C107)</f>
        <v> </v>
      </c>
      <c r="E107" s="82" t="str">
        <f aca="false">IF(ISERROR(VLOOKUP(CONCATENATE($B107," ",$C107),TabJoueurs,2,0)),"",VLOOKUP(CONCATENATE($B107," ",$C107),TabJoueurs,2,0))</f>
        <v/>
      </c>
      <c r="F107" s="82" t="str">
        <f aca="false">IF(ISERROR(VLOOKUP(CONCATENATE($B107," ",$C107),TabJoueurs,3,0)),"",VLOOKUP(CONCATENATE($B107," ",$C107),TabJoueurs,3,0))</f>
        <v/>
      </c>
      <c r="G107" s="126" t="str">
        <f aca="false">IF(ISERROR(VLOOKUP(CONCATENATE($B107," ",$C107),TabJoueurs,4,0)),"",VLOOKUP(CONCATENATE($B107," ",$C107),TabJoueurs,4,0))</f>
        <v/>
      </c>
      <c r="H107" s="126" t="str">
        <f aca="false">IF(ISERROR(VLOOKUP(CONCATENATE($B107," ",$C107),TabJoueurs,7,0)),"",VLOOKUP(CONCATENATE($B107," ",$C107),TabJoueurs,7,0))</f>
        <v/>
      </c>
      <c r="I107" s="125"/>
      <c r="J107" s="82" t="n">
        <f aca="false">COUNTIF(G$4:G107,G107)</f>
        <v>104</v>
      </c>
      <c r="K107" s="82" t="n">
        <f aca="false">IFERROR(IF(J107&lt;6,K106+1,K106),0)</f>
        <v>5</v>
      </c>
      <c r="L107" s="82" t="str">
        <f aca="false">IF(I107&gt;0,IF(J107&lt;6,PtsMax-K107+1,""),"")</f>
        <v/>
      </c>
      <c r="M107" s="82" t="n">
        <f aca="false">MAX(O107:AE107)</f>
        <v>0</v>
      </c>
      <c r="N107" s="98" t="str">
        <f aca="false">IFERROR(I107/I$1,"")</f>
        <v/>
      </c>
      <c r="O107" s="127" t="str">
        <f aca="false">IF(O$2=$G107,$L107,"")</f>
        <v/>
      </c>
      <c r="P107" s="128" t="str">
        <f aca="false">IF(P$2=$G107,$L107,"")</f>
        <v/>
      </c>
      <c r="Q107" s="127" t="str">
        <f aca="false">IF(Q$2=$G107,$L107,"")</f>
        <v/>
      </c>
      <c r="R107" s="128" t="str">
        <f aca="false">IF(R$2=$G107,$L107,"")</f>
        <v/>
      </c>
      <c r="S107" s="127" t="str">
        <f aca="false">IF(S$2=$G107,$L107,"")</f>
        <v/>
      </c>
      <c r="T107" s="128" t="str">
        <f aca="false">IF(T$2=$G107,$L107,"")</f>
        <v/>
      </c>
      <c r="U107" s="127" t="str">
        <f aca="false">IF(U$2=$G107,$L107,"")</f>
        <v/>
      </c>
      <c r="V107" s="128" t="str">
        <f aca="false">IF(V$2=$G107,$L107,"")</f>
        <v/>
      </c>
      <c r="W107" s="127" t="str">
        <f aca="false">IF(W$2=$G107,$L107,"")</f>
        <v/>
      </c>
      <c r="X107" s="128" t="str">
        <f aca="false">IF(X$2=$G107,$L107,"")</f>
        <v/>
      </c>
      <c r="Y107" s="127" t="str">
        <f aca="false">IF(Y$2=$G107,$L107,"")</f>
        <v/>
      </c>
      <c r="Z107" s="128" t="str">
        <f aca="false">IF(Z$2=$G107,$L107,"")</f>
        <v/>
      </c>
      <c r="AA107" s="127" t="str">
        <f aca="false">IF(AA$2=$G107,$L107,"")</f>
        <v/>
      </c>
      <c r="AB107" s="128" t="str">
        <f aca="false">IF(AB$2=$G107,$L107,"")</f>
        <v/>
      </c>
      <c r="AC107" s="127" t="str">
        <f aca="false">IF(AC$2=$G107,$L107,"")</f>
        <v/>
      </c>
      <c r="AD107" s="128" t="str">
        <f aca="false">IF(AD$2=$G107,$L107,"")</f>
        <v/>
      </c>
      <c r="AE107" s="127" t="str">
        <f aca="false">IF(AE$2=$G107,$L107,"")</f>
        <v/>
      </c>
      <c r="AF107" s="83" t="n">
        <v>0</v>
      </c>
      <c r="AG107" s="130" t="s">
        <v>10</v>
      </c>
      <c r="AH107" s="83"/>
      <c r="AI107" s="83"/>
    </row>
    <row r="108" customFormat="false" ht="14.25" hidden="false" customHeight="false" outlineLevel="0" collapsed="false">
      <c r="A108" s="82" t="str">
        <f aca="false">IF(I108&lt;&gt;0,IF(COUNTIF(I$4:I$164,I108)&lt;&gt;1,RANK(I108,I$4:I$164)&amp;"°",RANK(I108,I$4:I$164)),"")</f>
        <v/>
      </c>
      <c r="B108" s="125"/>
      <c r="C108" s="125"/>
      <c r="D108" s="125" t="str">
        <f aca="false">CONCATENATE(B108," ",C108)</f>
        <v> </v>
      </c>
      <c r="E108" s="82" t="str">
        <f aca="false">IF(ISERROR(VLOOKUP(CONCATENATE($B108," ",$C108),TabJoueurs,2,0)),"",VLOOKUP(CONCATENATE($B108," ",$C108),TabJoueurs,2,0))</f>
        <v/>
      </c>
      <c r="F108" s="82" t="str">
        <f aca="false">IF(ISERROR(VLOOKUP(CONCATENATE($B108," ",$C108),TabJoueurs,3,0)),"",VLOOKUP(CONCATENATE($B108," ",$C108),TabJoueurs,3,0))</f>
        <v/>
      </c>
      <c r="G108" s="126" t="str">
        <f aca="false">IF(ISERROR(VLOOKUP(CONCATENATE($B108," ",$C108),TabJoueurs,4,0)),"",VLOOKUP(CONCATENATE($B108," ",$C108),TabJoueurs,4,0))</f>
        <v/>
      </c>
      <c r="H108" s="126" t="str">
        <f aca="false">IF(ISERROR(VLOOKUP(CONCATENATE($B108," ",$C108),TabJoueurs,7,0)),"",VLOOKUP(CONCATENATE($B108," ",$C108),TabJoueurs,7,0))</f>
        <v/>
      </c>
      <c r="I108" s="125"/>
      <c r="J108" s="82" t="n">
        <f aca="false">COUNTIF(G$4:G108,G108)</f>
        <v>105</v>
      </c>
      <c r="K108" s="82" t="n">
        <f aca="false">IFERROR(IF(J108&lt;6,K107+1,K107),0)</f>
        <v>5</v>
      </c>
      <c r="L108" s="82" t="str">
        <f aca="false">IF(I108&gt;0,IF(J108&lt;6,PtsMax-K108+1,""),"")</f>
        <v/>
      </c>
      <c r="M108" s="82" t="n">
        <f aca="false">MAX(O108:AE108)</f>
        <v>0</v>
      </c>
      <c r="N108" s="98" t="str">
        <f aca="false">IFERROR(I108/I$1,"")</f>
        <v/>
      </c>
      <c r="O108" s="127" t="str">
        <f aca="false">IF(O$2=$G108,$L108,"")</f>
        <v/>
      </c>
      <c r="P108" s="128" t="str">
        <f aca="false">IF(P$2=$G108,$L108,"")</f>
        <v/>
      </c>
      <c r="Q108" s="127" t="str">
        <f aca="false">IF(Q$2=$G108,$L108,"")</f>
        <v/>
      </c>
      <c r="R108" s="128" t="str">
        <f aca="false">IF(R$2=$G108,$L108,"")</f>
        <v/>
      </c>
      <c r="S108" s="127" t="str">
        <f aca="false">IF(S$2=$G108,$L108,"")</f>
        <v/>
      </c>
      <c r="T108" s="128" t="str">
        <f aca="false">IF(T$2=$G108,$L108,"")</f>
        <v/>
      </c>
      <c r="U108" s="127" t="str">
        <f aca="false">IF(U$2=$G108,$L108,"")</f>
        <v/>
      </c>
      <c r="V108" s="128" t="str">
        <f aca="false">IF(V$2=$G108,$L108,"")</f>
        <v/>
      </c>
      <c r="W108" s="127" t="str">
        <f aca="false">IF(W$2=$G108,$L108,"")</f>
        <v/>
      </c>
      <c r="X108" s="128" t="str">
        <f aca="false">IF(X$2=$G108,$L108,"")</f>
        <v/>
      </c>
      <c r="Y108" s="127" t="str">
        <f aca="false">IF(Y$2=$G108,$L108,"")</f>
        <v/>
      </c>
      <c r="Z108" s="128" t="str">
        <f aca="false">IF(Z$2=$G108,$L108,"")</f>
        <v/>
      </c>
      <c r="AA108" s="127" t="str">
        <f aca="false">IF(AA$2=$G108,$L108,"")</f>
        <v/>
      </c>
      <c r="AB108" s="128" t="str">
        <f aca="false">IF(AB$2=$G108,$L108,"")</f>
        <v/>
      </c>
      <c r="AC108" s="127" t="str">
        <f aca="false">IF(AC$2=$G108,$L108,"")</f>
        <v/>
      </c>
      <c r="AD108" s="128" t="str">
        <f aca="false">IF(AD$2=$G108,$L108,"")</f>
        <v/>
      </c>
      <c r="AE108" s="127" t="str">
        <f aca="false">IF(AE$2=$G108,$L108,"")</f>
        <v/>
      </c>
      <c r="AF108" s="83" t="n">
        <v>0</v>
      </c>
      <c r="AG108" s="130" t="s">
        <v>10</v>
      </c>
      <c r="AH108" s="83"/>
      <c r="AI108" s="83"/>
    </row>
    <row r="109" customFormat="false" ht="14.25" hidden="false" customHeight="false" outlineLevel="0" collapsed="false">
      <c r="A109" s="82" t="str">
        <f aca="false">IF(I109&lt;&gt;0,IF(COUNTIF(I$4:I$164,I109)&lt;&gt;1,RANK(I109,I$4:I$164)&amp;"°",RANK(I109,I$4:I$164)),"")</f>
        <v/>
      </c>
      <c r="B109" s="125"/>
      <c r="C109" s="125"/>
      <c r="D109" s="125" t="str">
        <f aca="false">CONCATENATE(B109," ",C109)</f>
        <v> </v>
      </c>
      <c r="E109" s="82" t="str">
        <f aca="false">IF(ISERROR(VLOOKUP(CONCATENATE($B109," ",$C109),TabJoueurs,2,0)),"",VLOOKUP(CONCATENATE($B109," ",$C109),TabJoueurs,2,0))</f>
        <v/>
      </c>
      <c r="F109" s="82" t="str">
        <f aca="false">IF(ISERROR(VLOOKUP(CONCATENATE($B109," ",$C109),TabJoueurs,3,0)),"",VLOOKUP(CONCATENATE($B109," ",$C109),TabJoueurs,3,0))</f>
        <v/>
      </c>
      <c r="G109" s="126" t="str">
        <f aca="false">IF(ISERROR(VLOOKUP(CONCATENATE($B109," ",$C109),TabJoueurs,4,0)),"",VLOOKUP(CONCATENATE($B109," ",$C109),TabJoueurs,4,0))</f>
        <v/>
      </c>
      <c r="H109" s="126" t="str">
        <f aca="false">IF(ISERROR(VLOOKUP(CONCATENATE($B109," ",$C109),TabJoueurs,7,0)),"",VLOOKUP(CONCATENATE($B109," ",$C109),TabJoueurs,7,0))</f>
        <v/>
      </c>
      <c r="I109" s="125"/>
      <c r="J109" s="82" t="n">
        <f aca="false">COUNTIF(G$4:G109,G109)</f>
        <v>106</v>
      </c>
      <c r="K109" s="82" t="n">
        <f aca="false">IFERROR(IF(J109&lt;6,K108+1,K108),0)</f>
        <v>5</v>
      </c>
      <c r="L109" s="82" t="str">
        <f aca="false">IF(I109&gt;0,IF(J109&lt;6,PtsMax-K109+1,""),"")</f>
        <v/>
      </c>
      <c r="M109" s="82" t="n">
        <f aca="false">MAX(O109:AE109)</f>
        <v>0</v>
      </c>
      <c r="N109" s="98" t="str">
        <f aca="false">IFERROR(I109/I$1,"")</f>
        <v/>
      </c>
      <c r="O109" s="127" t="str">
        <f aca="false">IF(O$2=$G109,$L109,"")</f>
        <v/>
      </c>
      <c r="P109" s="128" t="str">
        <f aca="false">IF(P$2=$G109,$L109,"")</f>
        <v/>
      </c>
      <c r="Q109" s="127" t="str">
        <f aca="false">IF(Q$2=$G109,$L109,"")</f>
        <v/>
      </c>
      <c r="R109" s="128" t="str">
        <f aca="false">IF(R$2=$G109,$L109,"")</f>
        <v/>
      </c>
      <c r="S109" s="127" t="str">
        <f aca="false">IF(S$2=$G109,$L109,"")</f>
        <v/>
      </c>
      <c r="T109" s="128" t="str">
        <f aca="false">IF(T$2=$G109,$L109,"")</f>
        <v/>
      </c>
      <c r="U109" s="127" t="str">
        <f aca="false">IF(U$2=$G109,$L109,"")</f>
        <v/>
      </c>
      <c r="V109" s="128" t="str">
        <f aca="false">IF(V$2=$G109,$L109,"")</f>
        <v/>
      </c>
      <c r="W109" s="127" t="str">
        <f aca="false">IF(W$2=$G109,$L109,"")</f>
        <v/>
      </c>
      <c r="X109" s="128" t="str">
        <f aca="false">IF(X$2=$G109,$L109,"")</f>
        <v/>
      </c>
      <c r="Y109" s="127" t="str">
        <f aca="false">IF(Y$2=$G109,$L109,"")</f>
        <v/>
      </c>
      <c r="Z109" s="128" t="str">
        <f aca="false">IF(Z$2=$G109,$L109,"")</f>
        <v/>
      </c>
      <c r="AA109" s="127" t="str">
        <f aca="false">IF(AA$2=$G109,$L109,"")</f>
        <v/>
      </c>
      <c r="AB109" s="128" t="str">
        <f aca="false">IF(AB$2=$G109,$L109,"")</f>
        <v/>
      </c>
      <c r="AC109" s="127" t="str">
        <f aca="false">IF(AC$2=$G109,$L109,"")</f>
        <v/>
      </c>
      <c r="AD109" s="128" t="str">
        <f aca="false">IF(AD$2=$G109,$L109,"")</f>
        <v/>
      </c>
      <c r="AE109" s="127" t="str">
        <f aca="false">IF(AE$2=$G109,$L109,"")</f>
        <v/>
      </c>
      <c r="AF109" s="83" t="n">
        <v>0</v>
      </c>
      <c r="AG109" s="130" t="s">
        <v>10</v>
      </c>
      <c r="AH109" s="83"/>
      <c r="AI109" s="83"/>
    </row>
    <row r="110" customFormat="false" ht="14.25" hidden="false" customHeight="false" outlineLevel="0" collapsed="false">
      <c r="A110" s="82" t="str">
        <f aca="false">IF(I110&lt;&gt;0,IF(COUNTIF(I$4:I$164,I110)&lt;&gt;1,RANK(I110,I$4:I$164)&amp;"°",RANK(I110,I$4:I$164)),"")</f>
        <v/>
      </c>
      <c r="B110" s="125"/>
      <c r="C110" s="125"/>
      <c r="D110" s="125" t="str">
        <f aca="false">CONCATENATE(B110," ",C110)</f>
        <v> </v>
      </c>
      <c r="E110" s="82" t="str">
        <f aca="false">IF(ISERROR(VLOOKUP(CONCATENATE($B110," ",$C110),TabJoueurs,2,0)),"",VLOOKUP(CONCATENATE($B110," ",$C110),TabJoueurs,2,0))</f>
        <v/>
      </c>
      <c r="F110" s="82" t="str">
        <f aca="false">IF(ISERROR(VLOOKUP(CONCATENATE($B110," ",$C110),TabJoueurs,3,0)),"",VLOOKUP(CONCATENATE($B110," ",$C110),TabJoueurs,3,0))</f>
        <v/>
      </c>
      <c r="G110" s="126" t="str">
        <f aca="false">IF(ISERROR(VLOOKUP(CONCATENATE($B110," ",$C110),TabJoueurs,4,0)),"",VLOOKUP(CONCATENATE($B110," ",$C110),TabJoueurs,4,0))</f>
        <v/>
      </c>
      <c r="H110" s="126" t="str">
        <f aca="false">IF(ISERROR(VLOOKUP(CONCATENATE($B110," ",$C110),TabJoueurs,7,0)),"",VLOOKUP(CONCATENATE($B110," ",$C110),TabJoueurs,7,0))</f>
        <v/>
      </c>
      <c r="I110" s="125"/>
      <c r="J110" s="82" t="n">
        <f aca="false">COUNTIF(G$4:G110,G110)</f>
        <v>107</v>
      </c>
      <c r="K110" s="82" t="n">
        <f aca="false">IFERROR(IF(J110&lt;6,K109+1,K109),0)</f>
        <v>5</v>
      </c>
      <c r="L110" s="82" t="str">
        <f aca="false">IF(I110&gt;0,IF(J110&lt;6,PtsMax-K110+1,""),"")</f>
        <v/>
      </c>
      <c r="M110" s="82" t="n">
        <f aca="false">MAX(O110:AE110)</f>
        <v>0</v>
      </c>
      <c r="N110" s="98" t="str">
        <f aca="false">IFERROR(I110/I$1,"")</f>
        <v/>
      </c>
      <c r="O110" s="127" t="str">
        <f aca="false">IF(O$2=$G110,$L110,"")</f>
        <v/>
      </c>
      <c r="P110" s="128" t="str">
        <f aca="false">IF(P$2=$G110,$L110,"")</f>
        <v/>
      </c>
      <c r="Q110" s="127" t="str">
        <f aca="false">IF(Q$2=$G110,$L110,"")</f>
        <v/>
      </c>
      <c r="R110" s="128" t="str">
        <f aca="false">IF(R$2=$G110,$L110,"")</f>
        <v/>
      </c>
      <c r="S110" s="127" t="str">
        <f aca="false">IF(S$2=$G110,$L110,"")</f>
        <v/>
      </c>
      <c r="T110" s="128" t="str">
        <f aca="false">IF(T$2=$G110,$L110,"")</f>
        <v/>
      </c>
      <c r="U110" s="127" t="str">
        <f aca="false">IF(U$2=$G110,$L110,"")</f>
        <v/>
      </c>
      <c r="V110" s="128" t="str">
        <f aca="false">IF(V$2=$G110,$L110,"")</f>
        <v/>
      </c>
      <c r="W110" s="127" t="str">
        <f aca="false">IF(W$2=$G110,$L110,"")</f>
        <v/>
      </c>
      <c r="X110" s="128" t="str">
        <f aca="false">IF(X$2=$G110,$L110,"")</f>
        <v/>
      </c>
      <c r="Y110" s="127" t="str">
        <f aca="false">IF(Y$2=$G110,$L110,"")</f>
        <v/>
      </c>
      <c r="Z110" s="128" t="str">
        <f aca="false">IF(Z$2=$G110,$L110,"")</f>
        <v/>
      </c>
      <c r="AA110" s="127" t="str">
        <f aca="false">IF(AA$2=$G110,$L110,"")</f>
        <v/>
      </c>
      <c r="AB110" s="128" t="str">
        <f aca="false">IF(AB$2=$G110,$L110,"")</f>
        <v/>
      </c>
      <c r="AC110" s="127" t="str">
        <f aca="false">IF(AC$2=$G110,$L110,"")</f>
        <v/>
      </c>
      <c r="AD110" s="128" t="str">
        <f aca="false">IF(AD$2=$G110,$L110,"")</f>
        <v/>
      </c>
      <c r="AE110" s="127" t="str">
        <f aca="false">IF(AE$2=$G110,$L110,"")</f>
        <v/>
      </c>
      <c r="AF110" s="83" t="n">
        <v>0</v>
      </c>
      <c r="AG110" s="83" t="s">
        <v>10</v>
      </c>
      <c r="AH110" s="83"/>
      <c r="AI110" s="83"/>
    </row>
    <row r="111" customFormat="false" ht="14.25" hidden="false" customHeight="false" outlineLevel="0" collapsed="false">
      <c r="A111" s="82" t="str">
        <f aca="false">IF(I111&lt;&gt;0,IF(COUNTIF(I$4:I$164,I111)&lt;&gt;1,RANK(I111,I$4:I$164)&amp;"°",RANK(I111,I$4:I$164)),"")</f>
        <v/>
      </c>
      <c r="B111" s="125"/>
      <c r="C111" s="125"/>
      <c r="D111" s="125" t="str">
        <f aca="false">CONCATENATE(B111," ",C111)</f>
        <v> </v>
      </c>
      <c r="E111" s="82" t="str">
        <f aca="false">IF(ISERROR(VLOOKUP(CONCATENATE($B111," ",$C111),TabJoueurs,2,0)),"",VLOOKUP(CONCATENATE($B111," ",$C111),TabJoueurs,2,0))</f>
        <v/>
      </c>
      <c r="F111" s="82" t="str">
        <f aca="false">IF(ISERROR(VLOOKUP(CONCATENATE($B111," ",$C111),TabJoueurs,3,0)),"",VLOOKUP(CONCATENATE($B111," ",$C111),TabJoueurs,3,0))</f>
        <v/>
      </c>
      <c r="G111" s="126" t="str">
        <f aca="false">IF(ISERROR(VLOOKUP(CONCATENATE($B111," ",$C111),TabJoueurs,4,0)),"",VLOOKUP(CONCATENATE($B111," ",$C111),TabJoueurs,4,0))</f>
        <v/>
      </c>
      <c r="H111" s="126" t="str">
        <f aca="false">IF(ISERROR(VLOOKUP(CONCATENATE($B111," ",$C111),TabJoueurs,7,0)),"",VLOOKUP(CONCATENATE($B111," ",$C111),TabJoueurs,7,0))</f>
        <v/>
      </c>
      <c r="I111" s="125"/>
      <c r="J111" s="82" t="n">
        <f aca="false">COUNTIF(G$4:G111,G111)</f>
        <v>108</v>
      </c>
      <c r="K111" s="82" t="n">
        <f aca="false">IFERROR(IF(J111&lt;6,K110+1,K110),0)</f>
        <v>5</v>
      </c>
      <c r="L111" s="82" t="str">
        <f aca="false">IF(I111&gt;0,IF(J111&lt;6,PtsMax-K111+1,""),"")</f>
        <v/>
      </c>
      <c r="M111" s="82" t="n">
        <f aca="false">MAX(O111:AE111)</f>
        <v>0</v>
      </c>
      <c r="N111" s="98" t="str">
        <f aca="false">IFERROR(I111/I$1,"")</f>
        <v/>
      </c>
      <c r="O111" s="127" t="str">
        <f aca="false">IF(O$2=$G111,$L111,"")</f>
        <v/>
      </c>
      <c r="P111" s="128" t="str">
        <f aca="false">IF(P$2=$G111,$L111,"")</f>
        <v/>
      </c>
      <c r="Q111" s="127" t="str">
        <f aca="false">IF(Q$2=$G111,$L111,"")</f>
        <v/>
      </c>
      <c r="R111" s="128" t="str">
        <f aca="false">IF(R$2=$G111,$L111,"")</f>
        <v/>
      </c>
      <c r="S111" s="127" t="str">
        <f aca="false">IF(S$2=$G111,$L111,"")</f>
        <v/>
      </c>
      <c r="T111" s="128" t="str">
        <f aca="false">IF(T$2=$G111,$L111,"")</f>
        <v/>
      </c>
      <c r="U111" s="127" t="str">
        <f aca="false">IF(U$2=$G111,$L111,"")</f>
        <v/>
      </c>
      <c r="V111" s="128" t="str">
        <f aca="false">IF(V$2=$G111,$L111,"")</f>
        <v/>
      </c>
      <c r="W111" s="127" t="str">
        <f aca="false">IF(W$2=$G111,$L111,"")</f>
        <v/>
      </c>
      <c r="X111" s="128" t="str">
        <f aca="false">IF(X$2=$G111,$L111,"")</f>
        <v/>
      </c>
      <c r="Y111" s="127" t="str">
        <f aca="false">IF(Y$2=$G111,$L111,"")</f>
        <v/>
      </c>
      <c r="Z111" s="128" t="str">
        <f aca="false">IF(Z$2=$G111,$L111,"")</f>
        <v/>
      </c>
      <c r="AA111" s="127" t="str">
        <f aca="false">IF(AA$2=$G111,$L111,"")</f>
        <v/>
      </c>
      <c r="AB111" s="128" t="str">
        <f aca="false">IF(AB$2=$G111,$L111,"")</f>
        <v/>
      </c>
      <c r="AC111" s="127" t="str">
        <f aca="false">IF(AC$2=$G111,$L111,"")</f>
        <v/>
      </c>
      <c r="AD111" s="128" t="str">
        <f aca="false">IF(AD$2=$G111,$L111,"")</f>
        <v/>
      </c>
      <c r="AE111" s="127" t="str">
        <f aca="false">IF(AE$2=$G111,$L111,"")</f>
        <v/>
      </c>
      <c r="AF111" s="83" t="n">
        <v>0</v>
      </c>
      <c r="AG111" s="83"/>
      <c r="AH111" s="83"/>
      <c r="AI111" s="83"/>
    </row>
    <row r="112" customFormat="false" ht="14.25" hidden="false" customHeight="false" outlineLevel="0" collapsed="false">
      <c r="A112" s="82" t="str">
        <f aca="false">IF(I112&lt;&gt;0,IF(COUNTIF(I$4:I$164,I112)&lt;&gt;1,RANK(I112,I$4:I$164)&amp;"°",RANK(I112,I$4:I$164)),"")</f>
        <v/>
      </c>
      <c r="B112" s="125"/>
      <c r="C112" s="125"/>
      <c r="D112" s="125" t="str">
        <f aca="false">CONCATENATE(B112," ",C112)</f>
        <v> </v>
      </c>
      <c r="E112" s="82" t="str">
        <f aca="false">IF(ISERROR(VLOOKUP(CONCATENATE($B112," ",$C112),TabJoueurs,2,0)),"",VLOOKUP(CONCATENATE($B112," ",$C112),TabJoueurs,2,0))</f>
        <v/>
      </c>
      <c r="F112" s="82" t="str">
        <f aca="false">IF(ISERROR(VLOOKUP(CONCATENATE($B112," ",$C112),TabJoueurs,3,0)),"",VLOOKUP(CONCATENATE($B112," ",$C112),TabJoueurs,3,0))</f>
        <v/>
      </c>
      <c r="G112" s="126" t="str">
        <f aca="false">IF(ISERROR(VLOOKUP(CONCATENATE($B112," ",$C112),TabJoueurs,4,0)),"",VLOOKUP(CONCATENATE($B112," ",$C112),TabJoueurs,4,0))</f>
        <v/>
      </c>
      <c r="H112" s="126" t="str">
        <f aca="false">IF(ISERROR(VLOOKUP(CONCATENATE($B112," ",$C112),TabJoueurs,7,0)),"",VLOOKUP(CONCATENATE($B112," ",$C112),TabJoueurs,7,0))</f>
        <v/>
      </c>
      <c r="I112" s="125"/>
      <c r="J112" s="82" t="n">
        <f aca="false">COUNTIF(G$4:G112,G112)</f>
        <v>109</v>
      </c>
      <c r="K112" s="82" t="n">
        <f aca="false">IFERROR(IF(J112&lt;6,K111+1,K111),0)</f>
        <v>5</v>
      </c>
      <c r="L112" s="82" t="str">
        <f aca="false">IF(I112&gt;0,IF(J112&lt;6,PtsMax-K112+1,""),"")</f>
        <v/>
      </c>
      <c r="M112" s="82" t="n">
        <f aca="false">MAX(O112:AE112)</f>
        <v>0</v>
      </c>
      <c r="N112" s="98" t="str">
        <f aca="false">IFERROR(I112/I$1,"")</f>
        <v/>
      </c>
      <c r="O112" s="127" t="str">
        <f aca="false">IF(O$2=$G112,$L112,"")</f>
        <v/>
      </c>
      <c r="P112" s="128" t="str">
        <f aca="false">IF(P$2=$G112,$L112,"")</f>
        <v/>
      </c>
      <c r="Q112" s="127" t="str">
        <f aca="false">IF(Q$2=$G112,$L112,"")</f>
        <v/>
      </c>
      <c r="R112" s="128" t="str">
        <f aca="false">IF(R$2=$G112,$L112,"")</f>
        <v/>
      </c>
      <c r="S112" s="127" t="str">
        <f aca="false">IF(S$2=$G112,$L112,"")</f>
        <v/>
      </c>
      <c r="T112" s="128" t="str">
        <f aca="false">IF(T$2=$G112,$L112,"")</f>
        <v/>
      </c>
      <c r="U112" s="127" t="str">
        <f aca="false">IF(U$2=$G112,$L112,"")</f>
        <v/>
      </c>
      <c r="V112" s="128" t="str">
        <f aca="false">IF(V$2=$G112,$L112,"")</f>
        <v/>
      </c>
      <c r="W112" s="127" t="str">
        <f aca="false">IF(W$2=$G112,$L112,"")</f>
        <v/>
      </c>
      <c r="X112" s="128" t="str">
        <f aca="false">IF(X$2=$G112,$L112,"")</f>
        <v/>
      </c>
      <c r="Y112" s="127" t="str">
        <f aca="false">IF(Y$2=$G112,$L112,"")</f>
        <v/>
      </c>
      <c r="Z112" s="128" t="str">
        <f aca="false">IF(Z$2=$G112,$L112,"")</f>
        <v/>
      </c>
      <c r="AA112" s="127" t="str">
        <f aca="false">IF(AA$2=$G112,$L112,"")</f>
        <v/>
      </c>
      <c r="AB112" s="128" t="str">
        <f aca="false">IF(AB$2=$G112,$L112,"")</f>
        <v/>
      </c>
      <c r="AC112" s="127" t="str">
        <f aca="false">IF(AC$2=$G112,$L112,"")</f>
        <v/>
      </c>
      <c r="AD112" s="128" t="str">
        <f aca="false">IF(AD$2=$G112,$L112,"")</f>
        <v/>
      </c>
      <c r="AE112" s="127" t="str">
        <f aca="false">IF(AE$2=$G112,$L112,"")</f>
        <v/>
      </c>
      <c r="AF112" s="83" t="n">
        <v>0</v>
      </c>
      <c r="AG112" s="83" t="s">
        <v>10</v>
      </c>
      <c r="AH112" s="83"/>
      <c r="AI112" s="83"/>
    </row>
    <row r="113" customFormat="false" ht="14.25" hidden="false" customHeight="false" outlineLevel="0" collapsed="false">
      <c r="A113" s="82" t="str">
        <f aca="false">IF(I113&lt;&gt;0,IF(COUNTIF(I$4:I$164,I113)&lt;&gt;1,RANK(I113,I$4:I$164)&amp;"°",RANK(I113,I$4:I$164)),"")</f>
        <v/>
      </c>
      <c r="B113" s="125"/>
      <c r="C113" s="125"/>
      <c r="D113" s="125" t="str">
        <f aca="false">CONCATENATE(B113," ",C113)</f>
        <v> </v>
      </c>
      <c r="E113" s="82" t="str">
        <f aca="false">IF(ISERROR(VLOOKUP(CONCATENATE($B113," ",$C113),TabJoueurs,2,0)),"",VLOOKUP(CONCATENATE($B113," ",$C113),TabJoueurs,2,0))</f>
        <v/>
      </c>
      <c r="F113" s="82" t="str">
        <f aca="false">IF(ISERROR(VLOOKUP(CONCATENATE($B113," ",$C113),TabJoueurs,3,0)),"",VLOOKUP(CONCATENATE($B113," ",$C113),TabJoueurs,3,0))</f>
        <v/>
      </c>
      <c r="G113" s="126" t="str">
        <f aca="false">IF(ISERROR(VLOOKUP(CONCATENATE($B113," ",$C113),TabJoueurs,4,0)),"",VLOOKUP(CONCATENATE($B113," ",$C113),TabJoueurs,4,0))</f>
        <v/>
      </c>
      <c r="H113" s="126" t="str">
        <f aca="false">IF(ISERROR(VLOOKUP(CONCATENATE($B113," ",$C113),TabJoueurs,7,0)),"",VLOOKUP(CONCATENATE($B113," ",$C113),TabJoueurs,7,0))</f>
        <v/>
      </c>
      <c r="I113" s="125"/>
      <c r="J113" s="82" t="n">
        <f aca="false">COUNTIF(G$4:G113,G113)</f>
        <v>110</v>
      </c>
      <c r="K113" s="82" t="n">
        <f aca="false">IFERROR(IF(J113&lt;6,K112+1,K112),0)</f>
        <v>5</v>
      </c>
      <c r="L113" s="82" t="str">
        <f aca="false">IF(I113&gt;0,IF(J113&lt;6,PtsMax-K113+1,""),"")</f>
        <v/>
      </c>
      <c r="M113" s="82" t="n">
        <f aca="false">MAX(O113:AE113)</f>
        <v>0</v>
      </c>
      <c r="N113" s="98" t="str">
        <f aca="false">IFERROR(I113/I$1,"")</f>
        <v/>
      </c>
      <c r="O113" s="127" t="str">
        <f aca="false">IF(O$2=$G113,$L113,"")</f>
        <v/>
      </c>
      <c r="P113" s="128" t="str">
        <f aca="false">IF(P$2=$G113,$L113,"")</f>
        <v/>
      </c>
      <c r="Q113" s="127" t="str">
        <f aca="false">IF(Q$2=$G113,$L113,"")</f>
        <v/>
      </c>
      <c r="R113" s="128" t="str">
        <f aca="false">IF(R$2=$G113,$L113,"")</f>
        <v/>
      </c>
      <c r="S113" s="127" t="str">
        <f aca="false">IF(S$2=$G113,$L113,"")</f>
        <v/>
      </c>
      <c r="T113" s="128" t="str">
        <f aca="false">IF(T$2=$G113,$L113,"")</f>
        <v/>
      </c>
      <c r="U113" s="127" t="str">
        <f aca="false">IF(U$2=$G113,$L113,"")</f>
        <v/>
      </c>
      <c r="V113" s="128" t="str">
        <f aca="false">IF(V$2=$G113,$L113,"")</f>
        <v/>
      </c>
      <c r="W113" s="127" t="str">
        <f aca="false">IF(W$2=$G113,$L113,"")</f>
        <v/>
      </c>
      <c r="X113" s="128" t="str">
        <f aca="false">IF(X$2=$G113,$L113,"")</f>
        <v/>
      </c>
      <c r="Y113" s="127" t="str">
        <f aca="false">IF(Y$2=$G113,$L113,"")</f>
        <v/>
      </c>
      <c r="Z113" s="128" t="str">
        <f aca="false">IF(Z$2=$G113,$L113,"")</f>
        <v/>
      </c>
      <c r="AA113" s="127" t="str">
        <f aca="false">IF(AA$2=$G113,$L113,"")</f>
        <v/>
      </c>
      <c r="AB113" s="128" t="str">
        <f aca="false">IF(AB$2=$G113,$L113,"")</f>
        <v/>
      </c>
      <c r="AC113" s="127" t="str">
        <f aca="false">IF(AC$2=$G113,$L113,"")</f>
        <v/>
      </c>
      <c r="AD113" s="128" t="str">
        <f aca="false">IF(AD$2=$G113,$L113,"")</f>
        <v/>
      </c>
      <c r="AE113" s="127" t="str">
        <f aca="false">IF(AE$2=$G113,$L113,"")</f>
        <v/>
      </c>
      <c r="AF113" s="83" t="n">
        <v>0</v>
      </c>
      <c r="AG113" s="83"/>
      <c r="AH113" s="83"/>
      <c r="AI113" s="83"/>
    </row>
    <row r="114" customFormat="false" ht="14.25" hidden="false" customHeight="false" outlineLevel="0" collapsed="false">
      <c r="A114" s="82" t="str">
        <f aca="false">IF(I114&lt;&gt;0,IF(COUNTIF(I$4:I$164,I114)&lt;&gt;1,RANK(I114,I$4:I$164)&amp;"°",RANK(I114,I$4:I$164)),"")</f>
        <v/>
      </c>
      <c r="B114" s="125"/>
      <c r="C114" s="125"/>
      <c r="D114" s="125" t="str">
        <f aca="false">CONCATENATE(B114," ",C114)</f>
        <v> </v>
      </c>
      <c r="E114" s="82" t="str">
        <f aca="false">IF(ISERROR(VLOOKUP(CONCATENATE($B114," ",$C114),TabJoueurs,2,0)),"",VLOOKUP(CONCATENATE($B114," ",$C114),TabJoueurs,2,0))</f>
        <v/>
      </c>
      <c r="F114" s="82" t="str">
        <f aca="false">IF(ISERROR(VLOOKUP(CONCATENATE($B114," ",$C114),TabJoueurs,3,0)),"",VLOOKUP(CONCATENATE($B114," ",$C114),TabJoueurs,3,0))</f>
        <v/>
      </c>
      <c r="G114" s="126" t="str">
        <f aca="false">IF(ISERROR(VLOOKUP(CONCATENATE($B114," ",$C114),TabJoueurs,4,0)),"",VLOOKUP(CONCATENATE($B114," ",$C114),TabJoueurs,4,0))</f>
        <v/>
      </c>
      <c r="H114" s="126" t="str">
        <f aca="false">IF(ISERROR(VLOOKUP(CONCATENATE($B114," ",$C114),TabJoueurs,7,0)),"",VLOOKUP(CONCATENATE($B114," ",$C114),TabJoueurs,7,0))</f>
        <v/>
      </c>
      <c r="I114" s="125"/>
      <c r="J114" s="82" t="n">
        <f aca="false">COUNTIF(G$4:G114,G114)</f>
        <v>111</v>
      </c>
      <c r="K114" s="82" t="n">
        <f aca="false">IFERROR(IF(J114&lt;6,K113+1,K113),0)</f>
        <v>5</v>
      </c>
      <c r="L114" s="82" t="str">
        <f aca="false">IF(I114&gt;0,IF(J114&lt;6,PtsMax-K114+1,""),"")</f>
        <v/>
      </c>
      <c r="M114" s="82" t="n">
        <f aca="false">MAX(O114:AE114)</f>
        <v>0</v>
      </c>
      <c r="N114" s="98" t="str">
        <f aca="false">IFERROR(I114/I$1,"")</f>
        <v/>
      </c>
      <c r="O114" s="127" t="str">
        <f aca="false">IF(O$2=$G114,$L114,"")</f>
        <v/>
      </c>
      <c r="P114" s="128" t="str">
        <f aca="false">IF(P$2=$G114,$L114,"")</f>
        <v/>
      </c>
      <c r="Q114" s="127" t="str">
        <f aca="false">IF(Q$2=$G114,$L114,"")</f>
        <v/>
      </c>
      <c r="R114" s="128" t="str">
        <f aca="false">IF(R$2=$G114,$L114,"")</f>
        <v/>
      </c>
      <c r="S114" s="127" t="str">
        <f aca="false">IF(S$2=$G114,$L114,"")</f>
        <v/>
      </c>
      <c r="T114" s="128" t="str">
        <f aca="false">IF(T$2=$G114,$L114,"")</f>
        <v/>
      </c>
      <c r="U114" s="127" t="str">
        <f aca="false">IF(U$2=$G114,$L114,"")</f>
        <v/>
      </c>
      <c r="V114" s="128" t="str">
        <f aca="false">IF(V$2=$G114,$L114,"")</f>
        <v/>
      </c>
      <c r="W114" s="127" t="str">
        <f aca="false">IF(W$2=$G114,$L114,"")</f>
        <v/>
      </c>
      <c r="X114" s="128" t="str">
        <f aca="false">IF(X$2=$G114,$L114,"")</f>
        <v/>
      </c>
      <c r="Y114" s="127" t="str">
        <f aca="false">IF(Y$2=$G114,$L114,"")</f>
        <v/>
      </c>
      <c r="Z114" s="128" t="str">
        <f aca="false">IF(Z$2=$G114,$L114,"")</f>
        <v/>
      </c>
      <c r="AA114" s="127" t="str">
        <f aca="false">IF(AA$2=$G114,$L114,"")</f>
        <v/>
      </c>
      <c r="AB114" s="128" t="str">
        <f aca="false">IF(AB$2=$G114,$L114,"")</f>
        <v/>
      </c>
      <c r="AC114" s="127" t="str">
        <f aca="false">IF(AC$2=$G114,$L114,"")</f>
        <v/>
      </c>
      <c r="AD114" s="128" t="str">
        <f aca="false">IF(AD$2=$G114,$L114,"")</f>
        <v/>
      </c>
      <c r="AE114" s="127" t="str">
        <f aca="false">IF(AE$2=$G114,$L114,"")</f>
        <v/>
      </c>
      <c r="AF114" s="83" t="n">
        <v>0</v>
      </c>
      <c r="AG114" s="83" t="s">
        <v>10</v>
      </c>
      <c r="AH114" s="83"/>
      <c r="AI114" s="83"/>
    </row>
    <row r="115" customFormat="false" ht="14.25" hidden="false" customHeight="false" outlineLevel="0" collapsed="false">
      <c r="A115" s="82" t="str">
        <f aca="false">IF(I115&lt;&gt;0,IF(COUNTIF(I$4:I$164,I115)&lt;&gt;1,RANK(I115,I$4:I$164)&amp;"°",RANK(I115,I$4:I$164)),"")</f>
        <v/>
      </c>
      <c r="B115" s="125"/>
      <c r="C115" s="125"/>
      <c r="D115" s="125" t="str">
        <f aca="false">CONCATENATE(B115," ",C115)</f>
        <v> </v>
      </c>
      <c r="E115" s="82" t="str">
        <f aca="false">IF(ISERROR(VLOOKUP(CONCATENATE($B115," ",$C115),TabJoueurs,2,0)),"",VLOOKUP(CONCATENATE($B115," ",$C115),TabJoueurs,2,0))</f>
        <v/>
      </c>
      <c r="F115" s="82" t="str">
        <f aca="false">IF(ISERROR(VLOOKUP(CONCATENATE($B115," ",$C115),TabJoueurs,3,0)),"",VLOOKUP(CONCATENATE($B115," ",$C115),TabJoueurs,3,0))</f>
        <v/>
      </c>
      <c r="G115" s="126" t="str">
        <f aca="false">IF(ISERROR(VLOOKUP(CONCATENATE($B115," ",$C115),TabJoueurs,4,0)),"",VLOOKUP(CONCATENATE($B115," ",$C115),TabJoueurs,4,0))</f>
        <v/>
      </c>
      <c r="H115" s="126" t="str">
        <f aca="false">IF(ISERROR(VLOOKUP(CONCATENATE($B115," ",$C115),TabJoueurs,7,0)),"",VLOOKUP(CONCATENATE($B115," ",$C115),TabJoueurs,7,0))</f>
        <v/>
      </c>
      <c r="I115" s="125"/>
      <c r="J115" s="82" t="n">
        <f aca="false">COUNTIF(G$4:G115,G115)</f>
        <v>112</v>
      </c>
      <c r="K115" s="82" t="n">
        <f aca="false">IFERROR(IF(J115&lt;6,K114+1,K114),0)</f>
        <v>5</v>
      </c>
      <c r="L115" s="82" t="str">
        <f aca="false">IF(I115&gt;0,IF(J115&lt;6,PtsMax-K115+1,""),"")</f>
        <v/>
      </c>
      <c r="M115" s="82" t="n">
        <f aca="false">MAX(O115:AE115)</f>
        <v>0</v>
      </c>
      <c r="N115" s="98" t="str">
        <f aca="false">IFERROR(I115/I$1,"")</f>
        <v/>
      </c>
      <c r="O115" s="127" t="str">
        <f aca="false">IF(O$2=$G115,$L115,"")</f>
        <v/>
      </c>
      <c r="P115" s="128" t="str">
        <f aca="false">IF(P$2=$G115,$L115,"")</f>
        <v/>
      </c>
      <c r="Q115" s="127" t="str">
        <f aca="false">IF(Q$2=$G115,$L115,"")</f>
        <v/>
      </c>
      <c r="R115" s="128" t="str">
        <f aca="false">IF(R$2=$G115,$L115,"")</f>
        <v/>
      </c>
      <c r="S115" s="127" t="str">
        <f aca="false">IF(S$2=$G115,$L115,"")</f>
        <v/>
      </c>
      <c r="T115" s="128" t="str">
        <f aca="false">IF(T$2=$G115,$L115,"")</f>
        <v/>
      </c>
      <c r="U115" s="127" t="str">
        <f aca="false">IF(U$2=$G115,$L115,"")</f>
        <v/>
      </c>
      <c r="V115" s="128" t="str">
        <f aca="false">IF(V$2=$G115,$L115,"")</f>
        <v/>
      </c>
      <c r="W115" s="127" t="str">
        <f aca="false">IF(W$2=$G115,$L115,"")</f>
        <v/>
      </c>
      <c r="X115" s="128" t="str">
        <f aca="false">IF(X$2=$G115,$L115,"")</f>
        <v/>
      </c>
      <c r="Y115" s="127" t="str">
        <f aca="false">IF(Y$2=$G115,$L115,"")</f>
        <v/>
      </c>
      <c r="Z115" s="128" t="str">
        <f aca="false">IF(Z$2=$G115,$L115,"")</f>
        <v/>
      </c>
      <c r="AA115" s="127" t="str">
        <f aca="false">IF(AA$2=$G115,$L115,"")</f>
        <v/>
      </c>
      <c r="AB115" s="128" t="str">
        <f aca="false">IF(AB$2=$G115,$L115,"")</f>
        <v/>
      </c>
      <c r="AC115" s="127" t="str">
        <f aca="false">IF(AC$2=$G115,$L115,"")</f>
        <v/>
      </c>
      <c r="AD115" s="128" t="str">
        <f aca="false">IF(AD$2=$G115,$L115,"")</f>
        <v/>
      </c>
      <c r="AE115" s="127" t="str">
        <f aca="false">IF(AE$2=$G115,$L115,"")</f>
        <v/>
      </c>
      <c r="AF115" s="83"/>
      <c r="AG115" s="83"/>
      <c r="AH115" s="83"/>
      <c r="AI115" s="83"/>
    </row>
    <row r="116" customFormat="false" ht="14.25" hidden="false" customHeight="false" outlineLevel="0" collapsed="false">
      <c r="A116" s="82" t="str">
        <f aca="false">IF(I116&lt;&gt;0,IF(COUNTIF(I$4:I$164,I116)&lt;&gt;1,RANK(I116,I$4:I$164)&amp;"°",RANK(I116,I$4:I$164)),"")</f>
        <v/>
      </c>
      <c r="B116" s="125"/>
      <c r="C116" s="125"/>
      <c r="D116" s="125" t="str">
        <f aca="false">CONCATENATE(B116," ",C116)</f>
        <v> </v>
      </c>
      <c r="E116" s="82" t="str">
        <f aca="false">IF(ISERROR(VLOOKUP(CONCATENATE($B116," ",$C116),TabJoueurs,2,0)),"",VLOOKUP(CONCATENATE($B116," ",$C116),TabJoueurs,2,0))</f>
        <v/>
      </c>
      <c r="F116" s="82" t="str">
        <f aca="false">IF(ISERROR(VLOOKUP(CONCATENATE($B116," ",$C116),TabJoueurs,3,0)),"",VLOOKUP(CONCATENATE($B116," ",$C116),TabJoueurs,3,0))</f>
        <v/>
      </c>
      <c r="G116" s="126" t="str">
        <f aca="false">IF(ISERROR(VLOOKUP(CONCATENATE($B116," ",$C116),TabJoueurs,4,0)),"",VLOOKUP(CONCATENATE($B116," ",$C116),TabJoueurs,4,0))</f>
        <v/>
      </c>
      <c r="H116" s="126" t="str">
        <f aca="false">IF(ISERROR(VLOOKUP(CONCATENATE($B116," ",$C116),TabJoueurs,7,0)),"",VLOOKUP(CONCATENATE($B116," ",$C116),TabJoueurs,7,0))</f>
        <v/>
      </c>
      <c r="I116" s="125"/>
      <c r="J116" s="82" t="n">
        <f aca="false">COUNTIF(G$4:G116,G116)</f>
        <v>113</v>
      </c>
      <c r="K116" s="82" t="n">
        <f aca="false">IFERROR(IF(J116&lt;6,K115+1,K115),0)</f>
        <v>5</v>
      </c>
      <c r="L116" s="82" t="str">
        <f aca="false">IF(I116&gt;0,IF(J116&lt;6,PtsMax-K116+1,""),"")</f>
        <v/>
      </c>
      <c r="M116" s="82" t="n">
        <f aca="false">MAX(O116:AE116)</f>
        <v>0</v>
      </c>
      <c r="N116" s="98" t="str">
        <f aca="false">IFERROR(I116/I$1,"")</f>
        <v/>
      </c>
      <c r="O116" s="127" t="str">
        <f aca="false">IF(O$2=$G116,$L116,"")</f>
        <v/>
      </c>
      <c r="P116" s="128" t="str">
        <f aca="false">IF(P$2=$G116,$L116,"")</f>
        <v/>
      </c>
      <c r="Q116" s="127" t="str">
        <f aca="false">IF(Q$2=$G116,$L116,"")</f>
        <v/>
      </c>
      <c r="R116" s="128" t="str">
        <f aca="false">IF(R$2=$G116,$L116,"")</f>
        <v/>
      </c>
      <c r="S116" s="127" t="str">
        <f aca="false">IF(S$2=$G116,$L116,"")</f>
        <v/>
      </c>
      <c r="T116" s="128" t="str">
        <f aca="false">IF(T$2=$G116,$L116,"")</f>
        <v/>
      </c>
      <c r="U116" s="127" t="str">
        <f aca="false">IF(U$2=$G116,$L116,"")</f>
        <v/>
      </c>
      <c r="V116" s="128" t="str">
        <f aca="false">IF(V$2=$G116,$L116,"")</f>
        <v/>
      </c>
      <c r="W116" s="127" t="str">
        <f aca="false">IF(W$2=$G116,$L116,"")</f>
        <v/>
      </c>
      <c r="X116" s="128" t="str">
        <f aca="false">IF(X$2=$G116,$L116,"")</f>
        <v/>
      </c>
      <c r="Y116" s="127" t="str">
        <f aca="false">IF(Y$2=$G116,$L116,"")</f>
        <v/>
      </c>
      <c r="Z116" s="128" t="str">
        <f aca="false">IF(Z$2=$G116,$L116,"")</f>
        <v/>
      </c>
      <c r="AA116" s="127" t="str">
        <f aca="false">IF(AA$2=$G116,$L116,"")</f>
        <v/>
      </c>
      <c r="AB116" s="128" t="str">
        <f aca="false">IF(AB$2=$G116,$L116,"")</f>
        <v/>
      </c>
      <c r="AC116" s="127" t="str">
        <f aca="false">IF(AC$2=$G116,$L116,"")</f>
        <v/>
      </c>
      <c r="AD116" s="128" t="str">
        <f aca="false">IF(AD$2=$G116,$L116,"")</f>
        <v/>
      </c>
      <c r="AE116" s="127" t="str">
        <f aca="false">IF(AE$2=$G116,$L116,"")</f>
        <v/>
      </c>
      <c r="AF116" s="83"/>
      <c r="AG116" s="83" t="s">
        <v>10</v>
      </c>
      <c r="AH116" s="83"/>
      <c r="AI116" s="83"/>
    </row>
    <row r="117" customFormat="false" ht="14.25" hidden="false" customHeight="false" outlineLevel="0" collapsed="false">
      <c r="A117" s="82" t="str">
        <f aca="false">IF(I117&lt;&gt;0,IF(COUNTIF(I$4:I$164,I117)&lt;&gt;1,RANK(I117,I$4:I$164)&amp;"°",RANK(I117,I$4:I$164)),"")</f>
        <v/>
      </c>
      <c r="B117" s="125"/>
      <c r="C117" s="125"/>
      <c r="D117" s="125" t="str">
        <f aca="false">CONCATENATE(B117," ",C117)</f>
        <v> </v>
      </c>
      <c r="E117" s="82" t="str">
        <f aca="false">IF(ISERROR(VLOOKUP(CONCATENATE($B117," ",$C117),TabJoueurs,2,0)),"",VLOOKUP(CONCATENATE($B117," ",$C117),TabJoueurs,2,0))</f>
        <v/>
      </c>
      <c r="F117" s="82" t="str">
        <f aca="false">IF(ISERROR(VLOOKUP(CONCATENATE($B117," ",$C117),TabJoueurs,3,0)),"",VLOOKUP(CONCATENATE($B117," ",$C117),TabJoueurs,3,0))</f>
        <v/>
      </c>
      <c r="G117" s="126" t="str">
        <f aca="false">IF(ISERROR(VLOOKUP(CONCATENATE($B117," ",$C117),TabJoueurs,4,0)),"",VLOOKUP(CONCATENATE($B117," ",$C117),TabJoueurs,4,0))</f>
        <v/>
      </c>
      <c r="H117" s="126" t="str">
        <f aca="false">IF(ISERROR(VLOOKUP(CONCATENATE($B117," ",$C117),TabJoueurs,7,0)),"",VLOOKUP(CONCATENATE($B117," ",$C117),TabJoueurs,7,0))</f>
        <v/>
      </c>
      <c r="I117" s="125"/>
      <c r="J117" s="82" t="n">
        <f aca="false">COUNTIF(G$4:G117,G117)</f>
        <v>114</v>
      </c>
      <c r="K117" s="82" t="n">
        <f aca="false">IFERROR(IF(J117&lt;6,K116+1,K116),0)</f>
        <v>5</v>
      </c>
      <c r="L117" s="82" t="str">
        <f aca="false">IF(I117&gt;0,IF(J117&lt;6,PtsMax-K117+1,""),"")</f>
        <v/>
      </c>
      <c r="M117" s="82" t="n">
        <f aca="false">MAX(O117:AE117)</f>
        <v>0</v>
      </c>
      <c r="N117" s="98" t="str">
        <f aca="false">IFERROR(I117/I$1,"")</f>
        <v/>
      </c>
      <c r="O117" s="127" t="str">
        <f aca="false">IF(O$2=$G117,$L117,"")</f>
        <v/>
      </c>
      <c r="P117" s="128" t="str">
        <f aca="false">IF(P$2=$G117,$L117,"")</f>
        <v/>
      </c>
      <c r="Q117" s="127" t="str">
        <f aca="false">IF(Q$2=$G117,$L117,"")</f>
        <v/>
      </c>
      <c r="R117" s="128" t="str">
        <f aca="false">IF(R$2=$G117,$L117,"")</f>
        <v/>
      </c>
      <c r="S117" s="127" t="str">
        <f aca="false">IF(S$2=$G117,$L117,"")</f>
        <v/>
      </c>
      <c r="T117" s="128" t="str">
        <f aca="false">IF(T$2=$G117,$L117,"")</f>
        <v/>
      </c>
      <c r="U117" s="127" t="str">
        <f aca="false">IF(U$2=$G117,$L117,"")</f>
        <v/>
      </c>
      <c r="V117" s="128" t="str">
        <f aca="false">IF(V$2=$G117,$L117,"")</f>
        <v/>
      </c>
      <c r="W117" s="127" t="str">
        <f aca="false">IF(W$2=$G117,$L117,"")</f>
        <v/>
      </c>
      <c r="X117" s="128" t="str">
        <f aca="false">IF(X$2=$G117,$L117,"")</f>
        <v/>
      </c>
      <c r="Y117" s="127" t="str">
        <f aca="false">IF(Y$2=$G117,$L117,"")</f>
        <v/>
      </c>
      <c r="Z117" s="128" t="str">
        <f aca="false">IF(Z$2=$G117,$L117,"")</f>
        <v/>
      </c>
      <c r="AA117" s="127" t="str">
        <f aca="false">IF(AA$2=$G117,$L117,"")</f>
        <v/>
      </c>
      <c r="AB117" s="128" t="str">
        <f aca="false">IF(AB$2=$G117,$L117,"")</f>
        <v/>
      </c>
      <c r="AC117" s="127" t="str">
        <f aca="false">IF(AC$2=$G117,$L117,"")</f>
        <v/>
      </c>
      <c r="AD117" s="128" t="str">
        <f aca="false">IF(AD$2=$G117,$L117,"")</f>
        <v/>
      </c>
      <c r="AE117" s="127" t="str">
        <f aca="false">IF(AE$2=$G117,$L117,"")</f>
        <v/>
      </c>
      <c r="AF117" s="83"/>
      <c r="AG117" s="83"/>
      <c r="AH117" s="83"/>
      <c r="AI117" s="83"/>
    </row>
    <row r="118" customFormat="false" ht="14.25" hidden="false" customHeight="false" outlineLevel="0" collapsed="false">
      <c r="A118" s="82" t="str">
        <f aca="false">IF(I118&lt;&gt;0,IF(COUNTIF(I$4:I$164,I118)&lt;&gt;1,RANK(I118,I$4:I$164)&amp;"°",RANK(I118,I$4:I$164)),"")</f>
        <v/>
      </c>
      <c r="B118" s="125"/>
      <c r="C118" s="125"/>
      <c r="D118" s="125" t="str">
        <f aca="false">CONCATENATE(B118," ",C118)</f>
        <v> </v>
      </c>
      <c r="E118" s="82" t="str">
        <f aca="false">IF(ISERROR(VLOOKUP(CONCATENATE($B118," ",$C118),TabJoueurs,2,0)),"",VLOOKUP(CONCATENATE($B118," ",$C118),TabJoueurs,2,0))</f>
        <v/>
      </c>
      <c r="F118" s="82" t="str">
        <f aca="false">IF(ISERROR(VLOOKUP(CONCATENATE($B118," ",$C118),TabJoueurs,3,0)),"",VLOOKUP(CONCATENATE($B118," ",$C118),TabJoueurs,3,0))</f>
        <v/>
      </c>
      <c r="G118" s="126" t="str">
        <f aca="false">IF(ISERROR(VLOOKUP(CONCATENATE($B118," ",$C118),TabJoueurs,4,0)),"",VLOOKUP(CONCATENATE($B118," ",$C118),TabJoueurs,4,0))</f>
        <v/>
      </c>
      <c r="H118" s="126" t="str">
        <f aca="false">IF(ISERROR(VLOOKUP(CONCATENATE($B118," ",$C118),TabJoueurs,7,0)),"",VLOOKUP(CONCATENATE($B118," ",$C118),TabJoueurs,7,0))</f>
        <v/>
      </c>
      <c r="I118" s="125"/>
      <c r="J118" s="82" t="n">
        <f aca="false">COUNTIF(G$4:G118,G118)</f>
        <v>115</v>
      </c>
      <c r="K118" s="82" t="n">
        <f aca="false">IFERROR(IF(J118&lt;6,K117+1,K117),0)</f>
        <v>5</v>
      </c>
      <c r="L118" s="82" t="str">
        <f aca="false">IF(I118&gt;0,IF(J118&lt;6,PtsMax-K118+1,""),"")</f>
        <v/>
      </c>
      <c r="M118" s="82" t="n">
        <f aca="false">MAX(O118:AE118)</f>
        <v>0</v>
      </c>
      <c r="N118" s="98" t="str">
        <f aca="false">IFERROR(I118/I$1,"")</f>
        <v/>
      </c>
      <c r="O118" s="127" t="str">
        <f aca="false">IF(O$2=$G118,$L118,"")</f>
        <v/>
      </c>
      <c r="P118" s="128" t="str">
        <f aca="false">IF(P$2=$G118,$L118,"")</f>
        <v/>
      </c>
      <c r="Q118" s="127" t="str">
        <f aca="false">IF(Q$2=$G118,$L118,"")</f>
        <v/>
      </c>
      <c r="R118" s="128" t="str">
        <f aca="false">IF(R$2=$G118,$L118,"")</f>
        <v/>
      </c>
      <c r="S118" s="127" t="str">
        <f aca="false">IF(S$2=$G118,$L118,"")</f>
        <v/>
      </c>
      <c r="T118" s="128" t="str">
        <f aca="false">IF(T$2=$G118,$L118,"")</f>
        <v/>
      </c>
      <c r="U118" s="127" t="str">
        <f aca="false">IF(U$2=$G118,$L118,"")</f>
        <v/>
      </c>
      <c r="V118" s="128" t="str">
        <f aca="false">IF(V$2=$G118,$L118,"")</f>
        <v/>
      </c>
      <c r="W118" s="127" t="str">
        <f aca="false">IF(W$2=$G118,$L118,"")</f>
        <v/>
      </c>
      <c r="X118" s="128" t="str">
        <f aca="false">IF(X$2=$G118,$L118,"")</f>
        <v/>
      </c>
      <c r="Y118" s="127" t="str">
        <f aca="false">IF(Y$2=$G118,$L118,"")</f>
        <v/>
      </c>
      <c r="Z118" s="128" t="str">
        <f aca="false">IF(Z$2=$G118,$L118,"")</f>
        <v/>
      </c>
      <c r="AA118" s="127" t="str">
        <f aca="false">IF(AA$2=$G118,$L118,"")</f>
        <v/>
      </c>
      <c r="AB118" s="128" t="str">
        <f aca="false">IF(AB$2=$G118,$L118,"")</f>
        <v/>
      </c>
      <c r="AC118" s="127" t="str">
        <f aca="false">IF(AC$2=$G118,$L118,"")</f>
        <v/>
      </c>
      <c r="AD118" s="128" t="str">
        <f aca="false">IF(AD$2=$G118,$L118,"")</f>
        <v/>
      </c>
      <c r="AE118" s="127" t="str">
        <f aca="false">IF(AE$2=$G118,$L118,"")</f>
        <v/>
      </c>
      <c r="AF118" s="83"/>
      <c r="AG118" s="83" t="s">
        <v>10</v>
      </c>
      <c r="AH118" s="83"/>
      <c r="AI118" s="83"/>
    </row>
    <row r="119" customFormat="false" ht="14.25" hidden="false" customHeight="false" outlineLevel="0" collapsed="false">
      <c r="A119" s="82" t="str">
        <f aca="false">IF(I119&lt;&gt;0,IF(COUNTIF(I$4:I$164,I119)&lt;&gt;1,RANK(I119,I$4:I$164)&amp;"°",RANK(I119,I$4:I$164)),"")</f>
        <v/>
      </c>
      <c r="B119" s="125"/>
      <c r="C119" s="125"/>
      <c r="D119" s="125" t="str">
        <f aca="false">CONCATENATE(B119," ",C119)</f>
        <v> </v>
      </c>
      <c r="E119" s="82" t="str">
        <f aca="false">IF(ISERROR(VLOOKUP(CONCATENATE($B119," ",$C119),TabJoueurs,2,0)),"",VLOOKUP(CONCATENATE($B119," ",$C119),TabJoueurs,2,0))</f>
        <v/>
      </c>
      <c r="F119" s="82" t="str">
        <f aca="false">IF(ISERROR(VLOOKUP(CONCATENATE($B119," ",$C119),TabJoueurs,3,0)),"",VLOOKUP(CONCATENATE($B119," ",$C119),TabJoueurs,3,0))</f>
        <v/>
      </c>
      <c r="G119" s="126" t="str">
        <f aca="false">IF(ISERROR(VLOOKUP(CONCATENATE($B119," ",$C119),TabJoueurs,4,0)),"",VLOOKUP(CONCATENATE($B119," ",$C119),TabJoueurs,4,0))</f>
        <v/>
      </c>
      <c r="H119" s="126" t="str">
        <f aca="false">IF(ISERROR(VLOOKUP(CONCATENATE($B119," ",$C119),TabJoueurs,7,0)),"",VLOOKUP(CONCATENATE($B119," ",$C119),TabJoueurs,7,0))</f>
        <v/>
      </c>
      <c r="I119" s="125"/>
      <c r="J119" s="82" t="n">
        <f aca="false">COUNTIF(G$4:G119,G119)</f>
        <v>116</v>
      </c>
      <c r="K119" s="82" t="n">
        <f aca="false">IFERROR(IF(J119&lt;6,K118+1,K118),0)</f>
        <v>5</v>
      </c>
      <c r="L119" s="82" t="str">
        <f aca="false">IF(I119&gt;0,IF(J119&lt;6,PtsMax-K119+1,""),"")</f>
        <v/>
      </c>
      <c r="M119" s="82" t="n">
        <f aca="false">MAX(O119:AE119)</f>
        <v>0</v>
      </c>
      <c r="N119" s="98" t="str">
        <f aca="false">IFERROR(I119/I$1,"")</f>
        <v/>
      </c>
      <c r="O119" s="127" t="str">
        <f aca="false">IF(O$2=$G119,$L119,"")</f>
        <v/>
      </c>
      <c r="P119" s="128" t="str">
        <f aca="false">IF(P$2=$G119,$L119,"")</f>
        <v/>
      </c>
      <c r="Q119" s="127" t="str">
        <f aca="false">IF(Q$2=$G119,$L119,"")</f>
        <v/>
      </c>
      <c r="R119" s="128" t="str">
        <f aca="false">IF(R$2=$G119,$L119,"")</f>
        <v/>
      </c>
      <c r="S119" s="127" t="str">
        <f aca="false">IF(S$2=$G119,$L119,"")</f>
        <v/>
      </c>
      <c r="T119" s="128" t="str">
        <f aca="false">IF(T$2=$G119,$L119,"")</f>
        <v/>
      </c>
      <c r="U119" s="127" t="str">
        <f aca="false">IF(U$2=$G119,$L119,"")</f>
        <v/>
      </c>
      <c r="V119" s="128" t="str">
        <f aca="false">IF(V$2=$G119,$L119,"")</f>
        <v/>
      </c>
      <c r="W119" s="127" t="str">
        <f aca="false">IF(W$2=$G119,$L119,"")</f>
        <v/>
      </c>
      <c r="X119" s="128" t="str">
        <f aca="false">IF(X$2=$G119,$L119,"")</f>
        <v/>
      </c>
      <c r="Y119" s="127" t="str">
        <f aca="false">IF(Y$2=$G119,$L119,"")</f>
        <v/>
      </c>
      <c r="Z119" s="128" t="str">
        <f aca="false">IF(Z$2=$G119,$L119,"")</f>
        <v/>
      </c>
      <c r="AA119" s="127" t="str">
        <f aca="false">IF(AA$2=$G119,$L119,"")</f>
        <v/>
      </c>
      <c r="AB119" s="128" t="str">
        <f aca="false">IF(AB$2=$G119,$L119,"")</f>
        <v/>
      </c>
      <c r="AC119" s="127" t="str">
        <f aca="false">IF(AC$2=$G119,$L119,"")</f>
        <v/>
      </c>
      <c r="AD119" s="128" t="str">
        <f aca="false">IF(AD$2=$G119,$L119,"")</f>
        <v/>
      </c>
      <c r="AE119" s="127" t="str">
        <f aca="false">IF(AE$2=$G119,$L119,"")</f>
        <v/>
      </c>
      <c r="AF119" s="83"/>
      <c r="AG119" s="83" t="s">
        <v>10</v>
      </c>
      <c r="AH119" s="83"/>
      <c r="AI119" s="83"/>
    </row>
    <row r="120" customFormat="false" ht="14.25" hidden="false" customHeight="false" outlineLevel="0" collapsed="false">
      <c r="A120" s="82" t="str">
        <f aca="false">IF(I120&lt;&gt;0,IF(COUNTIF(I$4:I$164,I120)&lt;&gt;1,RANK(I120,I$4:I$164)&amp;"°",RANK(I120,I$4:I$164)),"")</f>
        <v/>
      </c>
      <c r="B120" s="125"/>
      <c r="C120" s="125"/>
      <c r="D120" s="125" t="str">
        <f aca="false">CONCATENATE(B120," ",C120)</f>
        <v> </v>
      </c>
      <c r="E120" s="82" t="str">
        <f aca="false">IF(ISERROR(VLOOKUP(CONCATENATE($B120," ",$C120),TabJoueurs,2,0)),"",VLOOKUP(CONCATENATE($B120," ",$C120),TabJoueurs,2,0))</f>
        <v/>
      </c>
      <c r="F120" s="82" t="str">
        <f aca="false">IF(ISERROR(VLOOKUP(CONCATENATE($B120," ",$C120),TabJoueurs,3,0)),"",VLOOKUP(CONCATENATE($B120," ",$C120),TabJoueurs,3,0))</f>
        <v/>
      </c>
      <c r="G120" s="83" t="str">
        <f aca="false">IF(ISERROR(VLOOKUP(CONCATENATE($B120," ",$C120),TabJoueurs,4,0)),"",VLOOKUP(CONCATENATE($B120," ",$C120),TabJoueurs,4,0))</f>
        <v/>
      </c>
      <c r="H120" s="83" t="str">
        <f aca="false">IF(ISERROR(VLOOKUP(CONCATENATE($B120," ",$C120),TabJoueurs,7,0)),"",VLOOKUP(CONCATENATE($B120," ",$C120),TabJoueurs,7,0))</f>
        <v/>
      </c>
      <c r="I120" s="125"/>
      <c r="J120" s="82" t="n">
        <f aca="false">COUNTIF(G$4:G120,G120)</f>
        <v>117</v>
      </c>
      <c r="K120" s="82" t="n">
        <f aca="false">IFERROR(IF(J120&lt;6,K119+1,K119),0)</f>
        <v>5</v>
      </c>
      <c r="L120" s="82" t="str">
        <f aca="false">IF(I120&gt;0,IF(J120&lt;6,PtsMax-K120+1,""),"")</f>
        <v/>
      </c>
      <c r="M120" s="82" t="n">
        <f aca="false">MAX(O120:AE120)</f>
        <v>0</v>
      </c>
      <c r="N120" s="98" t="str">
        <f aca="false">IFERROR(I120/I$1,"")</f>
        <v/>
      </c>
      <c r="O120" s="127" t="str">
        <f aca="false">IF(O$2=$G120,$L120,"")</f>
        <v/>
      </c>
      <c r="P120" s="128" t="str">
        <f aca="false">IF(P$2=$G120,$L120,"")</f>
        <v/>
      </c>
      <c r="Q120" s="127" t="str">
        <f aca="false">IF(Q$2=$G120,$L120,"")</f>
        <v/>
      </c>
      <c r="R120" s="128" t="str">
        <f aca="false">IF(R$2=$G120,$L120,"")</f>
        <v/>
      </c>
      <c r="S120" s="127" t="str">
        <f aca="false">IF(S$2=$G120,$L120,"")</f>
        <v/>
      </c>
      <c r="T120" s="128" t="str">
        <f aca="false">IF(T$2=$G120,$L120,"")</f>
        <v/>
      </c>
      <c r="U120" s="127" t="str">
        <f aca="false">IF(U$2=$G120,$L120,"")</f>
        <v/>
      </c>
      <c r="V120" s="128" t="str">
        <f aca="false">IF(V$2=$G120,$L120,"")</f>
        <v/>
      </c>
      <c r="W120" s="127" t="str">
        <f aca="false">IF(W$2=$G120,$L120,"")</f>
        <v/>
      </c>
      <c r="X120" s="128" t="str">
        <f aca="false">IF(X$2=$G120,$L120,"")</f>
        <v/>
      </c>
      <c r="Y120" s="127" t="str">
        <f aca="false">IF(Y$2=$G120,$L120,"")</f>
        <v/>
      </c>
      <c r="Z120" s="128" t="str">
        <f aca="false">IF(Z$2=$G120,$L120,"")</f>
        <v/>
      </c>
      <c r="AA120" s="127" t="str">
        <f aca="false">IF(AA$2=$G120,$L120,"")</f>
        <v/>
      </c>
      <c r="AB120" s="128" t="str">
        <f aca="false">IF(AB$2=$G120,$L120,"")</f>
        <v/>
      </c>
      <c r="AC120" s="127" t="str">
        <f aca="false">IF(AC$2=$G120,$L120,"")</f>
        <v/>
      </c>
      <c r="AD120" s="128" t="str">
        <f aca="false">IF(AD$2=$G120,$L120,"")</f>
        <v/>
      </c>
      <c r="AE120" s="127" t="str">
        <f aca="false">IF(AE$2=$G120,$L120,"")</f>
        <v/>
      </c>
      <c r="AF120" s="83"/>
      <c r="AG120" s="83" t="s">
        <v>10</v>
      </c>
      <c r="AH120" s="83"/>
      <c r="AI120" s="83"/>
    </row>
    <row r="121" customFormat="false" ht="14.25" hidden="false" customHeight="false" outlineLevel="0" collapsed="false">
      <c r="A121" s="82" t="str">
        <f aca="false">IF(I121&lt;&gt;0,IF(COUNTIF(I$4:I$164,I121)&lt;&gt;1,RANK(I121,I$4:I$164)&amp;"°",RANK(I121,I$4:I$164)),"")</f>
        <v/>
      </c>
      <c r="B121" s="125"/>
      <c r="C121" s="125"/>
      <c r="D121" s="125" t="str">
        <f aca="false">CONCATENATE(B121," ",C121)</f>
        <v> </v>
      </c>
      <c r="E121" s="82" t="str">
        <f aca="false">IF(ISERROR(VLOOKUP(CONCATENATE($B121," ",$C121),TabJoueurs,2,0)),"",VLOOKUP(CONCATENATE($B121," ",$C121),TabJoueurs,2,0))</f>
        <v/>
      </c>
      <c r="F121" s="82" t="str">
        <f aca="false">IF(ISERROR(VLOOKUP(CONCATENATE($B121," ",$C121),TabJoueurs,3,0)),"",VLOOKUP(CONCATENATE($B121," ",$C121),TabJoueurs,3,0))</f>
        <v/>
      </c>
      <c r="G121" s="83" t="str">
        <f aca="false">IF(ISERROR(VLOOKUP(CONCATENATE($B121," ",$C121),TabJoueurs,4,0)),"",VLOOKUP(CONCATENATE($B121," ",$C121),TabJoueurs,4,0))</f>
        <v/>
      </c>
      <c r="H121" s="83" t="str">
        <f aca="false">IF(ISERROR(VLOOKUP(CONCATENATE($B121," ",$C121),TabJoueurs,7,0)),"",VLOOKUP(CONCATENATE($B121," ",$C121),TabJoueurs,7,0))</f>
        <v/>
      </c>
      <c r="I121" s="125"/>
      <c r="J121" s="82" t="n">
        <f aca="false">COUNTIF(G$4:G121,G121)</f>
        <v>118</v>
      </c>
      <c r="K121" s="82" t="n">
        <f aca="false">IFERROR(IF(J121&lt;6,K120+1,K120),0)</f>
        <v>5</v>
      </c>
      <c r="L121" s="82" t="str">
        <f aca="false">IF(I121&gt;0,IF(J121&lt;6,PtsMax-K121+1,""),"")</f>
        <v/>
      </c>
      <c r="M121" s="82" t="n">
        <f aca="false">MAX(O121:AE121)</f>
        <v>0</v>
      </c>
      <c r="N121" s="98" t="str">
        <f aca="false">IFERROR(I121/I$1,"")</f>
        <v/>
      </c>
      <c r="O121" s="127" t="str">
        <f aca="false">IF(O$2=$G121,$L121,"")</f>
        <v/>
      </c>
      <c r="P121" s="128" t="str">
        <f aca="false">IF(P$2=$G121,$L121,"")</f>
        <v/>
      </c>
      <c r="Q121" s="127" t="str">
        <f aca="false">IF(Q$2=$G121,$L121,"")</f>
        <v/>
      </c>
      <c r="R121" s="128" t="str">
        <f aca="false">IF(R$2=$G121,$L121,"")</f>
        <v/>
      </c>
      <c r="S121" s="127" t="str">
        <f aca="false">IF(S$2=$G121,$L121,"")</f>
        <v/>
      </c>
      <c r="T121" s="128" t="str">
        <f aca="false">IF(T$2=$G121,$L121,"")</f>
        <v/>
      </c>
      <c r="U121" s="127" t="str">
        <f aca="false">IF(U$2=$G121,$L121,"")</f>
        <v/>
      </c>
      <c r="V121" s="128" t="str">
        <f aca="false">IF(V$2=$G121,$L121,"")</f>
        <v/>
      </c>
      <c r="W121" s="127" t="str">
        <f aca="false">IF(W$2=$G121,$L121,"")</f>
        <v/>
      </c>
      <c r="X121" s="128" t="str">
        <f aca="false">IF(X$2=$G121,$L121,"")</f>
        <v/>
      </c>
      <c r="Y121" s="127" t="str">
        <f aca="false">IF(Y$2=$G121,$L121,"")</f>
        <v/>
      </c>
      <c r="Z121" s="128" t="str">
        <f aca="false">IF(Z$2=$G121,$L121,"")</f>
        <v/>
      </c>
      <c r="AA121" s="127" t="str">
        <f aca="false">IF(AA$2=$G121,$L121,"")</f>
        <v/>
      </c>
      <c r="AB121" s="128" t="str">
        <f aca="false">IF(AB$2=$G121,$L121,"")</f>
        <v/>
      </c>
      <c r="AC121" s="127" t="str">
        <f aca="false">IF(AC$2=$G121,$L121,"")</f>
        <v/>
      </c>
      <c r="AD121" s="128" t="str">
        <f aca="false">IF(AD$2=$G121,$L121,"")</f>
        <v/>
      </c>
      <c r="AE121" s="127" t="str">
        <f aca="false">IF(AE$2=$G121,$L121,"")</f>
        <v/>
      </c>
      <c r="AF121" s="83"/>
      <c r="AG121" s="83"/>
      <c r="AH121" s="83"/>
      <c r="AI121" s="83"/>
    </row>
    <row r="122" customFormat="false" ht="14.25" hidden="false" customHeight="false" outlineLevel="0" collapsed="false">
      <c r="A122" s="82" t="str">
        <f aca="false">IF(I122&lt;&gt;0,IF(COUNTIF(I$4:I$164,I122)&lt;&gt;1,RANK(I122,I$4:I$164)&amp;"°",RANK(I122,I$4:I$164)),"")</f>
        <v/>
      </c>
      <c r="B122" s="125"/>
      <c r="C122" s="125"/>
      <c r="D122" s="125" t="str">
        <f aca="false">CONCATENATE(B122," ",C122)</f>
        <v> </v>
      </c>
      <c r="E122" s="82" t="str">
        <f aca="false">IF(ISERROR(VLOOKUP(CONCATENATE($B122," ",$C122),TabJoueurs,2,0)),"",VLOOKUP(CONCATENATE($B122," ",$C122),TabJoueurs,2,0))</f>
        <v/>
      </c>
      <c r="F122" s="82" t="str">
        <f aca="false">IF(ISERROR(VLOOKUP(CONCATENATE($B122," ",$C122),TabJoueurs,3,0)),"",VLOOKUP(CONCATENATE($B122," ",$C122),TabJoueurs,3,0))</f>
        <v/>
      </c>
      <c r="G122" s="83" t="str">
        <f aca="false">IF(ISERROR(VLOOKUP(CONCATENATE($B122," ",$C122),TabJoueurs,4,0)),"",VLOOKUP(CONCATENATE($B122," ",$C122),TabJoueurs,4,0))</f>
        <v/>
      </c>
      <c r="H122" s="83" t="str">
        <f aca="false">IF(ISERROR(VLOOKUP(CONCATENATE($B122," ",$C122),TabJoueurs,7,0)),"",VLOOKUP(CONCATENATE($B122," ",$C122),TabJoueurs,7,0))</f>
        <v/>
      </c>
      <c r="I122" s="125"/>
      <c r="J122" s="82" t="n">
        <f aca="false">COUNTIF(G$4:G122,G122)</f>
        <v>119</v>
      </c>
      <c r="K122" s="82" t="n">
        <f aca="false">IFERROR(IF(J122&lt;6,K121+1,K121),0)</f>
        <v>5</v>
      </c>
      <c r="L122" s="82" t="str">
        <f aca="false">IF(I122&gt;0,IF(J122&lt;6,PtsMax-K122+1,""),"")</f>
        <v/>
      </c>
      <c r="M122" s="82" t="n">
        <f aca="false">MAX(O122:AE122)</f>
        <v>0</v>
      </c>
      <c r="N122" s="98" t="str">
        <f aca="false">IFERROR(I122/I$1,"")</f>
        <v/>
      </c>
      <c r="O122" s="127" t="str">
        <f aca="false">IF(O$2=$G122,$L122,"")</f>
        <v/>
      </c>
      <c r="P122" s="128" t="str">
        <f aca="false">IF(P$2=$G122,$L122,"")</f>
        <v/>
      </c>
      <c r="Q122" s="127" t="str">
        <f aca="false">IF(Q$2=$G122,$L122,"")</f>
        <v/>
      </c>
      <c r="R122" s="128" t="str">
        <f aca="false">IF(R$2=$G122,$L122,"")</f>
        <v/>
      </c>
      <c r="S122" s="127" t="str">
        <f aca="false">IF(S$2=$G122,$L122,"")</f>
        <v/>
      </c>
      <c r="T122" s="128" t="str">
        <f aca="false">IF(T$2=$G122,$L122,"")</f>
        <v/>
      </c>
      <c r="U122" s="127" t="str">
        <f aca="false">IF(U$2=$G122,$L122,"")</f>
        <v/>
      </c>
      <c r="V122" s="128" t="str">
        <f aca="false">IF(V$2=$G122,$L122,"")</f>
        <v/>
      </c>
      <c r="W122" s="127" t="str">
        <f aca="false">IF(W$2=$G122,$L122,"")</f>
        <v/>
      </c>
      <c r="X122" s="128" t="str">
        <f aca="false">IF(X$2=$G122,$L122,"")</f>
        <v/>
      </c>
      <c r="Y122" s="127" t="str">
        <f aca="false">IF(Y$2=$G122,$L122,"")</f>
        <v/>
      </c>
      <c r="Z122" s="128" t="str">
        <f aca="false">IF(Z$2=$G122,$L122,"")</f>
        <v/>
      </c>
      <c r="AA122" s="127" t="str">
        <f aca="false">IF(AA$2=$G122,$L122,"")</f>
        <v/>
      </c>
      <c r="AB122" s="128" t="str">
        <f aca="false">IF(AB$2=$G122,$L122,"")</f>
        <v/>
      </c>
      <c r="AC122" s="127" t="str">
        <f aca="false">IF(AC$2=$G122,$L122,"")</f>
        <v/>
      </c>
      <c r="AD122" s="128" t="str">
        <f aca="false">IF(AD$2=$G122,$L122,"")</f>
        <v/>
      </c>
      <c r="AE122" s="127" t="str">
        <f aca="false">IF(AE$2=$G122,$L122,"")</f>
        <v/>
      </c>
      <c r="AF122" s="83"/>
      <c r="AG122" s="83"/>
      <c r="AH122" s="83"/>
      <c r="AI122" s="83"/>
    </row>
    <row r="123" customFormat="false" ht="14.25" hidden="false" customHeight="false" outlineLevel="0" collapsed="false">
      <c r="A123" s="82" t="str">
        <f aca="false">IF(I123&lt;&gt;0,IF(COUNTIF(I$4:I$164,I123)&lt;&gt;1,RANK(I123,I$4:I$164)&amp;"°",RANK(I123,I$4:I$164)),"")</f>
        <v/>
      </c>
      <c r="B123" s="125"/>
      <c r="C123" s="125"/>
      <c r="D123" s="125" t="str">
        <f aca="false">CONCATENATE(B123," ",C123)</f>
        <v> </v>
      </c>
      <c r="E123" s="82" t="str">
        <f aca="false">IF(ISERROR(VLOOKUP(CONCATENATE($B123," ",$C123),TabJoueurs,2,0)),"",VLOOKUP(CONCATENATE($B123," ",$C123),TabJoueurs,2,0))</f>
        <v/>
      </c>
      <c r="F123" s="82" t="str">
        <f aca="false">IF(ISERROR(VLOOKUP(CONCATENATE($B123," ",$C123),TabJoueurs,3,0)),"",VLOOKUP(CONCATENATE($B123," ",$C123),TabJoueurs,3,0))</f>
        <v/>
      </c>
      <c r="G123" s="83" t="str">
        <f aca="false">IF(ISERROR(VLOOKUP(CONCATENATE($B123," ",$C123),TabJoueurs,4,0)),"",VLOOKUP(CONCATENATE($B123," ",$C123),TabJoueurs,4,0))</f>
        <v/>
      </c>
      <c r="H123" s="83" t="str">
        <f aca="false">IF(ISERROR(VLOOKUP(CONCATENATE($B123," ",$C123),TabJoueurs,7,0)),"",VLOOKUP(CONCATENATE($B123," ",$C123),TabJoueurs,7,0))</f>
        <v/>
      </c>
      <c r="I123" s="125"/>
      <c r="J123" s="82" t="n">
        <f aca="false">COUNTIF(G$4:G123,G123)</f>
        <v>120</v>
      </c>
      <c r="K123" s="82" t="n">
        <f aca="false">IFERROR(IF(J123&lt;6,K122+1,K122),0)</f>
        <v>5</v>
      </c>
      <c r="L123" s="82" t="str">
        <f aca="false">IF(I123&gt;0,IF(J123&lt;6,PtsMax-K123+1,""),"")</f>
        <v/>
      </c>
      <c r="M123" s="82" t="n">
        <f aca="false">MAX(O123:AE123)</f>
        <v>0</v>
      </c>
      <c r="N123" s="98" t="str">
        <f aca="false">IFERROR(I123/I$1,"")</f>
        <v/>
      </c>
      <c r="O123" s="127" t="str">
        <f aca="false">IF(O$2=$G123,$L123,"")</f>
        <v/>
      </c>
      <c r="P123" s="128" t="str">
        <f aca="false">IF(P$2=$G123,$L123,"")</f>
        <v/>
      </c>
      <c r="Q123" s="127" t="str">
        <f aca="false">IF(Q$2=$G123,$L123,"")</f>
        <v/>
      </c>
      <c r="R123" s="128" t="str">
        <f aca="false">IF(R$2=$G123,$L123,"")</f>
        <v/>
      </c>
      <c r="S123" s="127" t="str">
        <f aca="false">IF(S$2=$G123,$L123,"")</f>
        <v/>
      </c>
      <c r="T123" s="128" t="str">
        <f aca="false">IF(T$2=$G123,$L123,"")</f>
        <v/>
      </c>
      <c r="U123" s="127" t="str">
        <f aca="false">IF(U$2=$G123,$L123,"")</f>
        <v/>
      </c>
      <c r="V123" s="128" t="str">
        <f aca="false">IF(V$2=$G123,$L123,"")</f>
        <v/>
      </c>
      <c r="W123" s="127" t="str">
        <f aca="false">IF(W$2=$G123,$L123,"")</f>
        <v/>
      </c>
      <c r="X123" s="128" t="str">
        <f aca="false">IF(X$2=$G123,$L123,"")</f>
        <v/>
      </c>
      <c r="Y123" s="127" t="str">
        <f aca="false">IF(Y$2=$G123,$L123,"")</f>
        <v/>
      </c>
      <c r="Z123" s="128" t="str">
        <f aca="false">IF(Z$2=$G123,$L123,"")</f>
        <v/>
      </c>
      <c r="AA123" s="127" t="str">
        <f aca="false">IF(AA$2=$G123,$L123,"")</f>
        <v/>
      </c>
      <c r="AB123" s="128" t="str">
        <f aca="false">IF(AB$2=$G123,$L123,"")</f>
        <v/>
      </c>
      <c r="AC123" s="127" t="str">
        <f aca="false">IF(AC$2=$G123,$L123,"")</f>
        <v/>
      </c>
      <c r="AD123" s="128" t="str">
        <f aca="false">IF(AD$2=$G123,$L123,"")</f>
        <v/>
      </c>
      <c r="AE123" s="127" t="str">
        <f aca="false">IF(AE$2=$G123,$L123,"")</f>
        <v/>
      </c>
      <c r="AF123" s="83"/>
      <c r="AG123" s="83"/>
      <c r="AH123" s="83"/>
      <c r="AI123" s="83"/>
    </row>
    <row r="124" customFormat="false" ht="14.25" hidden="false" customHeight="false" outlineLevel="0" collapsed="false">
      <c r="A124" s="82" t="str">
        <f aca="false">IF(I124&lt;&gt;0,IF(COUNTIF(I$4:I$164,I124)&lt;&gt;1,RANK(I124,I$4:I$164)&amp;"°",RANK(I124,I$4:I$164)),"")</f>
        <v/>
      </c>
      <c r="B124" s="125"/>
      <c r="C124" s="125"/>
      <c r="D124" s="125" t="str">
        <f aca="false">CONCATENATE(B124," ",C124)</f>
        <v> </v>
      </c>
      <c r="E124" s="82" t="str">
        <f aca="false">IF(ISERROR(VLOOKUP(CONCATENATE($B124," ",$C124),TabJoueurs,2,0)),"",VLOOKUP(CONCATENATE($B124," ",$C124),TabJoueurs,2,0))</f>
        <v/>
      </c>
      <c r="F124" s="82" t="str">
        <f aca="false">IF(ISERROR(VLOOKUP(CONCATENATE($B124," ",$C124),TabJoueurs,3,0)),"",VLOOKUP(CONCATENATE($B124," ",$C124),TabJoueurs,3,0))</f>
        <v/>
      </c>
      <c r="G124" s="83" t="str">
        <f aca="false">IF(ISERROR(VLOOKUP(CONCATENATE($B124," ",$C124),TabJoueurs,4,0)),"",VLOOKUP(CONCATENATE($B124," ",$C124),TabJoueurs,4,0))</f>
        <v/>
      </c>
      <c r="H124" s="83" t="str">
        <f aca="false">IF(ISERROR(VLOOKUP(CONCATENATE($B124," ",$C124),TabJoueurs,7,0)),"",VLOOKUP(CONCATENATE($B124," ",$C124),TabJoueurs,7,0))</f>
        <v/>
      </c>
      <c r="I124" s="125"/>
      <c r="J124" s="82" t="n">
        <f aca="false">COUNTIF(G$4:G124,G124)</f>
        <v>121</v>
      </c>
      <c r="K124" s="82" t="n">
        <f aca="false">IFERROR(IF(J124&lt;6,K123+1,K123),0)</f>
        <v>5</v>
      </c>
      <c r="L124" s="82" t="str">
        <f aca="false">IF(I124&gt;0,IF(J124&lt;6,PtsMax-K124+1,""),"")</f>
        <v/>
      </c>
      <c r="M124" s="82" t="n">
        <f aca="false">MAX(O124:AE124)</f>
        <v>0</v>
      </c>
      <c r="N124" s="98" t="str">
        <f aca="false">IFERROR(I124/I$1,"")</f>
        <v/>
      </c>
      <c r="O124" s="127" t="str">
        <f aca="false">IF(O$2=$G124,$L124,"")</f>
        <v/>
      </c>
      <c r="P124" s="128" t="str">
        <f aca="false">IF(P$2=$G124,$L124,"")</f>
        <v/>
      </c>
      <c r="Q124" s="127" t="str">
        <f aca="false">IF(Q$2=$G124,$L124,"")</f>
        <v/>
      </c>
      <c r="R124" s="128" t="str">
        <f aca="false">IF(R$2=$G124,$L124,"")</f>
        <v/>
      </c>
      <c r="S124" s="127" t="str">
        <f aca="false">IF(S$2=$G124,$L124,"")</f>
        <v/>
      </c>
      <c r="T124" s="128" t="str">
        <f aca="false">IF(T$2=$G124,$L124,"")</f>
        <v/>
      </c>
      <c r="U124" s="127" t="str">
        <f aca="false">IF(U$2=$G124,$L124,"")</f>
        <v/>
      </c>
      <c r="V124" s="128" t="str">
        <f aca="false">IF(V$2=$G124,$L124,"")</f>
        <v/>
      </c>
      <c r="W124" s="127" t="str">
        <f aca="false">IF(W$2=$G124,$L124,"")</f>
        <v/>
      </c>
      <c r="X124" s="128" t="str">
        <f aca="false">IF(X$2=$G124,$L124,"")</f>
        <v/>
      </c>
      <c r="Y124" s="127" t="str">
        <f aca="false">IF(Y$2=$G124,$L124,"")</f>
        <v/>
      </c>
      <c r="Z124" s="128" t="str">
        <f aca="false">IF(Z$2=$G124,$L124,"")</f>
        <v/>
      </c>
      <c r="AA124" s="127" t="str">
        <f aca="false">IF(AA$2=$G124,$L124,"")</f>
        <v/>
      </c>
      <c r="AB124" s="128" t="str">
        <f aca="false">IF(AB$2=$G124,$L124,"")</f>
        <v/>
      </c>
      <c r="AC124" s="127" t="str">
        <f aca="false">IF(AC$2=$G124,$L124,"")</f>
        <v/>
      </c>
      <c r="AD124" s="128" t="str">
        <f aca="false">IF(AD$2=$G124,$L124,"")</f>
        <v/>
      </c>
      <c r="AE124" s="127" t="str">
        <f aca="false">IF(AE$2=$G124,$L124,"")</f>
        <v/>
      </c>
      <c r="AF124" s="83"/>
      <c r="AG124" s="83"/>
      <c r="AH124" s="83"/>
      <c r="AI124" s="83"/>
    </row>
    <row r="125" customFormat="false" ht="14.25" hidden="false" customHeight="false" outlineLevel="0" collapsed="false">
      <c r="A125" s="82" t="str">
        <f aca="false">IF(I125&lt;&gt;0,IF(COUNTIF(I$4:I$164,I125)&lt;&gt;1,RANK(I125,I$4:I$164)&amp;"°",RANK(I125,I$4:I$164)),"")</f>
        <v/>
      </c>
      <c r="B125" s="125"/>
      <c r="C125" s="125"/>
      <c r="D125" s="125" t="str">
        <f aca="false">CONCATENATE(B125," ",C125)</f>
        <v> </v>
      </c>
      <c r="E125" s="82" t="str">
        <f aca="false">IF(ISERROR(VLOOKUP(CONCATENATE($B125," ",$C125),TabJoueurs,2,0)),"",VLOOKUP(CONCATENATE($B125," ",$C125),TabJoueurs,2,0))</f>
        <v/>
      </c>
      <c r="F125" s="82" t="str">
        <f aca="false">IF(ISERROR(VLOOKUP(CONCATENATE($B125," ",$C125),TabJoueurs,3,0)),"",VLOOKUP(CONCATENATE($B125," ",$C125),TabJoueurs,3,0))</f>
        <v/>
      </c>
      <c r="G125" s="83" t="str">
        <f aca="false">IF(ISERROR(VLOOKUP(CONCATENATE($B125," ",$C125),TabJoueurs,4,0)),"",VLOOKUP(CONCATENATE($B125," ",$C125),TabJoueurs,4,0))</f>
        <v/>
      </c>
      <c r="H125" s="83" t="str">
        <f aca="false">IF(ISERROR(VLOOKUP(CONCATENATE($B125," ",$C125),TabJoueurs,7,0)),"",VLOOKUP(CONCATENATE($B125," ",$C125),TabJoueurs,7,0))</f>
        <v/>
      </c>
      <c r="I125" s="125"/>
      <c r="J125" s="82" t="n">
        <f aca="false">COUNTIF(G$4:G125,G125)</f>
        <v>122</v>
      </c>
      <c r="K125" s="82" t="n">
        <f aca="false">IFERROR(IF(J125&lt;6,K124+1,K124),0)</f>
        <v>5</v>
      </c>
      <c r="L125" s="82" t="str">
        <f aca="false">IF(I125&gt;0,IF(J125&lt;6,PtsMax-K125+1,""),"")</f>
        <v/>
      </c>
      <c r="M125" s="82" t="n">
        <f aca="false">MAX(O125:AE125)</f>
        <v>0</v>
      </c>
      <c r="N125" s="98" t="str">
        <f aca="false">IFERROR(I125/I$1,"")</f>
        <v/>
      </c>
      <c r="O125" s="127" t="str">
        <f aca="false">IF(O$2=$G125,$L125,"")</f>
        <v/>
      </c>
      <c r="P125" s="128" t="str">
        <f aca="false">IF(P$2=$G125,$L125,"")</f>
        <v/>
      </c>
      <c r="Q125" s="127" t="str">
        <f aca="false">IF(Q$2=$G125,$L125,"")</f>
        <v/>
      </c>
      <c r="R125" s="128" t="str">
        <f aca="false">IF(R$2=$G125,$L125,"")</f>
        <v/>
      </c>
      <c r="S125" s="127" t="str">
        <f aca="false">IF(S$2=$G125,$L125,"")</f>
        <v/>
      </c>
      <c r="T125" s="128" t="str">
        <f aca="false">IF(T$2=$G125,$L125,"")</f>
        <v/>
      </c>
      <c r="U125" s="127" t="str">
        <f aca="false">IF(U$2=$G125,$L125,"")</f>
        <v/>
      </c>
      <c r="V125" s="128" t="str">
        <f aca="false">IF(V$2=$G125,$L125,"")</f>
        <v/>
      </c>
      <c r="W125" s="127" t="str">
        <f aca="false">IF(W$2=$G125,$L125,"")</f>
        <v/>
      </c>
      <c r="X125" s="128" t="str">
        <f aca="false">IF(X$2=$G125,$L125,"")</f>
        <v/>
      </c>
      <c r="Y125" s="127" t="str">
        <f aca="false">IF(Y$2=$G125,$L125,"")</f>
        <v/>
      </c>
      <c r="Z125" s="128" t="str">
        <f aca="false">IF(Z$2=$G125,$L125,"")</f>
        <v/>
      </c>
      <c r="AA125" s="127" t="str">
        <f aca="false">IF(AA$2=$G125,$L125,"")</f>
        <v/>
      </c>
      <c r="AB125" s="128" t="str">
        <f aca="false">IF(AB$2=$G125,$L125,"")</f>
        <v/>
      </c>
      <c r="AC125" s="127" t="str">
        <f aca="false">IF(AC$2=$G125,$L125,"")</f>
        <v/>
      </c>
      <c r="AD125" s="128" t="str">
        <f aca="false">IF(AD$2=$G125,$L125,"")</f>
        <v/>
      </c>
      <c r="AE125" s="127" t="str">
        <f aca="false">IF(AE$2=$G125,$L125,"")</f>
        <v/>
      </c>
      <c r="AF125" s="83"/>
      <c r="AG125" s="83"/>
      <c r="AH125" s="83"/>
      <c r="AI125" s="83"/>
    </row>
    <row r="126" customFormat="false" ht="14.25" hidden="false" customHeight="false" outlineLevel="0" collapsed="false">
      <c r="A126" s="82" t="str">
        <f aca="false">IF(I126&lt;&gt;0,IF(COUNTIF(I$4:I$164,I126)&lt;&gt;1,RANK(I126,I$4:I$164)&amp;"°",RANK(I126,I$4:I$164)),"")</f>
        <v/>
      </c>
      <c r="B126" s="125"/>
      <c r="C126" s="125"/>
      <c r="D126" s="125" t="str">
        <f aca="false">CONCATENATE(B126," ",C126)</f>
        <v> </v>
      </c>
      <c r="E126" s="82" t="str">
        <f aca="false">IF(ISERROR(VLOOKUP(CONCATENATE($B126," ",$C126),TabJoueurs,2,0)),"",VLOOKUP(CONCATENATE($B126," ",$C126),TabJoueurs,2,0))</f>
        <v/>
      </c>
      <c r="F126" s="82" t="str">
        <f aca="false">IF(ISERROR(VLOOKUP(CONCATENATE($B126," ",$C126),TabJoueurs,3,0)),"",VLOOKUP(CONCATENATE($B126," ",$C126),TabJoueurs,3,0))</f>
        <v/>
      </c>
      <c r="G126" s="83" t="str">
        <f aca="false">IF(ISERROR(VLOOKUP(CONCATENATE($B126," ",$C126),TabJoueurs,4,0)),"",VLOOKUP(CONCATENATE($B126," ",$C126),TabJoueurs,4,0))</f>
        <v/>
      </c>
      <c r="H126" s="83" t="str">
        <f aca="false">IF(ISERROR(VLOOKUP(CONCATENATE($B126," ",$C126),TabJoueurs,7,0)),"",VLOOKUP(CONCATENATE($B126," ",$C126),TabJoueurs,7,0))</f>
        <v/>
      </c>
      <c r="I126" s="125"/>
      <c r="J126" s="82" t="n">
        <f aca="false">COUNTIF(G$4:G126,G126)</f>
        <v>123</v>
      </c>
      <c r="K126" s="82" t="n">
        <f aca="false">IFERROR(IF(J126&lt;6,K125+1,K125),0)</f>
        <v>5</v>
      </c>
      <c r="L126" s="82" t="str">
        <f aca="false">IF(I126&gt;0,IF(J126&lt;6,PtsMax-K126+1,""),"")</f>
        <v/>
      </c>
      <c r="M126" s="82" t="n">
        <f aca="false">MAX(O126:AE126)</f>
        <v>0</v>
      </c>
      <c r="N126" s="98" t="str">
        <f aca="false">IFERROR(I126/I$1,"")</f>
        <v/>
      </c>
      <c r="O126" s="127" t="str">
        <f aca="false">IF(O$2=$G126,$L126,"")</f>
        <v/>
      </c>
      <c r="P126" s="128" t="str">
        <f aca="false">IF(P$2=$G126,$L126,"")</f>
        <v/>
      </c>
      <c r="Q126" s="127" t="str">
        <f aca="false">IF(Q$2=$G126,$L126,"")</f>
        <v/>
      </c>
      <c r="R126" s="128" t="str">
        <f aca="false">IF(R$2=$G126,$L126,"")</f>
        <v/>
      </c>
      <c r="S126" s="127" t="str">
        <f aca="false">IF(S$2=$G126,$L126,"")</f>
        <v/>
      </c>
      <c r="T126" s="128" t="str">
        <f aca="false">IF(T$2=$G126,$L126,"")</f>
        <v/>
      </c>
      <c r="U126" s="127" t="str">
        <f aca="false">IF(U$2=$G126,$L126,"")</f>
        <v/>
      </c>
      <c r="V126" s="128" t="str">
        <f aca="false">IF(V$2=$G126,$L126,"")</f>
        <v/>
      </c>
      <c r="W126" s="127" t="str">
        <f aca="false">IF(W$2=$G126,$L126,"")</f>
        <v/>
      </c>
      <c r="X126" s="128" t="str">
        <f aca="false">IF(X$2=$G126,$L126,"")</f>
        <v/>
      </c>
      <c r="Y126" s="127" t="str">
        <f aca="false">IF(Y$2=$G126,$L126,"")</f>
        <v/>
      </c>
      <c r="Z126" s="128" t="str">
        <f aca="false">IF(Z$2=$G126,$L126,"")</f>
        <v/>
      </c>
      <c r="AA126" s="127" t="str">
        <f aca="false">IF(AA$2=$G126,$L126,"")</f>
        <v/>
      </c>
      <c r="AB126" s="128" t="str">
        <f aca="false">IF(AB$2=$G126,$L126,"")</f>
        <v/>
      </c>
      <c r="AC126" s="127" t="str">
        <f aca="false">IF(AC$2=$G126,$L126,"")</f>
        <v/>
      </c>
      <c r="AD126" s="128" t="str">
        <f aca="false">IF(AD$2=$G126,$L126,"")</f>
        <v/>
      </c>
      <c r="AE126" s="127" t="str">
        <f aca="false">IF(AE$2=$G126,$L126,"")</f>
        <v/>
      </c>
      <c r="AF126" s="83"/>
      <c r="AG126" s="83"/>
      <c r="AH126" s="83"/>
      <c r="AI126" s="83"/>
    </row>
    <row r="127" customFormat="false" ht="14.25" hidden="false" customHeight="false" outlineLevel="0" collapsed="false">
      <c r="A127" s="82" t="str">
        <f aca="false">IF(I127&lt;&gt;0,IF(COUNTIF(I$4:I$164,I127)&lt;&gt;1,RANK(I127,I$4:I$164)&amp;"°",RANK(I127,I$4:I$164)),"")</f>
        <v/>
      </c>
      <c r="B127" s="125"/>
      <c r="C127" s="125"/>
      <c r="D127" s="125" t="str">
        <f aca="false">CONCATENATE(B127," ",C127)</f>
        <v> </v>
      </c>
      <c r="E127" s="82" t="str">
        <f aca="false">IF(ISERROR(VLOOKUP(CONCATENATE($B127," ",$C127),TabJoueurs,2,0)),"",VLOOKUP(CONCATENATE($B127," ",$C127),TabJoueurs,2,0))</f>
        <v/>
      </c>
      <c r="F127" s="82" t="str">
        <f aca="false">IF(ISERROR(VLOOKUP(CONCATENATE($B127," ",$C127),TabJoueurs,3,0)),"",VLOOKUP(CONCATENATE($B127," ",$C127),TabJoueurs,3,0))</f>
        <v/>
      </c>
      <c r="G127" s="83" t="str">
        <f aca="false">IF(ISERROR(VLOOKUP(CONCATENATE($B127," ",$C127),TabJoueurs,4,0)),"",VLOOKUP(CONCATENATE($B127," ",$C127),TabJoueurs,4,0))</f>
        <v/>
      </c>
      <c r="H127" s="83" t="str">
        <f aca="false">IF(ISERROR(VLOOKUP(CONCATENATE($B127," ",$C127),TabJoueurs,7,0)),"",VLOOKUP(CONCATENATE($B127," ",$C127),TabJoueurs,7,0))</f>
        <v/>
      </c>
      <c r="I127" s="125"/>
      <c r="J127" s="82" t="n">
        <f aca="false">COUNTIF(G$4:G127,G127)</f>
        <v>124</v>
      </c>
      <c r="K127" s="82" t="n">
        <f aca="false">IFERROR(IF(J127&lt;6,K126+1,K126),0)</f>
        <v>5</v>
      </c>
      <c r="L127" s="82" t="str">
        <f aca="false">IF(I127&gt;0,IF(J127&lt;6,PtsMax-K127+1,""),"")</f>
        <v/>
      </c>
      <c r="M127" s="82" t="n">
        <f aca="false">MAX(O127:AE127)</f>
        <v>0</v>
      </c>
      <c r="N127" s="98" t="str">
        <f aca="false">IFERROR(I127/I$1,"")</f>
        <v/>
      </c>
      <c r="O127" s="127" t="str">
        <f aca="false">IF(O$2=$G127,$L127,"")</f>
        <v/>
      </c>
      <c r="P127" s="128" t="str">
        <f aca="false">IF(P$2=$G127,$L127,"")</f>
        <v/>
      </c>
      <c r="Q127" s="127" t="str">
        <f aca="false">IF(Q$2=$G127,$L127,"")</f>
        <v/>
      </c>
      <c r="R127" s="128" t="str">
        <f aca="false">IF(R$2=$G127,$L127,"")</f>
        <v/>
      </c>
      <c r="S127" s="127" t="str">
        <f aca="false">IF(S$2=$G127,$L127,"")</f>
        <v/>
      </c>
      <c r="T127" s="128" t="str">
        <f aca="false">IF(T$2=$G127,$L127,"")</f>
        <v/>
      </c>
      <c r="U127" s="127" t="str">
        <f aca="false">IF(U$2=$G127,$L127,"")</f>
        <v/>
      </c>
      <c r="V127" s="128" t="str">
        <f aca="false">IF(V$2=$G127,$L127,"")</f>
        <v/>
      </c>
      <c r="W127" s="127" t="str">
        <f aca="false">IF(W$2=$G127,$L127,"")</f>
        <v/>
      </c>
      <c r="X127" s="128" t="str">
        <f aca="false">IF(X$2=$G127,$L127,"")</f>
        <v/>
      </c>
      <c r="Y127" s="127" t="str">
        <f aca="false">IF(Y$2=$G127,$L127,"")</f>
        <v/>
      </c>
      <c r="Z127" s="128" t="str">
        <f aca="false">IF(Z$2=$G127,$L127,"")</f>
        <v/>
      </c>
      <c r="AA127" s="127" t="str">
        <f aca="false">IF(AA$2=$G127,$L127,"")</f>
        <v/>
      </c>
      <c r="AB127" s="128" t="str">
        <f aca="false">IF(AB$2=$G127,$L127,"")</f>
        <v/>
      </c>
      <c r="AC127" s="127" t="str">
        <f aca="false">IF(AC$2=$G127,$L127,"")</f>
        <v/>
      </c>
      <c r="AD127" s="128" t="str">
        <f aca="false">IF(AD$2=$G127,$L127,"")</f>
        <v/>
      </c>
      <c r="AE127" s="127" t="str">
        <f aca="false">IF(AE$2=$G127,$L127,"")</f>
        <v/>
      </c>
      <c r="AF127" s="83"/>
      <c r="AG127" s="83"/>
      <c r="AH127" s="83"/>
      <c r="AI127" s="83"/>
    </row>
    <row r="128" customFormat="false" ht="14.25" hidden="false" customHeight="false" outlineLevel="0" collapsed="false">
      <c r="A128" s="82" t="str">
        <f aca="false">IF(I128&lt;&gt;0,IF(COUNTIF(I$4:I$164,I128)&lt;&gt;1,RANK(I128,I$4:I$164)&amp;"°",RANK(I128,I$4:I$164)),"")</f>
        <v/>
      </c>
      <c r="B128" s="125"/>
      <c r="C128" s="125"/>
      <c r="D128" s="125" t="str">
        <f aca="false">CONCATENATE(B128," ",C128)</f>
        <v> </v>
      </c>
      <c r="E128" s="82" t="str">
        <f aca="false">IF(ISERROR(VLOOKUP(CONCATENATE($B128," ",$C128),TabJoueurs,2,0)),"",VLOOKUP(CONCATENATE($B128," ",$C128),TabJoueurs,2,0))</f>
        <v/>
      </c>
      <c r="F128" s="82" t="str">
        <f aca="false">IF(ISERROR(VLOOKUP(CONCATENATE($B128," ",$C128),TabJoueurs,3,0)),"",VLOOKUP(CONCATENATE($B128," ",$C128),TabJoueurs,3,0))</f>
        <v/>
      </c>
      <c r="G128" s="83" t="str">
        <f aca="false">IF(ISERROR(VLOOKUP(CONCATENATE($B128," ",$C128),TabJoueurs,4,0)),"",VLOOKUP(CONCATENATE($B128," ",$C128),TabJoueurs,4,0))</f>
        <v/>
      </c>
      <c r="H128" s="83" t="str">
        <f aca="false">IF(ISERROR(VLOOKUP(CONCATENATE($B128," ",$C128),TabJoueurs,7,0)),"",VLOOKUP(CONCATENATE($B128," ",$C128),TabJoueurs,7,0))</f>
        <v/>
      </c>
      <c r="I128" s="125"/>
      <c r="J128" s="82" t="n">
        <f aca="false">COUNTIF(G$4:G128,G128)</f>
        <v>125</v>
      </c>
      <c r="K128" s="82" t="n">
        <f aca="false">IFERROR(IF(J128&lt;6,K127+1,K127),0)</f>
        <v>5</v>
      </c>
      <c r="L128" s="82" t="str">
        <f aca="false">IF(I128&gt;0,IF(J128&lt;6,PtsMax-K128+1,""),"")</f>
        <v/>
      </c>
      <c r="M128" s="82" t="n">
        <f aca="false">MAX(O128:AE128)</f>
        <v>0</v>
      </c>
      <c r="N128" s="98" t="str">
        <f aca="false">IFERROR(I128/I$1,"")</f>
        <v/>
      </c>
      <c r="O128" s="127" t="str">
        <f aca="false">IF(O$2=$G128,$L128,"")</f>
        <v/>
      </c>
      <c r="P128" s="128" t="str">
        <f aca="false">IF(P$2=$G128,$L128,"")</f>
        <v/>
      </c>
      <c r="Q128" s="127" t="str">
        <f aca="false">IF(Q$2=$G128,$L128,"")</f>
        <v/>
      </c>
      <c r="R128" s="128" t="str">
        <f aca="false">IF(R$2=$G128,$L128,"")</f>
        <v/>
      </c>
      <c r="S128" s="127" t="str">
        <f aca="false">IF(S$2=$G128,$L128,"")</f>
        <v/>
      </c>
      <c r="T128" s="128" t="str">
        <f aca="false">IF(T$2=$G128,$L128,"")</f>
        <v/>
      </c>
      <c r="U128" s="127" t="str">
        <f aca="false">IF(U$2=$G128,$L128,"")</f>
        <v/>
      </c>
      <c r="V128" s="128" t="str">
        <f aca="false">IF(V$2=$G128,$L128,"")</f>
        <v/>
      </c>
      <c r="W128" s="127" t="str">
        <f aca="false">IF(W$2=$G128,$L128,"")</f>
        <v/>
      </c>
      <c r="X128" s="128" t="str">
        <f aca="false">IF(X$2=$G128,$L128,"")</f>
        <v/>
      </c>
      <c r="Y128" s="127" t="str">
        <f aca="false">IF(Y$2=$G128,$L128,"")</f>
        <v/>
      </c>
      <c r="Z128" s="128" t="str">
        <f aca="false">IF(Z$2=$G128,$L128,"")</f>
        <v/>
      </c>
      <c r="AA128" s="127" t="str">
        <f aca="false">IF(AA$2=$G128,$L128,"")</f>
        <v/>
      </c>
      <c r="AB128" s="128" t="str">
        <f aca="false">IF(AB$2=$G128,$L128,"")</f>
        <v/>
      </c>
      <c r="AC128" s="127" t="str">
        <f aca="false">IF(AC$2=$G128,$L128,"")</f>
        <v/>
      </c>
      <c r="AD128" s="128" t="str">
        <f aca="false">IF(AD$2=$G128,$L128,"")</f>
        <v/>
      </c>
      <c r="AE128" s="127" t="str">
        <f aca="false">IF(AE$2=$G128,$L128,"")</f>
        <v/>
      </c>
      <c r="AF128" s="83"/>
      <c r="AG128" s="83"/>
      <c r="AH128" s="83"/>
      <c r="AI128" s="83"/>
    </row>
    <row r="129" customFormat="false" ht="14.25" hidden="false" customHeight="false" outlineLevel="0" collapsed="false">
      <c r="A129" s="82" t="str">
        <f aca="false">IF(I129&lt;&gt;0,IF(COUNTIF(I$4:I$164,I129)&lt;&gt;1,RANK(I129,I$4:I$164)&amp;"°",RANK(I129,I$4:I$164)),"")</f>
        <v/>
      </c>
      <c r="B129" s="125"/>
      <c r="C129" s="125"/>
      <c r="D129" s="125" t="str">
        <f aca="false">CONCATENATE(B129," ",C129)</f>
        <v> </v>
      </c>
      <c r="E129" s="82" t="str">
        <f aca="false">IF(ISERROR(VLOOKUP(CONCATENATE($B129," ",$C129),TabJoueurs,2,0)),"",VLOOKUP(CONCATENATE($B129," ",$C129),TabJoueurs,2,0))</f>
        <v/>
      </c>
      <c r="F129" s="82" t="str">
        <f aca="false">IF(ISERROR(VLOOKUP(CONCATENATE($B129," ",$C129),TabJoueurs,3,0)),"",VLOOKUP(CONCATENATE($B129," ",$C129),TabJoueurs,3,0))</f>
        <v/>
      </c>
      <c r="G129" s="83" t="str">
        <f aca="false">IF(ISERROR(VLOOKUP(CONCATENATE($B129," ",$C129),TabJoueurs,4,0)),"",VLOOKUP(CONCATENATE($B129," ",$C129),TabJoueurs,4,0))</f>
        <v/>
      </c>
      <c r="H129" s="83" t="str">
        <f aca="false">IF(ISERROR(VLOOKUP(CONCATENATE($B129," ",$C129),TabJoueurs,7,0)),"",VLOOKUP(CONCATENATE($B129," ",$C129),TabJoueurs,7,0))</f>
        <v/>
      </c>
      <c r="I129" s="125"/>
      <c r="J129" s="82" t="n">
        <f aca="false">COUNTIF(G$4:G129,G129)</f>
        <v>126</v>
      </c>
      <c r="K129" s="82" t="n">
        <f aca="false">IFERROR(IF(J129&lt;6,K128+1,K128),0)</f>
        <v>5</v>
      </c>
      <c r="L129" s="82" t="str">
        <f aca="false">IF(I129&gt;0,IF(J129&lt;6,PtsMax-K129+1,""),"")</f>
        <v/>
      </c>
      <c r="M129" s="82" t="n">
        <f aca="false">MAX(O129:AE129)</f>
        <v>0</v>
      </c>
      <c r="N129" s="98" t="str">
        <f aca="false">IFERROR(I129/I$1,"")</f>
        <v/>
      </c>
      <c r="O129" s="127" t="str">
        <f aca="false">IF(O$2=$G129,$L129,"")</f>
        <v/>
      </c>
      <c r="P129" s="128" t="str">
        <f aca="false">IF(P$2=$G129,$L129,"")</f>
        <v/>
      </c>
      <c r="Q129" s="127" t="str">
        <f aca="false">IF(Q$2=$G129,$L129,"")</f>
        <v/>
      </c>
      <c r="R129" s="128" t="str">
        <f aca="false">IF(R$2=$G129,$L129,"")</f>
        <v/>
      </c>
      <c r="S129" s="127" t="str">
        <f aca="false">IF(S$2=$G129,$L129,"")</f>
        <v/>
      </c>
      <c r="T129" s="128" t="str">
        <f aca="false">IF(T$2=$G129,$L129,"")</f>
        <v/>
      </c>
      <c r="U129" s="127" t="str">
        <f aca="false">IF(U$2=$G129,$L129,"")</f>
        <v/>
      </c>
      <c r="V129" s="128" t="str">
        <f aca="false">IF(V$2=$G129,$L129,"")</f>
        <v/>
      </c>
      <c r="W129" s="127" t="str">
        <f aca="false">IF(W$2=$G129,$L129,"")</f>
        <v/>
      </c>
      <c r="X129" s="128" t="str">
        <f aca="false">IF(X$2=$G129,$L129,"")</f>
        <v/>
      </c>
      <c r="Y129" s="127" t="str">
        <f aca="false">IF(Y$2=$G129,$L129,"")</f>
        <v/>
      </c>
      <c r="Z129" s="128" t="str">
        <f aca="false">IF(Z$2=$G129,$L129,"")</f>
        <v/>
      </c>
      <c r="AA129" s="127" t="str">
        <f aca="false">IF(AA$2=$G129,$L129,"")</f>
        <v/>
      </c>
      <c r="AB129" s="128" t="str">
        <f aca="false">IF(AB$2=$G129,$L129,"")</f>
        <v/>
      </c>
      <c r="AC129" s="127" t="str">
        <f aca="false">IF(AC$2=$G129,$L129,"")</f>
        <v/>
      </c>
      <c r="AD129" s="128" t="str">
        <f aca="false">IF(AD$2=$G129,$L129,"")</f>
        <v/>
      </c>
      <c r="AE129" s="127" t="str">
        <f aca="false">IF(AE$2=$G129,$L129,"")</f>
        <v/>
      </c>
      <c r="AF129" s="83"/>
      <c r="AG129" s="83"/>
      <c r="AH129" s="83"/>
      <c r="AI129" s="83"/>
    </row>
    <row r="130" customFormat="false" ht="14.25" hidden="false" customHeight="false" outlineLevel="0" collapsed="false">
      <c r="A130" s="82" t="str">
        <f aca="false">IF(I130&lt;&gt;0,IF(COUNTIF(I$4:I$164,I130)&lt;&gt;1,RANK(I130,I$4:I$164)&amp;"°",RANK(I130,I$4:I$164)),"")</f>
        <v/>
      </c>
      <c r="B130" s="125"/>
      <c r="C130" s="125"/>
      <c r="D130" s="125" t="str">
        <f aca="false">CONCATENATE(B130," ",C130)</f>
        <v> </v>
      </c>
      <c r="E130" s="82" t="str">
        <f aca="false">IF(ISERROR(VLOOKUP(CONCATENATE($B130," ",$C130),TabJoueurs,2,0)),"",VLOOKUP(CONCATENATE($B130," ",$C130),TabJoueurs,2,0))</f>
        <v/>
      </c>
      <c r="F130" s="82" t="str">
        <f aca="false">IF(ISERROR(VLOOKUP(CONCATENATE($B130," ",$C130),TabJoueurs,3,0)),"",VLOOKUP(CONCATENATE($B130," ",$C130),TabJoueurs,3,0))</f>
        <v/>
      </c>
      <c r="G130" s="83" t="str">
        <f aca="false">IF(ISERROR(VLOOKUP(CONCATENATE($B130," ",$C130),TabJoueurs,4,0)),"",VLOOKUP(CONCATENATE($B130," ",$C130),TabJoueurs,4,0))</f>
        <v/>
      </c>
      <c r="H130" s="83" t="str">
        <f aca="false">IF(ISERROR(VLOOKUP(CONCATENATE($B130," ",$C130),TabJoueurs,7,0)),"",VLOOKUP(CONCATENATE($B130," ",$C130),TabJoueurs,7,0))</f>
        <v/>
      </c>
      <c r="I130" s="125"/>
      <c r="J130" s="82" t="n">
        <f aca="false">COUNTIF(G$4:G130,G130)</f>
        <v>127</v>
      </c>
      <c r="K130" s="82" t="n">
        <f aca="false">IFERROR(IF(J130&lt;6,K129+1,K129),0)</f>
        <v>5</v>
      </c>
      <c r="L130" s="82" t="str">
        <f aca="false">IF(I130&gt;0,IF(J130&lt;6,PtsMax-K130+1,""),"")</f>
        <v/>
      </c>
      <c r="M130" s="82" t="n">
        <f aca="false">MAX(O130:AE130)</f>
        <v>0</v>
      </c>
      <c r="N130" s="98" t="str">
        <f aca="false">IFERROR(I130/I$1,"")</f>
        <v/>
      </c>
      <c r="O130" s="127" t="str">
        <f aca="false">IF(O$2=$G130,$L130,"")</f>
        <v/>
      </c>
      <c r="P130" s="128" t="str">
        <f aca="false">IF(P$2=$G130,$L130,"")</f>
        <v/>
      </c>
      <c r="Q130" s="127" t="str">
        <f aca="false">IF(Q$2=$G130,$L130,"")</f>
        <v/>
      </c>
      <c r="R130" s="128" t="str">
        <f aca="false">IF(R$2=$G130,$L130,"")</f>
        <v/>
      </c>
      <c r="S130" s="127" t="str">
        <f aca="false">IF(S$2=$G130,$L130,"")</f>
        <v/>
      </c>
      <c r="T130" s="128" t="str">
        <f aca="false">IF(T$2=$G130,$L130,"")</f>
        <v/>
      </c>
      <c r="U130" s="127" t="str">
        <f aca="false">IF(U$2=$G130,$L130,"")</f>
        <v/>
      </c>
      <c r="V130" s="128" t="str">
        <f aca="false">IF(V$2=$G130,$L130,"")</f>
        <v/>
      </c>
      <c r="W130" s="127" t="str">
        <f aca="false">IF(W$2=$G130,$L130,"")</f>
        <v/>
      </c>
      <c r="X130" s="128" t="str">
        <f aca="false">IF(X$2=$G130,$L130,"")</f>
        <v/>
      </c>
      <c r="Y130" s="127" t="str">
        <f aca="false">IF(Y$2=$G130,$L130,"")</f>
        <v/>
      </c>
      <c r="Z130" s="128" t="str">
        <f aca="false">IF(Z$2=$G130,$L130,"")</f>
        <v/>
      </c>
      <c r="AA130" s="127" t="str">
        <f aca="false">IF(AA$2=$G130,$L130,"")</f>
        <v/>
      </c>
      <c r="AB130" s="128" t="str">
        <f aca="false">IF(AB$2=$G130,$L130,"")</f>
        <v/>
      </c>
      <c r="AC130" s="127" t="str">
        <f aca="false">IF(AC$2=$G130,$L130,"")</f>
        <v/>
      </c>
      <c r="AD130" s="128" t="str">
        <f aca="false">IF(AD$2=$G130,$L130,"")</f>
        <v/>
      </c>
      <c r="AE130" s="127" t="str">
        <f aca="false">IF(AE$2=$G130,$L130,"")</f>
        <v/>
      </c>
      <c r="AF130" s="83"/>
      <c r="AG130" s="83"/>
      <c r="AH130" s="83"/>
      <c r="AI130" s="83"/>
    </row>
    <row r="131" customFormat="false" ht="14.25" hidden="false" customHeight="false" outlineLevel="0" collapsed="false">
      <c r="A131" s="82" t="str">
        <f aca="false">IF(I131&lt;&gt;0,IF(COUNTIF(I$4:I$164,I131)&lt;&gt;1,RANK(I131,I$4:I$164)&amp;"°",RANK(I131,I$4:I$164)),"")</f>
        <v/>
      </c>
      <c r="B131" s="125"/>
      <c r="C131" s="125"/>
      <c r="D131" s="125" t="str">
        <f aca="false">CONCATENATE(B131," ",C131)</f>
        <v> </v>
      </c>
      <c r="E131" s="82" t="str">
        <f aca="false">IF(ISERROR(VLOOKUP(CONCATENATE($B131," ",$C131),TabJoueurs,2,0)),"",VLOOKUP(CONCATENATE($B131," ",$C131),TabJoueurs,2,0))</f>
        <v/>
      </c>
      <c r="F131" s="82" t="str">
        <f aca="false">IF(ISERROR(VLOOKUP(CONCATENATE($B131," ",$C131),TabJoueurs,3,0)),"",VLOOKUP(CONCATENATE($B131," ",$C131),TabJoueurs,3,0))</f>
        <v/>
      </c>
      <c r="G131" s="83" t="str">
        <f aca="false">IF(ISERROR(VLOOKUP(CONCATENATE($B131," ",$C131),TabJoueurs,4,0)),"",VLOOKUP(CONCATENATE($B131," ",$C131),TabJoueurs,4,0))</f>
        <v/>
      </c>
      <c r="H131" s="83" t="str">
        <f aca="false">IF(ISERROR(VLOOKUP(CONCATENATE($B131," ",$C131),TabJoueurs,7,0)),"",VLOOKUP(CONCATENATE($B131," ",$C131),TabJoueurs,7,0))</f>
        <v/>
      </c>
      <c r="I131" s="125"/>
      <c r="J131" s="82" t="n">
        <f aca="false">COUNTIF(G$4:G131,G131)</f>
        <v>128</v>
      </c>
      <c r="K131" s="82" t="n">
        <f aca="false">IFERROR(IF(J131&lt;6,K130+1,K130),0)</f>
        <v>5</v>
      </c>
      <c r="L131" s="82" t="str">
        <f aca="false">IF(I131&gt;0,IF(J131&lt;6,PtsMax-K131+1,""),"")</f>
        <v/>
      </c>
      <c r="M131" s="82" t="n">
        <f aca="false">MAX(O131:AE131)</f>
        <v>0</v>
      </c>
      <c r="N131" s="98" t="str">
        <f aca="false">IFERROR(I131/I$1,"")</f>
        <v/>
      </c>
      <c r="O131" s="127" t="str">
        <f aca="false">IF(O$2=$G131,$L131,"")</f>
        <v/>
      </c>
      <c r="P131" s="128" t="str">
        <f aca="false">IF(P$2=$G131,$L131,"")</f>
        <v/>
      </c>
      <c r="Q131" s="127" t="str">
        <f aca="false">IF(Q$2=$G131,$L131,"")</f>
        <v/>
      </c>
      <c r="R131" s="128" t="str">
        <f aca="false">IF(R$2=$G131,$L131,"")</f>
        <v/>
      </c>
      <c r="S131" s="127" t="str">
        <f aca="false">IF(S$2=$G131,$L131,"")</f>
        <v/>
      </c>
      <c r="T131" s="128" t="str">
        <f aca="false">IF(T$2=$G131,$L131,"")</f>
        <v/>
      </c>
      <c r="U131" s="127" t="str">
        <f aca="false">IF(U$2=$G131,$L131,"")</f>
        <v/>
      </c>
      <c r="V131" s="128" t="str">
        <f aca="false">IF(V$2=$G131,$L131,"")</f>
        <v/>
      </c>
      <c r="W131" s="127" t="str">
        <f aca="false">IF(W$2=$G131,$L131,"")</f>
        <v/>
      </c>
      <c r="X131" s="128" t="str">
        <f aca="false">IF(X$2=$G131,$L131,"")</f>
        <v/>
      </c>
      <c r="Y131" s="127" t="str">
        <f aca="false">IF(Y$2=$G131,$L131,"")</f>
        <v/>
      </c>
      <c r="Z131" s="128" t="str">
        <f aca="false">IF(Z$2=$G131,$L131,"")</f>
        <v/>
      </c>
      <c r="AA131" s="127" t="str">
        <f aca="false">IF(AA$2=$G131,$L131,"")</f>
        <v/>
      </c>
      <c r="AB131" s="128" t="str">
        <f aca="false">IF(AB$2=$G131,$L131,"")</f>
        <v/>
      </c>
      <c r="AC131" s="127" t="str">
        <f aca="false">IF(AC$2=$G131,$L131,"")</f>
        <v/>
      </c>
      <c r="AD131" s="128" t="str">
        <f aca="false">IF(AD$2=$G131,$L131,"")</f>
        <v/>
      </c>
      <c r="AE131" s="127" t="str">
        <f aca="false">IF(AE$2=$G131,$L131,"")</f>
        <v/>
      </c>
      <c r="AF131" s="83"/>
      <c r="AG131" s="83"/>
      <c r="AH131" s="83"/>
      <c r="AI131" s="83"/>
    </row>
    <row r="132" customFormat="false" ht="14.25" hidden="false" customHeight="false" outlineLevel="0" collapsed="false">
      <c r="A132" s="82" t="str">
        <f aca="false">IF(I132&lt;&gt;0,IF(COUNTIF(I$4:I$164,I132)&lt;&gt;1,RANK(I132,I$4:I$164)&amp;"°",RANK(I132,I$4:I$164)),"")</f>
        <v/>
      </c>
      <c r="B132" s="125"/>
      <c r="C132" s="125"/>
      <c r="D132" s="125" t="str">
        <f aca="false">CONCATENATE(B132," ",C132)</f>
        <v> </v>
      </c>
      <c r="E132" s="82" t="str">
        <f aca="false">IF(ISERROR(VLOOKUP(CONCATENATE($B132," ",$C132),TabJoueurs,2,0)),"",VLOOKUP(CONCATENATE($B132," ",$C132),TabJoueurs,2,0))</f>
        <v/>
      </c>
      <c r="F132" s="82" t="str">
        <f aca="false">IF(ISERROR(VLOOKUP(CONCATENATE($B132," ",$C132),TabJoueurs,3,0)),"",VLOOKUP(CONCATENATE($B132," ",$C132),TabJoueurs,3,0))</f>
        <v/>
      </c>
      <c r="G132" s="83" t="str">
        <f aca="false">IF(ISERROR(VLOOKUP(CONCATENATE($B132," ",$C132),TabJoueurs,4,0)),"",VLOOKUP(CONCATENATE($B132," ",$C132),TabJoueurs,4,0))</f>
        <v/>
      </c>
      <c r="H132" s="83" t="str">
        <f aca="false">IF(ISERROR(VLOOKUP(CONCATENATE($B132," ",$C132),TabJoueurs,7,0)),"",VLOOKUP(CONCATENATE($B132," ",$C132),TabJoueurs,7,0))</f>
        <v/>
      </c>
      <c r="I132" s="125"/>
      <c r="J132" s="82" t="n">
        <f aca="false">COUNTIF(G$4:G132,G132)</f>
        <v>129</v>
      </c>
      <c r="K132" s="82" t="n">
        <f aca="false">IFERROR(IF(J132&lt;6,K131+1,K131),0)</f>
        <v>5</v>
      </c>
      <c r="L132" s="82" t="str">
        <f aca="false">IF(I132&gt;0,IF(J132&lt;6,PtsMax-K132+1,""),"")</f>
        <v/>
      </c>
      <c r="M132" s="82" t="n">
        <f aca="false">MAX(O132:AE132)</f>
        <v>0</v>
      </c>
      <c r="N132" s="98" t="str">
        <f aca="false">IFERROR(I132/I$1,"")</f>
        <v/>
      </c>
      <c r="O132" s="127" t="str">
        <f aca="false">IF(O$2=$G132,$L132,"")</f>
        <v/>
      </c>
      <c r="P132" s="128" t="str">
        <f aca="false">IF(P$2=$G132,$L132,"")</f>
        <v/>
      </c>
      <c r="Q132" s="127" t="str">
        <f aca="false">IF(Q$2=$G132,$L132,"")</f>
        <v/>
      </c>
      <c r="R132" s="128" t="str">
        <f aca="false">IF(R$2=$G132,$L132,"")</f>
        <v/>
      </c>
      <c r="S132" s="127" t="str">
        <f aca="false">IF(S$2=$G132,$L132,"")</f>
        <v/>
      </c>
      <c r="T132" s="128" t="str">
        <f aca="false">IF(T$2=$G132,$L132,"")</f>
        <v/>
      </c>
      <c r="U132" s="127" t="str">
        <f aca="false">IF(U$2=$G132,$L132,"")</f>
        <v/>
      </c>
      <c r="V132" s="128" t="str">
        <f aca="false">IF(V$2=$G132,$L132,"")</f>
        <v/>
      </c>
      <c r="W132" s="127" t="str">
        <f aca="false">IF(W$2=$G132,$L132,"")</f>
        <v/>
      </c>
      <c r="X132" s="128" t="str">
        <f aca="false">IF(X$2=$G132,$L132,"")</f>
        <v/>
      </c>
      <c r="Y132" s="127" t="str">
        <f aca="false">IF(Y$2=$G132,$L132,"")</f>
        <v/>
      </c>
      <c r="Z132" s="128" t="str">
        <f aca="false">IF(Z$2=$G132,$L132,"")</f>
        <v/>
      </c>
      <c r="AA132" s="127" t="str">
        <f aca="false">IF(AA$2=$G132,$L132,"")</f>
        <v/>
      </c>
      <c r="AB132" s="128" t="str">
        <f aca="false">IF(AB$2=$G132,$L132,"")</f>
        <v/>
      </c>
      <c r="AC132" s="127" t="str">
        <f aca="false">IF(AC$2=$G132,$L132,"")</f>
        <v/>
      </c>
      <c r="AD132" s="128" t="str">
        <f aca="false">IF(AD$2=$G132,$L132,"")</f>
        <v/>
      </c>
      <c r="AE132" s="127" t="str">
        <f aca="false">IF(AE$2=$G132,$L132,"")</f>
        <v/>
      </c>
      <c r="AF132" s="83"/>
      <c r="AG132" s="83"/>
      <c r="AH132" s="83"/>
      <c r="AI132" s="83"/>
    </row>
    <row r="133" customFormat="false" ht="14.25" hidden="false" customHeight="false" outlineLevel="0" collapsed="false">
      <c r="A133" s="82" t="str">
        <f aca="false">IF(I133&lt;&gt;0,IF(COUNTIF(I$4:I$164,I133)&lt;&gt;1,RANK(I133,I$4:I$164)&amp;"°",RANK(I133,I$4:I$164)),"")</f>
        <v/>
      </c>
      <c r="B133" s="125"/>
      <c r="C133" s="125"/>
      <c r="D133" s="125" t="str">
        <f aca="false">CONCATENATE(B133," ",C133)</f>
        <v> </v>
      </c>
      <c r="E133" s="82" t="str">
        <f aca="false">IF(ISERROR(VLOOKUP(CONCATENATE($B133," ",$C133),TabJoueurs,2,0)),"",VLOOKUP(CONCATENATE($B133," ",$C133),TabJoueurs,2,0))</f>
        <v/>
      </c>
      <c r="F133" s="82" t="str">
        <f aca="false">IF(ISERROR(VLOOKUP(CONCATENATE($B133," ",$C133),TabJoueurs,3,0)),"",VLOOKUP(CONCATENATE($B133," ",$C133),TabJoueurs,3,0))</f>
        <v/>
      </c>
      <c r="G133" s="83" t="str">
        <f aca="false">IF(ISERROR(VLOOKUP(CONCATENATE($B133," ",$C133),TabJoueurs,4,0)),"",VLOOKUP(CONCATENATE($B133," ",$C133),TabJoueurs,4,0))</f>
        <v/>
      </c>
      <c r="H133" s="83" t="str">
        <f aca="false">IF(ISERROR(VLOOKUP(CONCATENATE($B133," ",$C133),TabJoueurs,7,0)),"",VLOOKUP(CONCATENATE($B133," ",$C133),TabJoueurs,7,0))</f>
        <v/>
      </c>
      <c r="I133" s="125"/>
      <c r="J133" s="82" t="n">
        <f aca="false">COUNTIF(G$4:G133,G133)</f>
        <v>130</v>
      </c>
      <c r="K133" s="82" t="n">
        <f aca="false">IFERROR(IF(J133&lt;6,K132+1,K132),0)</f>
        <v>5</v>
      </c>
      <c r="L133" s="82" t="str">
        <f aca="false">IF(I133&gt;0,IF(J133&lt;6,PtsMax-K133+1,""),"")</f>
        <v/>
      </c>
      <c r="M133" s="82" t="n">
        <f aca="false">MAX(O133:AE133)</f>
        <v>0</v>
      </c>
      <c r="N133" s="98" t="str">
        <f aca="false">IFERROR(I133/I$1,"")</f>
        <v/>
      </c>
      <c r="O133" s="127" t="str">
        <f aca="false">IF(O$2=$G133,$L133,"")</f>
        <v/>
      </c>
      <c r="P133" s="128" t="str">
        <f aca="false">IF(P$2=$G133,$L133,"")</f>
        <v/>
      </c>
      <c r="Q133" s="127" t="str">
        <f aca="false">IF(Q$2=$G133,$L133,"")</f>
        <v/>
      </c>
      <c r="R133" s="128" t="str">
        <f aca="false">IF(R$2=$G133,$L133,"")</f>
        <v/>
      </c>
      <c r="S133" s="127" t="str">
        <f aca="false">IF(S$2=$G133,$L133,"")</f>
        <v/>
      </c>
      <c r="T133" s="128" t="str">
        <f aca="false">IF(T$2=$G133,$L133,"")</f>
        <v/>
      </c>
      <c r="U133" s="127" t="str">
        <f aca="false">IF(U$2=$G133,$L133,"")</f>
        <v/>
      </c>
      <c r="V133" s="128" t="str">
        <f aca="false">IF(V$2=$G133,$L133,"")</f>
        <v/>
      </c>
      <c r="W133" s="127" t="str">
        <f aca="false">IF(W$2=$G133,$L133,"")</f>
        <v/>
      </c>
      <c r="X133" s="128" t="str">
        <f aca="false">IF(X$2=$G133,$L133,"")</f>
        <v/>
      </c>
      <c r="Y133" s="127" t="str">
        <f aca="false">IF(Y$2=$G133,$L133,"")</f>
        <v/>
      </c>
      <c r="Z133" s="128" t="str">
        <f aca="false">IF(Z$2=$G133,$L133,"")</f>
        <v/>
      </c>
      <c r="AA133" s="127" t="str">
        <f aca="false">IF(AA$2=$G133,$L133,"")</f>
        <v/>
      </c>
      <c r="AB133" s="128" t="str">
        <f aca="false">IF(AB$2=$G133,$L133,"")</f>
        <v/>
      </c>
      <c r="AC133" s="127" t="str">
        <f aca="false">IF(AC$2=$G133,$L133,"")</f>
        <v/>
      </c>
      <c r="AD133" s="128" t="str">
        <f aca="false">IF(AD$2=$G133,$L133,"")</f>
        <v/>
      </c>
      <c r="AE133" s="127" t="str">
        <f aca="false">IF(AE$2=$G133,$L133,"")</f>
        <v/>
      </c>
      <c r="AF133" s="83"/>
      <c r="AG133" s="83"/>
      <c r="AH133" s="83"/>
      <c r="AI133" s="83"/>
    </row>
    <row r="134" customFormat="false" ht="14.25" hidden="false" customHeight="false" outlineLevel="0" collapsed="false">
      <c r="A134" s="82" t="str">
        <f aca="false">IF(I134&lt;&gt;0,IF(COUNTIF(I$4:I$164,I134)&lt;&gt;1,RANK(I134,I$4:I$164)&amp;"°",RANK(I134,I$4:I$164)),"")</f>
        <v/>
      </c>
      <c r="B134" s="125"/>
      <c r="C134" s="125"/>
      <c r="D134" s="125" t="str">
        <f aca="false">CONCATENATE(B134," ",C134)</f>
        <v> </v>
      </c>
      <c r="E134" s="82" t="str">
        <f aca="false">IF(ISERROR(VLOOKUP(CONCATENATE($B134," ",$C134),TabJoueurs,2,0)),"",VLOOKUP(CONCATENATE($B134," ",$C134),TabJoueurs,2,0))</f>
        <v/>
      </c>
      <c r="F134" s="82" t="str">
        <f aca="false">IF(ISERROR(VLOOKUP(CONCATENATE($B134," ",$C134),TabJoueurs,3,0)),"",VLOOKUP(CONCATENATE($B134," ",$C134),TabJoueurs,3,0))</f>
        <v/>
      </c>
      <c r="G134" s="83" t="str">
        <f aca="false">IF(ISERROR(VLOOKUP(CONCATENATE($B134," ",$C134),TabJoueurs,4,0)),"",VLOOKUP(CONCATENATE($B134," ",$C134),TabJoueurs,4,0))</f>
        <v/>
      </c>
      <c r="H134" s="83" t="str">
        <f aca="false">IF(ISERROR(VLOOKUP(CONCATENATE($B134," ",$C134),TabJoueurs,7,0)),"",VLOOKUP(CONCATENATE($B134," ",$C134),TabJoueurs,7,0))</f>
        <v/>
      </c>
      <c r="I134" s="125"/>
      <c r="J134" s="82" t="n">
        <f aca="false">COUNTIF(G$4:G134,G134)</f>
        <v>131</v>
      </c>
      <c r="K134" s="82" t="n">
        <f aca="false">IFERROR(IF(J134&lt;6,K133+1,K133),0)</f>
        <v>5</v>
      </c>
      <c r="L134" s="82" t="str">
        <f aca="false">IF(I134&gt;0,IF(J134&lt;6,PtsMax-K134+1,""),"")</f>
        <v/>
      </c>
      <c r="M134" s="82" t="n">
        <f aca="false">MAX(O134:AE134)</f>
        <v>0</v>
      </c>
      <c r="N134" s="98" t="str">
        <f aca="false">IFERROR(I134/I$1,"")</f>
        <v/>
      </c>
      <c r="O134" s="127" t="str">
        <f aca="false">IF(O$2=$G134,$L134,"")</f>
        <v/>
      </c>
      <c r="P134" s="128" t="str">
        <f aca="false">IF(P$2=$G134,$L134,"")</f>
        <v/>
      </c>
      <c r="Q134" s="127" t="str">
        <f aca="false">IF(Q$2=$G134,$L134,"")</f>
        <v/>
      </c>
      <c r="R134" s="128" t="str">
        <f aca="false">IF(R$2=$G134,$L134,"")</f>
        <v/>
      </c>
      <c r="S134" s="127" t="str">
        <f aca="false">IF(S$2=$G134,$L134,"")</f>
        <v/>
      </c>
      <c r="T134" s="128" t="str">
        <f aca="false">IF(T$2=$G134,$L134,"")</f>
        <v/>
      </c>
      <c r="U134" s="127" t="str">
        <f aca="false">IF(U$2=$G134,$L134,"")</f>
        <v/>
      </c>
      <c r="V134" s="128" t="str">
        <f aca="false">IF(V$2=$G134,$L134,"")</f>
        <v/>
      </c>
      <c r="W134" s="127" t="str">
        <f aca="false">IF(W$2=$G134,$L134,"")</f>
        <v/>
      </c>
      <c r="X134" s="128" t="str">
        <f aca="false">IF(X$2=$G134,$L134,"")</f>
        <v/>
      </c>
      <c r="Y134" s="127" t="str">
        <f aca="false">IF(Y$2=$G134,$L134,"")</f>
        <v/>
      </c>
      <c r="Z134" s="128" t="str">
        <f aca="false">IF(Z$2=$G134,$L134,"")</f>
        <v/>
      </c>
      <c r="AA134" s="127" t="str">
        <f aca="false">IF(AA$2=$G134,$L134,"")</f>
        <v/>
      </c>
      <c r="AB134" s="128" t="str">
        <f aca="false">IF(AB$2=$G134,$L134,"")</f>
        <v/>
      </c>
      <c r="AC134" s="127" t="str">
        <f aca="false">IF(AC$2=$G134,$L134,"")</f>
        <v/>
      </c>
      <c r="AD134" s="128" t="str">
        <f aca="false">IF(AD$2=$G134,$L134,"")</f>
        <v/>
      </c>
      <c r="AE134" s="127" t="str">
        <f aca="false">IF(AE$2=$G134,$L134,"")</f>
        <v/>
      </c>
      <c r="AF134" s="83"/>
      <c r="AG134" s="83"/>
      <c r="AH134" s="83"/>
      <c r="AI134" s="83"/>
    </row>
    <row r="135" customFormat="false" ht="14.25" hidden="false" customHeight="false" outlineLevel="0" collapsed="false">
      <c r="A135" s="82" t="str">
        <f aca="false">IF(I135&lt;&gt;0,IF(COUNTIF(I$4:I$164,I135)&lt;&gt;1,RANK(I135,I$4:I$164)&amp;"°",RANK(I135,I$4:I$164)),"")</f>
        <v/>
      </c>
      <c r="B135" s="125"/>
      <c r="C135" s="125"/>
      <c r="D135" s="125" t="str">
        <f aca="false">CONCATENATE(B135," ",C135)</f>
        <v> </v>
      </c>
      <c r="E135" s="82" t="str">
        <f aca="false">IF(ISERROR(VLOOKUP(CONCATENATE($B135," ",$C135),TabJoueurs,2,0)),"",VLOOKUP(CONCATENATE($B135," ",$C135),TabJoueurs,2,0))</f>
        <v/>
      </c>
      <c r="F135" s="82" t="str">
        <f aca="false">IF(ISERROR(VLOOKUP(CONCATENATE($B135," ",$C135),TabJoueurs,3,0)),"",VLOOKUP(CONCATENATE($B135," ",$C135),TabJoueurs,3,0))</f>
        <v/>
      </c>
      <c r="G135" s="83" t="str">
        <f aca="false">IF(ISERROR(VLOOKUP(CONCATENATE($B135," ",$C135),TabJoueurs,4,0)),"",VLOOKUP(CONCATENATE($B135," ",$C135),TabJoueurs,4,0))</f>
        <v/>
      </c>
      <c r="H135" s="83" t="str">
        <f aca="false">IF(ISERROR(VLOOKUP(CONCATENATE($B135," ",$C135),TabJoueurs,7,0)),"",VLOOKUP(CONCATENATE($B135," ",$C135),TabJoueurs,7,0))</f>
        <v/>
      </c>
      <c r="I135" s="125"/>
      <c r="J135" s="82" t="n">
        <f aca="false">COUNTIF(G$4:G135,G135)</f>
        <v>132</v>
      </c>
      <c r="K135" s="82" t="n">
        <f aca="false">IFERROR(IF(J135&lt;6,K134+1,K134),0)</f>
        <v>5</v>
      </c>
      <c r="L135" s="82" t="str">
        <f aca="false">IF(I135&gt;0,IF(J135&lt;6,PtsMax-K135+1,""),"")</f>
        <v/>
      </c>
      <c r="M135" s="82" t="n">
        <f aca="false">MAX(O135:AE135)</f>
        <v>0</v>
      </c>
      <c r="N135" s="98" t="str">
        <f aca="false">IFERROR(I135/I$1,"")</f>
        <v/>
      </c>
      <c r="O135" s="127" t="str">
        <f aca="false">IF(O$2=$G135,$L135,"")</f>
        <v/>
      </c>
      <c r="P135" s="128" t="str">
        <f aca="false">IF(P$2=$G135,$L135,"")</f>
        <v/>
      </c>
      <c r="Q135" s="127" t="str">
        <f aca="false">IF(Q$2=$G135,$L135,"")</f>
        <v/>
      </c>
      <c r="R135" s="128" t="str">
        <f aca="false">IF(R$2=$G135,$L135,"")</f>
        <v/>
      </c>
      <c r="S135" s="127" t="str">
        <f aca="false">IF(S$2=$G135,$L135,"")</f>
        <v/>
      </c>
      <c r="T135" s="128" t="str">
        <f aca="false">IF(T$2=$G135,$L135,"")</f>
        <v/>
      </c>
      <c r="U135" s="127" t="str">
        <f aca="false">IF(U$2=$G135,$L135,"")</f>
        <v/>
      </c>
      <c r="V135" s="128" t="str">
        <f aca="false">IF(V$2=$G135,$L135,"")</f>
        <v/>
      </c>
      <c r="W135" s="127" t="str">
        <f aca="false">IF(W$2=$G135,$L135,"")</f>
        <v/>
      </c>
      <c r="X135" s="128" t="str">
        <f aca="false">IF(X$2=$G135,$L135,"")</f>
        <v/>
      </c>
      <c r="Y135" s="127" t="str">
        <f aca="false">IF(Y$2=$G135,$L135,"")</f>
        <v/>
      </c>
      <c r="Z135" s="128" t="str">
        <f aca="false">IF(Z$2=$G135,$L135,"")</f>
        <v/>
      </c>
      <c r="AA135" s="127" t="str">
        <f aca="false">IF(AA$2=$G135,$L135,"")</f>
        <v/>
      </c>
      <c r="AB135" s="128" t="str">
        <f aca="false">IF(AB$2=$G135,$L135,"")</f>
        <v/>
      </c>
      <c r="AC135" s="127" t="str">
        <f aca="false">IF(AC$2=$G135,$L135,"")</f>
        <v/>
      </c>
      <c r="AD135" s="128" t="str">
        <f aca="false">IF(AD$2=$G135,$L135,"")</f>
        <v/>
      </c>
      <c r="AE135" s="127" t="str">
        <f aca="false">IF(AE$2=$G135,$L135,"")</f>
        <v/>
      </c>
      <c r="AF135" s="83"/>
      <c r="AG135" s="83"/>
      <c r="AH135" s="83"/>
      <c r="AI135" s="83"/>
    </row>
    <row r="136" customFormat="false" ht="14.25" hidden="false" customHeight="false" outlineLevel="0" collapsed="false">
      <c r="A136" s="82" t="str">
        <f aca="false">IF(I136&lt;&gt;0,IF(COUNTIF(I$4:I$164,I136)&lt;&gt;1,RANK(I136,I$4:I$164)&amp;"°",RANK(I136,I$4:I$164)),"")</f>
        <v/>
      </c>
      <c r="B136" s="125"/>
      <c r="C136" s="125"/>
      <c r="D136" s="125" t="str">
        <f aca="false">CONCATENATE(B136," ",C136)</f>
        <v> </v>
      </c>
      <c r="E136" s="82" t="str">
        <f aca="false">IF(ISERROR(VLOOKUP(CONCATENATE($B136," ",$C136),TabJoueurs,2,0)),"",VLOOKUP(CONCATENATE($B136," ",$C136),TabJoueurs,2,0))</f>
        <v/>
      </c>
      <c r="F136" s="82" t="str">
        <f aca="false">IF(ISERROR(VLOOKUP(CONCATENATE($B136," ",$C136),TabJoueurs,3,0)),"",VLOOKUP(CONCATENATE($B136," ",$C136),TabJoueurs,3,0))</f>
        <v/>
      </c>
      <c r="G136" s="83" t="str">
        <f aca="false">IF(ISERROR(VLOOKUP(CONCATENATE($B136," ",$C136),TabJoueurs,4,0)),"",VLOOKUP(CONCATENATE($B136," ",$C136),TabJoueurs,4,0))</f>
        <v/>
      </c>
      <c r="H136" s="83" t="str">
        <f aca="false">IF(ISERROR(VLOOKUP(CONCATENATE($B136," ",$C136),TabJoueurs,7,0)),"",VLOOKUP(CONCATENATE($B136," ",$C136),TabJoueurs,7,0))</f>
        <v/>
      </c>
      <c r="I136" s="125"/>
      <c r="J136" s="82" t="n">
        <f aca="false">COUNTIF(G$4:G136,G136)</f>
        <v>133</v>
      </c>
      <c r="K136" s="82" t="n">
        <f aca="false">IFERROR(IF(J136&lt;6,K135+1,K135),0)</f>
        <v>5</v>
      </c>
      <c r="L136" s="82" t="str">
        <f aca="false">IF(I136&gt;0,IF(J136&lt;6,PtsMax-K136+1,""),"")</f>
        <v/>
      </c>
      <c r="M136" s="82" t="n">
        <f aca="false">MAX(O136:AE136)</f>
        <v>0</v>
      </c>
      <c r="N136" s="98" t="str">
        <f aca="false">IFERROR(I136/I$1,"")</f>
        <v/>
      </c>
      <c r="O136" s="127" t="str">
        <f aca="false">IF(O$2=$G136,$L136,"")</f>
        <v/>
      </c>
      <c r="P136" s="128" t="str">
        <f aca="false">IF(P$2=$G136,$L136,"")</f>
        <v/>
      </c>
      <c r="Q136" s="127" t="str">
        <f aca="false">IF(Q$2=$G136,$L136,"")</f>
        <v/>
      </c>
      <c r="R136" s="128" t="str">
        <f aca="false">IF(R$2=$G136,$L136,"")</f>
        <v/>
      </c>
      <c r="S136" s="127" t="str">
        <f aca="false">IF(S$2=$G136,$L136,"")</f>
        <v/>
      </c>
      <c r="T136" s="128" t="str">
        <f aca="false">IF(T$2=$G136,$L136,"")</f>
        <v/>
      </c>
      <c r="U136" s="127" t="str">
        <f aca="false">IF(U$2=$G136,$L136,"")</f>
        <v/>
      </c>
      <c r="V136" s="128" t="str">
        <f aca="false">IF(V$2=$G136,$L136,"")</f>
        <v/>
      </c>
      <c r="W136" s="127" t="str">
        <f aca="false">IF(W$2=$G136,$L136,"")</f>
        <v/>
      </c>
      <c r="X136" s="128" t="str">
        <f aca="false">IF(X$2=$G136,$L136,"")</f>
        <v/>
      </c>
      <c r="Y136" s="127" t="str">
        <f aca="false">IF(Y$2=$G136,$L136,"")</f>
        <v/>
      </c>
      <c r="Z136" s="128" t="str">
        <f aca="false">IF(Z$2=$G136,$L136,"")</f>
        <v/>
      </c>
      <c r="AA136" s="127" t="str">
        <f aca="false">IF(AA$2=$G136,$L136,"")</f>
        <v/>
      </c>
      <c r="AB136" s="128" t="str">
        <f aca="false">IF(AB$2=$G136,$L136,"")</f>
        <v/>
      </c>
      <c r="AC136" s="127" t="str">
        <f aca="false">IF(AC$2=$G136,$L136,"")</f>
        <v/>
      </c>
      <c r="AD136" s="128" t="str">
        <f aca="false">IF(AD$2=$G136,$L136,"")</f>
        <v/>
      </c>
      <c r="AE136" s="127" t="str">
        <f aca="false">IF(AE$2=$G136,$L136,"")</f>
        <v/>
      </c>
      <c r="AF136" s="83"/>
      <c r="AG136" s="83"/>
      <c r="AH136" s="83"/>
      <c r="AI136" s="83"/>
    </row>
    <row r="137" customFormat="false" ht="14.25" hidden="false" customHeight="false" outlineLevel="0" collapsed="false">
      <c r="A137" s="82" t="str">
        <f aca="false">IF(I137&lt;&gt;0,IF(COUNTIF(I$4:I$164,I137)&lt;&gt;1,RANK(I137,I$4:I$164)&amp;"°",RANK(I137,I$4:I$164)),"")</f>
        <v/>
      </c>
      <c r="B137" s="125"/>
      <c r="C137" s="125"/>
      <c r="D137" s="125" t="str">
        <f aca="false">CONCATENATE(B137," ",C137)</f>
        <v> </v>
      </c>
      <c r="E137" s="82" t="str">
        <f aca="false">IF(ISERROR(VLOOKUP(CONCATENATE($B137," ",$C137),TabJoueurs,2,0)),"",VLOOKUP(CONCATENATE($B137," ",$C137),TabJoueurs,2,0))</f>
        <v/>
      </c>
      <c r="F137" s="82" t="str">
        <f aca="false">IF(ISERROR(VLOOKUP(CONCATENATE($B137," ",$C137),TabJoueurs,3,0)),"",VLOOKUP(CONCATENATE($B137," ",$C137),TabJoueurs,3,0))</f>
        <v/>
      </c>
      <c r="G137" s="83" t="str">
        <f aca="false">IF(ISERROR(VLOOKUP(CONCATENATE($B137," ",$C137),TabJoueurs,4,0)),"",VLOOKUP(CONCATENATE($B137," ",$C137),TabJoueurs,4,0))</f>
        <v/>
      </c>
      <c r="H137" s="83" t="str">
        <f aca="false">IF(ISERROR(VLOOKUP(CONCATENATE($B137," ",$C137),TabJoueurs,7,0)),"",VLOOKUP(CONCATENATE($B137," ",$C137),TabJoueurs,7,0))</f>
        <v/>
      </c>
      <c r="I137" s="125"/>
      <c r="J137" s="82" t="n">
        <f aca="false">COUNTIF(G$4:G137,G137)</f>
        <v>134</v>
      </c>
      <c r="K137" s="82" t="n">
        <f aca="false">IFERROR(IF(J137&lt;6,K136+1,K136),0)</f>
        <v>5</v>
      </c>
      <c r="L137" s="82" t="str">
        <f aca="false">IF(I137&gt;0,IF(J137&lt;6,PtsMax-K137+1,""),"")</f>
        <v/>
      </c>
      <c r="M137" s="82" t="n">
        <f aca="false">MAX(O137:AE137)</f>
        <v>0</v>
      </c>
      <c r="N137" s="98" t="str">
        <f aca="false">IFERROR(I137/I$1,"")</f>
        <v/>
      </c>
      <c r="O137" s="127" t="str">
        <f aca="false">IF(O$2=$G137,$L137,"")</f>
        <v/>
      </c>
      <c r="P137" s="128" t="str">
        <f aca="false">IF(P$2=$G137,$L137,"")</f>
        <v/>
      </c>
      <c r="Q137" s="127" t="str">
        <f aca="false">IF(Q$2=$G137,$L137,"")</f>
        <v/>
      </c>
      <c r="R137" s="128" t="str">
        <f aca="false">IF(R$2=$G137,$L137,"")</f>
        <v/>
      </c>
      <c r="S137" s="127" t="str">
        <f aca="false">IF(S$2=$G137,$L137,"")</f>
        <v/>
      </c>
      <c r="T137" s="128" t="str">
        <f aca="false">IF(T$2=$G137,$L137,"")</f>
        <v/>
      </c>
      <c r="U137" s="127" t="str">
        <f aca="false">IF(U$2=$G137,$L137,"")</f>
        <v/>
      </c>
      <c r="V137" s="128" t="str">
        <f aca="false">IF(V$2=$G137,$L137,"")</f>
        <v/>
      </c>
      <c r="W137" s="127" t="str">
        <f aca="false">IF(W$2=$G137,$L137,"")</f>
        <v/>
      </c>
      <c r="X137" s="128" t="str">
        <f aca="false">IF(X$2=$G137,$L137,"")</f>
        <v/>
      </c>
      <c r="Y137" s="127" t="str">
        <f aca="false">IF(Y$2=$G137,$L137,"")</f>
        <v/>
      </c>
      <c r="Z137" s="128" t="str">
        <f aca="false">IF(Z$2=$G137,$L137,"")</f>
        <v/>
      </c>
      <c r="AA137" s="127" t="str">
        <f aca="false">IF(AA$2=$G137,$L137,"")</f>
        <v/>
      </c>
      <c r="AB137" s="128" t="str">
        <f aca="false">IF(AB$2=$G137,$L137,"")</f>
        <v/>
      </c>
      <c r="AC137" s="127" t="str">
        <f aca="false">IF(AC$2=$G137,$L137,"")</f>
        <v/>
      </c>
      <c r="AD137" s="128" t="str">
        <f aca="false">IF(AD$2=$G137,$L137,"")</f>
        <v/>
      </c>
      <c r="AE137" s="127" t="str">
        <f aca="false">IF(AE$2=$G137,$L137,"")</f>
        <v/>
      </c>
      <c r="AF137" s="83"/>
      <c r="AG137" s="83"/>
      <c r="AH137" s="83"/>
      <c r="AI137" s="83"/>
    </row>
    <row r="138" customFormat="false" ht="14.25" hidden="false" customHeight="false" outlineLevel="0" collapsed="false">
      <c r="A138" s="82" t="str">
        <f aca="false">IF(I138&lt;&gt;0,IF(COUNTIF(I$4:I$164,I138)&lt;&gt;1,RANK(I138,I$4:I$164)&amp;"°",RANK(I138,I$4:I$164)),"")</f>
        <v/>
      </c>
      <c r="B138" s="125"/>
      <c r="C138" s="125"/>
      <c r="D138" s="125" t="str">
        <f aca="false">CONCATENATE(B138," ",C138)</f>
        <v> </v>
      </c>
      <c r="E138" s="82" t="str">
        <f aca="false">IF(ISERROR(VLOOKUP(CONCATENATE($B138," ",$C138),TabJoueurs,2,0)),"",VLOOKUP(CONCATENATE($B138," ",$C138),TabJoueurs,2,0))</f>
        <v/>
      </c>
      <c r="F138" s="82" t="str">
        <f aca="false">IF(ISERROR(VLOOKUP(CONCATENATE($B138," ",$C138),TabJoueurs,3,0)),"",VLOOKUP(CONCATENATE($B138," ",$C138),TabJoueurs,3,0))</f>
        <v/>
      </c>
      <c r="G138" s="83" t="str">
        <f aca="false">IF(ISERROR(VLOOKUP(CONCATENATE($B138," ",$C138),TabJoueurs,4,0)),"",VLOOKUP(CONCATENATE($B138," ",$C138),TabJoueurs,4,0))</f>
        <v/>
      </c>
      <c r="H138" s="83" t="str">
        <f aca="false">IF(ISERROR(VLOOKUP(CONCATENATE($B138," ",$C138),TabJoueurs,7,0)),"",VLOOKUP(CONCATENATE($B138," ",$C138),TabJoueurs,7,0))</f>
        <v/>
      </c>
      <c r="I138" s="125"/>
      <c r="J138" s="82" t="n">
        <f aca="false">COUNTIF(G$4:G138,G138)</f>
        <v>135</v>
      </c>
      <c r="K138" s="82" t="n">
        <f aca="false">IFERROR(IF(J138&lt;6,K137+1,K137),0)</f>
        <v>5</v>
      </c>
      <c r="L138" s="82" t="str">
        <f aca="false">IF(I138&gt;0,IF(J138&lt;6,PtsMax-K138+1,""),"")</f>
        <v/>
      </c>
      <c r="M138" s="82" t="n">
        <f aca="false">MAX(O138:AE138)</f>
        <v>0</v>
      </c>
      <c r="N138" s="98" t="str">
        <f aca="false">IFERROR(I138/I$1,"")</f>
        <v/>
      </c>
      <c r="O138" s="127" t="str">
        <f aca="false">IF(O$2=$G138,$L138,"")</f>
        <v/>
      </c>
      <c r="P138" s="128" t="str">
        <f aca="false">IF(P$2=$G138,$L138,"")</f>
        <v/>
      </c>
      <c r="Q138" s="127" t="str">
        <f aca="false">IF(Q$2=$G138,$L138,"")</f>
        <v/>
      </c>
      <c r="R138" s="128" t="str">
        <f aca="false">IF(R$2=$G138,$L138,"")</f>
        <v/>
      </c>
      <c r="S138" s="127" t="str">
        <f aca="false">IF(S$2=$G138,$L138,"")</f>
        <v/>
      </c>
      <c r="T138" s="128" t="str">
        <f aca="false">IF(T$2=$G138,$L138,"")</f>
        <v/>
      </c>
      <c r="U138" s="127" t="str">
        <f aca="false">IF(U$2=$G138,$L138,"")</f>
        <v/>
      </c>
      <c r="V138" s="128" t="str">
        <f aca="false">IF(V$2=$G138,$L138,"")</f>
        <v/>
      </c>
      <c r="W138" s="127" t="str">
        <f aca="false">IF(W$2=$G138,$L138,"")</f>
        <v/>
      </c>
      <c r="X138" s="128" t="str">
        <f aca="false">IF(X$2=$G138,$L138,"")</f>
        <v/>
      </c>
      <c r="Y138" s="127" t="str">
        <f aca="false">IF(Y$2=$G138,$L138,"")</f>
        <v/>
      </c>
      <c r="Z138" s="128" t="str">
        <f aca="false">IF(Z$2=$G138,$L138,"")</f>
        <v/>
      </c>
      <c r="AA138" s="127" t="str">
        <f aca="false">IF(AA$2=$G138,$L138,"")</f>
        <v/>
      </c>
      <c r="AB138" s="128" t="str">
        <f aca="false">IF(AB$2=$G138,$L138,"")</f>
        <v/>
      </c>
      <c r="AC138" s="127" t="str">
        <f aca="false">IF(AC$2=$G138,$L138,"")</f>
        <v/>
      </c>
      <c r="AD138" s="128" t="str">
        <f aca="false">IF(AD$2=$G138,$L138,"")</f>
        <v/>
      </c>
      <c r="AE138" s="127" t="str">
        <f aca="false">IF(AE$2=$G138,$L138,"")</f>
        <v/>
      </c>
      <c r="AF138" s="83"/>
      <c r="AG138" s="83"/>
      <c r="AH138" s="83"/>
      <c r="AI138" s="83"/>
    </row>
    <row r="139" customFormat="false" ht="14.25" hidden="false" customHeight="false" outlineLevel="0" collapsed="false">
      <c r="A139" s="82" t="str">
        <f aca="false">IF(I139&lt;&gt;0,IF(COUNTIF(I$4:I$164,I139)&lt;&gt;1,RANK(I139,I$4:I$164)&amp;"°",RANK(I139,I$4:I$164)),"")</f>
        <v/>
      </c>
      <c r="B139" s="125"/>
      <c r="C139" s="125"/>
      <c r="D139" s="125" t="str">
        <f aca="false">CONCATENATE(B139," ",C139)</f>
        <v> </v>
      </c>
      <c r="E139" s="82" t="str">
        <f aca="false">IF(ISERROR(VLOOKUP(CONCATENATE($B139," ",$C139),TabJoueurs,2,0)),"",VLOOKUP(CONCATENATE($B139," ",$C139),TabJoueurs,2,0))</f>
        <v/>
      </c>
      <c r="F139" s="82" t="str">
        <f aca="false">IF(ISERROR(VLOOKUP(CONCATENATE($B139," ",$C139),TabJoueurs,3,0)),"",VLOOKUP(CONCATENATE($B139," ",$C139),TabJoueurs,3,0))</f>
        <v/>
      </c>
      <c r="G139" s="83" t="str">
        <f aca="false">IF(ISERROR(VLOOKUP(CONCATENATE($B139," ",$C139),TabJoueurs,4,0)),"",VLOOKUP(CONCATENATE($B139," ",$C139),TabJoueurs,4,0))</f>
        <v/>
      </c>
      <c r="H139" s="83" t="str">
        <f aca="false">IF(ISERROR(VLOOKUP(CONCATENATE($B139," ",$C139),TabJoueurs,7,0)),"",VLOOKUP(CONCATENATE($B139," ",$C139),TabJoueurs,7,0))</f>
        <v/>
      </c>
      <c r="I139" s="125"/>
      <c r="J139" s="82" t="n">
        <f aca="false">COUNTIF(G$4:G139,G139)</f>
        <v>136</v>
      </c>
      <c r="K139" s="82" t="n">
        <f aca="false">IFERROR(IF(J139&lt;6,K138+1,K138),0)</f>
        <v>5</v>
      </c>
      <c r="L139" s="82" t="str">
        <f aca="false">IF(I139&gt;0,IF(J139&lt;6,PtsMax-K139+1,""),"")</f>
        <v/>
      </c>
      <c r="M139" s="82" t="n">
        <f aca="false">MAX(O139:AE139)</f>
        <v>0</v>
      </c>
      <c r="N139" s="98" t="str">
        <f aca="false">IFERROR(I139/I$1,"")</f>
        <v/>
      </c>
      <c r="O139" s="127" t="str">
        <f aca="false">IF(O$2=$G139,$L139,"")</f>
        <v/>
      </c>
      <c r="P139" s="128" t="str">
        <f aca="false">IF(P$2=$G139,$L139,"")</f>
        <v/>
      </c>
      <c r="Q139" s="127" t="str">
        <f aca="false">IF(Q$2=$G139,$L139,"")</f>
        <v/>
      </c>
      <c r="R139" s="128" t="str">
        <f aca="false">IF(R$2=$G139,$L139,"")</f>
        <v/>
      </c>
      <c r="S139" s="127" t="str">
        <f aca="false">IF(S$2=$G139,$L139,"")</f>
        <v/>
      </c>
      <c r="T139" s="128" t="str">
        <f aca="false">IF(T$2=$G139,$L139,"")</f>
        <v/>
      </c>
      <c r="U139" s="127" t="str">
        <f aca="false">IF(U$2=$G139,$L139,"")</f>
        <v/>
      </c>
      <c r="V139" s="128" t="str">
        <f aca="false">IF(V$2=$G139,$L139,"")</f>
        <v/>
      </c>
      <c r="W139" s="127" t="str">
        <f aca="false">IF(W$2=$G139,$L139,"")</f>
        <v/>
      </c>
      <c r="X139" s="128" t="str">
        <f aca="false">IF(X$2=$G139,$L139,"")</f>
        <v/>
      </c>
      <c r="Y139" s="127" t="str">
        <f aca="false">IF(Y$2=$G139,$L139,"")</f>
        <v/>
      </c>
      <c r="Z139" s="128" t="str">
        <f aca="false">IF(Z$2=$G139,$L139,"")</f>
        <v/>
      </c>
      <c r="AA139" s="127" t="str">
        <f aca="false">IF(AA$2=$G139,$L139,"")</f>
        <v/>
      </c>
      <c r="AB139" s="128" t="str">
        <f aca="false">IF(AB$2=$G139,$L139,"")</f>
        <v/>
      </c>
      <c r="AC139" s="127" t="str">
        <f aca="false">IF(AC$2=$G139,$L139,"")</f>
        <v/>
      </c>
      <c r="AD139" s="128" t="str">
        <f aca="false">IF(AD$2=$G139,$L139,"")</f>
        <v/>
      </c>
      <c r="AE139" s="127" t="str">
        <f aca="false">IF(AE$2=$G139,$L139,"")</f>
        <v/>
      </c>
      <c r="AF139" s="83"/>
      <c r="AG139" s="83"/>
      <c r="AH139" s="83"/>
      <c r="AI139" s="83"/>
    </row>
    <row r="140" customFormat="false" ht="14.25" hidden="false" customHeight="false" outlineLevel="0" collapsed="false">
      <c r="A140" s="82" t="str">
        <f aca="false">IF(I140&lt;&gt;0,IF(COUNTIF(I$4:I$164,I140)&lt;&gt;1,RANK(I140,I$4:I$164)&amp;"°",RANK(I140,I$4:I$164)),"")</f>
        <v/>
      </c>
      <c r="B140" s="125"/>
      <c r="C140" s="125"/>
      <c r="D140" s="125" t="str">
        <f aca="false">CONCATENATE(B140," ",C140)</f>
        <v> </v>
      </c>
      <c r="E140" s="82" t="str">
        <f aca="false">IF(ISERROR(VLOOKUP(CONCATENATE($B140," ",$C140),TabJoueurs,2,0)),"",VLOOKUP(CONCATENATE($B140," ",$C140),TabJoueurs,2,0))</f>
        <v/>
      </c>
      <c r="F140" s="82" t="str">
        <f aca="false">IF(ISERROR(VLOOKUP(CONCATENATE($B140," ",$C140),TabJoueurs,3,0)),"",VLOOKUP(CONCATENATE($B140," ",$C140),TabJoueurs,3,0))</f>
        <v/>
      </c>
      <c r="G140" s="83" t="str">
        <f aca="false">IF(ISERROR(VLOOKUP(CONCATENATE($B140," ",$C140),TabJoueurs,4,0)),"",VLOOKUP(CONCATENATE($B140," ",$C140),TabJoueurs,4,0))</f>
        <v/>
      </c>
      <c r="H140" s="83" t="str">
        <f aca="false">IF(ISERROR(VLOOKUP(CONCATENATE($B140," ",$C140),TabJoueurs,7,0)),"",VLOOKUP(CONCATENATE($B140," ",$C140),TabJoueurs,7,0))</f>
        <v/>
      </c>
      <c r="I140" s="125"/>
      <c r="J140" s="82" t="n">
        <f aca="false">COUNTIF(G$4:G140,G140)</f>
        <v>137</v>
      </c>
      <c r="K140" s="82" t="n">
        <f aca="false">IFERROR(IF(J140&lt;6,K139+1,K139),0)</f>
        <v>5</v>
      </c>
      <c r="L140" s="82" t="str">
        <f aca="false">IF(I140&gt;0,IF(J140&lt;6,PtsMax-K140+1,""),"")</f>
        <v/>
      </c>
      <c r="M140" s="82" t="n">
        <f aca="false">MAX(O140:AE140)</f>
        <v>0</v>
      </c>
      <c r="N140" s="98" t="str">
        <f aca="false">IFERROR(I140/I$1,"")</f>
        <v/>
      </c>
      <c r="O140" s="127" t="str">
        <f aca="false">IF(O$2=$G140,$L140,"")</f>
        <v/>
      </c>
      <c r="P140" s="128" t="str">
        <f aca="false">IF(P$2=$G140,$L140,"")</f>
        <v/>
      </c>
      <c r="Q140" s="127" t="str">
        <f aca="false">IF(Q$2=$G140,$L140,"")</f>
        <v/>
      </c>
      <c r="R140" s="128" t="str">
        <f aca="false">IF(R$2=$G140,$L140,"")</f>
        <v/>
      </c>
      <c r="S140" s="127" t="str">
        <f aca="false">IF(S$2=$G140,$L140,"")</f>
        <v/>
      </c>
      <c r="T140" s="128" t="str">
        <f aca="false">IF(T$2=$G140,$L140,"")</f>
        <v/>
      </c>
      <c r="U140" s="127" t="str">
        <f aca="false">IF(U$2=$G140,$L140,"")</f>
        <v/>
      </c>
      <c r="V140" s="128" t="str">
        <f aca="false">IF(V$2=$G140,$L140,"")</f>
        <v/>
      </c>
      <c r="W140" s="127" t="str">
        <f aca="false">IF(W$2=$G140,$L140,"")</f>
        <v/>
      </c>
      <c r="X140" s="128" t="str">
        <f aca="false">IF(X$2=$G140,$L140,"")</f>
        <v/>
      </c>
      <c r="Y140" s="127" t="str">
        <f aca="false">IF(Y$2=$G140,$L140,"")</f>
        <v/>
      </c>
      <c r="Z140" s="128" t="str">
        <f aca="false">IF(Z$2=$G140,$L140,"")</f>
        <v/>
      </c>
      <c r="AA140" s="127" t="str">
        <f aca="false">IF(AA$2=$G140,$L140,"")</f>
        <v/>
      </c>
      <c r="AB140" s="128" t="str">
        <f aca="false">IF(AB$2=$G140,$L140,"")</f>
        <v/>
      </c>
      <c r="AC140" s="127" t="str">
        <f aca="false">IF(AC$2=$G140,$L140,"")</f>
        <v/>
      </c>
      <c r="AD140" s="128" t="str">
        <f aca="false">IF(AD$2=$G140,$L140,"")</f>
        <v/>
      </c>
      <c r="AE140" s="127" t="str">
        <f aca="false">IF(AE$2=$G140,$L140,"")</f>
        <v/>
      </c>
      <c r="AF140" s="83"/>
      <c r="AG140" s="83"/>
      <c r="AH140" s="83"/>
      <c r="AI140" s="83"/>
    </row>
    <row r="141" customFormat="false" ht="14.25" hidden="false" customHeight="false" outlineLevel="0" collapsed="false">
      <c r="A141" s="82" t="str">
        <f aca="false">IF(I141&lt;&gt;0,IF(COUNTIF(I$4:I$164,I141)&lt;&gt;1,RANK(I141,I$4:I$164)&amp;"°",RANK(I141,I$4:I$164)),"")</f>
        <v/>
      </c>
      <c r="B141" s="125"/>
      <c r="C141" s="125"/>
      <c r="D141" s="125" t="str">
        <f aca="false">CONCATENATE(B141," ",C141)</f>
        <v> </v>
      </c>
      <c r="E141" s="82" t="str">
        <f aca="false">IF(ISERROR(VLOOKUP(CONCATENATE($B141," ",$C141),TabJoueurs,2,0)),"",VLOOKUP(CONCATENATE($B141," ",$C141),TabJoueurs,2,0))</f>
        <v/>
      </c>
      <c r="F141" s="82" t="str">
        <f aca="false">IF(ISERROR(VLOOKUP(CONCATENATE($B141," ",$C141),TabJoueurs,3,0)),"",VLOOKUP(CONCATENATE($B141," ",$C141),TabJoueurs,3,0))</f>
        <v/>
      </c>
      <c r="G141" s="83" t="str">
        <f aca="false">IF(ISERROR(VLOOKUP(CONCATENATE($B141," ",$C141),TabJoueurs,4,0)),"",VLOOKUP(CONCATENATE($B141," ",$C141),TabJoueurs,4,0))</f>
        <v/>
      </c>
      <c r="H141" s="83" t="str">
        <f aca="false">IF(ISERROR(VLOOKUP(CONCATENATE($B141," ",$C141),TabJoueurs,7,0)),"",VLOOKUP(CONCATENATE($B141," ",$C141),TabJoueurs,7,0))</f>
        <v/>
      </c>
      <c r="I141" s="125"/>
      <c r="J141" s="82" t="n">
        <f aca="false">COUNTIF(G$4:G141,G141)</f>
        <v>138</v>
      </c>
      <c r="K141" s="82" t="n">
        <f aca="false">IFERROR(IF(J141&lt;6,K140+1,K140),0)</f>
        <v>5</v>
      </c>
      <c r="L141" s="82" t="str">
        <f aca="false">IF(I141&gt;0,IF(J141&lt;6,PtsMax-K141+1,""),"")</f>
        <v/>
      </c>
      <c r="M141" s="82" t="n">
        <f aca="false">MAX(O141:AE141)</f>
        <v>0</v>
      </c>
      <c r="N141" s="98" t="str">
        <f aca="false">IFERROR(I141/I$1,"")</f>
        <v/>
      </c>
      <c r="O141" s="127" t="str">
        <f aca="false">IF(O$2=$G141,$L141,"")</f>
        <v/>
      </c>
      <c r="P141" s="128" t="str">
        <f aca="false">IF(P$2=$G141,$L141,"")</f>
        <v/>
      </c>
      <c r="Q141" s="127" t="str">
        <f aca="false">IF(Q$2=$G141,$L141,"")</f>
        <v/>
      </c>
      <c r="R141" s="128" t="str">
        <f aca="false">IF(R$2=$G141,$L141,"")</f>
        <v/>
      </c>
      <c r="S141" s="127" t="str">
        <f aca="false">IF(S$2=$G141,$L141,"")</f>
        <v/>
      </c>
      <c r="T141" s="128" t="str">
        <f aca="false">IF(T$2=$G141,$L141,"")</f>
        <v/>
      </c>
      <c r="U141" s="127" t="str">
        <f aca="false">IF(U$2=$G141,$L141,"")</f>
        <v/>
      </c>
      <c r="V141" s="128" t="str">
        <f aca="false">IF(V$2=$G141,$L141,"")</f>
        <v/>
      </c>
      <c r="W141" s="127" t="str">
        <f aca="false">IF(W$2=$G141,$L141,"")</f>
        <v/>
      </c>
      <c r="X141" s="128" t="str">
        <f aca="false">IF(X$2=$G141,$L141,"")</f>
        <v/>
      </c>
      <c r="Y141" s="127" t="str">
        <f aca="false">IF(Y$2=$G141,$L141,"")</f>
        <v/>
      </c>
      <c r="Z141" s="128" t="str">
        <f aca="false">IF(Z$2=$G141,$L141,"")</f>
        <v/>
      </c>
      <c r="AA141" s="127" t="str">
        <f aca="false">IF(AA$2=$G141,$L141,"")</f>
        <v/>
      </c>
      <c r="AB141" s="128" t="str">
        <f aca="false">IF(AB$2=$G141,$L141,"")</f>
        <v/>
      </c>
      <c r="AC141" s="127" t="str">
        <f aca="false">IF(AC$2=$G141,$L141,"")</f>
        <v/>
      </c>
      <c r="AD141" s="128" t="str">
        <f aca="false">IF(AD$2=$G141,$L141,"")</f>
        <v/>
      </c>
      <c r="AE141" s="127" t="str">
        <f aca="false">IF(AE$2=$G141,$L141,"")</f>
        <v/>
      </c>
      <c r="AF141" s="83"/>
      <c r="AG141" s="83"/>
      <c r="AH141" s="83"/>
      <c r="AI141" s="83"/>
    </row>
    <row r="142" customFormat="false" ht="14.25" hidden="false" customHeight="false" outlineLevel="0" collapsed="false">
      <c r="A142" s="82" t="str">
        <f aca="false">IF(I142&lt;&gt;0,IF(COUNTIF(I$4:I$164,I142)&lt;&gt;1,RANK(I142,I$4:I$164)&amp;"°",RANK(I142,I$4:I$164)),"")</f>
        <v/>
      </c>
      <c r="B142" s="125"/>
      <c r="C142" s="125"/>
      <c r="D142" s="125" t="str">
        <f aca="false">CONCATENATE(B142," ",C142)</f>
        <v> </v>
      </c>
      <c r="E142" s="82" t="str">
        <f aca="false">IF(ISERROR(VLOOKUP(CONCATENATE($B142," ",$C142),TabJoueurs,2,0)),"",VLOOKUP(CONCATENATE($B142," ",$C142),TabJoueurs,2,0))</f>
        <v/>
      </c>
      <c r="F142" s="82" t="str">
        <f aca="false">IF(ISERROR(VLOOKUP(CONCATENATE($B142," ",$C142),TabJoueurs,3,0)),"",VLOOKUP(CONCATENATE($B142," ",$C142),TabJoueurs,3,0))</f>
        <v/>
      </c>
      <c r="G142" s="83" t="str">
        <f aca="false">IF(ISERROR(VLOOKUP(CONCATENATE($B142," ",$C142),TabJoueurs,4,0)),"",VLOOKUP(CONCATENATE($B142," ",$C142),TabJoueurs,4,0))</f>
        <v/>
      </c>
      <c r="H142" s="83" t="str">
        <f aca="false">IF(ISERROR(VLOOKUP(CONCATENATE($B142," ",$C142),TabJoueurs,7,0)),"",VLOOKUP(CONCATENATE($B142," ",$C142),TabJoueurs,7,0))</f>
        <v/>
      </c>
      <c r="I142" s="125"/>
      <c r="J142" s="82" t="n">
        <f aca="false">COUNTIF(G$4:G142,G142)</f>
        <v>139</v>
      </c>
      <c r="K142" s="82" t="n">
        <f aca="false">IFERROR(IF(J142&lt;6,K141+1,K141),0)</f>
        <v>5</v>
      </c>
      <c r="L142" s="82" t="str">
        <f aca="false">IF(I142&gt;0,IF(J142&lt;6,PtsMax-K142+1,""),"")</f>
        <v/>
      </c>
      <c r="M142" s="82" t="n">
        <f aca="false">MAX(O142:AE142)</f>
        <v>0</v>
      </c>
      <c r="N142" s="98" t="str">
        <f aca="false">IFERROR(I142/I$1,"")</f>
        <v/>
      </c>
      <c r="O142" s="127" t="str">
        <f aca="false">IF(O$2=$G142,$L142,"")</f>
        <v/>
      </c>
      <c r="P142" s="128" t="str">
        <f aca="false">IF(P$2=$G142,$L142,"")</f>
        <v/>
      </c>
      <c r="Q142" s="127" t="str">
        <f aca="false">IF(Q$2=$G142,$L142,"")</f>
        <v/>
      </c>
      <c r="R142" s="128" t="str">
        <f aca="false">IF(R$2=$G142,$L142,"")</f>
        <v/>
      </c>
      <c r="S142" s="127" t="str">
        <f aca="false">IF(S$2=$G142,$L142,"")</f>
        <v/>
      </c>
      <c r="T142" s="128" t="str">
        <f aca="false">IF(T$2=$G142,$L142,"")</f>
        <v/>
      </c>
      <c r="U142" s="127" t="str">
        <f aca="false">IF(U$2=$G142,$L142,"")</f>
        <v/>
      </c>
      <c r="V142" s="128" t="str">
        <f aca="false">IF(V$2=$G142,$L142,"")</f>
        <v/>
      </c>
      <c r="W142" s="127" t="str">
        <f aca="false">IF(W$2=$G142,$L142,"")</f>
        <v/>
      </c>
      <c r="X142" s="128" t="str">
        <f aca="false">IF(X$2=$G142,$L142,"")</f>
        <v/>
      </c>
      <c r="Y142" s="127" t="str">
        <f aca="false">IF(Y$2=$G142,$L142,"")</f>
        <v/>
      </c>
      <c r="Z142" s="128" t="str">
        <f aca="false">IF(Z$2=$G142,$L142,"")</f>
        <v/>
      </c>
      <c r="AA142" s="127" t="str">
        <f aca="false">IF(AA$2=$G142,$L142,"")</f>
        <v/>
      </c>
      <c r="AB142" s="128" t="str">
        <f aca="false">IF(AB$2=$G142,$L142,"")</f>
        <v/>
      </c>
      <c r="AC142" s="127" t="str">
        <f aca="false">IF(AC$2=$G142,$L142,"")</f>
        <v/>
      </c>
      <c r="AD142" s="128" t="str">
        <f aca="false">IF(AD$2=$G142,$L142,"")</f>
        <v/>
      </c>
      <c r="AE142" s="127" t="str">
        <f aca="false">IF(AE$2=$G142,$L142,"")</f>
        <v/>
      </c>
      <c r="AF142" s="83"/>
      <c r="AG142" s="83"/>
      <c r="AH142" s="83"/>
      <c r="AI142" s="83"/>
    </row>
    <row r="143" customFormat="false" ht="14.25" hidden="false" customHeight="false" outlineLevel="0" collapsed="false">
      <c r="A143" s="82" t="str">
        <f aca="false">IF(I143&lt;&gt;0,IF(COUNTIF(I$4:I$164,I143)&lt;&gt;1,RANK(I143,I$4:I$164)&amp;"°",RANK(I143,I$4:I$164)),"")</f>
        <v/>
      </c>
      <c r="B143" s="125"/>
      <c r="C143" s="125"/>
      <c r="D143" s="125" t="str">
        <f aca="false">CONCATENATE(B143," ",C143)</f>
        <v> </v>
      </c>
      <c r="E143" s="82" t="str">
        <f aca="false">IF(ISERROR(VLOOKUP(CONCATENATE($B143," ",$C143),TabJoueurs,2,0)),"",VLOOKUP(CONCATENATE($B143," ",$C143),TabJoueurs,2,0))</f>
        <v/>
      </c>
      <c r="F143" s="82" t="str">
        <f aca="false">IF(ISERROR(VLOOKUP(CONCATENATE($B143," ",$C143),TabJoueurs,3,0)),"",VLOOKUP(CONCATENATE($B143," ",$C143),TabJoueurs,3,0))</f>
        <v/>
      </c>
      <c r="G143" s="83" t="str">
        <f aca="false">IF(ISERROR(VLOOKUP(CONCATENATE($B143," ",$C143),TabJoueurs,4,0)),"",VLOOKUP(CONCATENATE($B143," ",$C143),TabJoueurs,4,0))</f>
        <v/>
      </c>
      <c r="H143" s="83" t="str">
        <f aca="false">IF(ISERROR(VLOOKUP(CONCATENATE($B143," ",$C143),TabJoueurs,7,0)),"",VLOOKUP(CONCATENATE($B143," ",$C143),TabJoueurs,7,0))</f>
        <v/>
      </c>
      <c r="I143" s="125"/>
      <c r="J143" s="82" t="n">
        <f aca="false">COUNTIF(G$4:G143,G143)</f>
        <v>140</v>
      </c>
      <c r="K143" s="82" t="n">
        <f aca="false">IFERROR(IF(J143&lt;6,K142+1,K142),0)</f>
        <v>5</v>
      </c>
      <c r="L143" s="82" t="str">
        <f aca="false">IF(I143&gt;0,IF(J143&lt;6,PtsMax-K143+1,""),"")</f>
        <v/>
      </c>
      <c r="M143" s="82" t="n">
        <f aca="false">MAX(O143:AE143)</f>
        <v>0</v>
      </c>
      <c r="N143" s="98" t="str">
        <f aca="false">IFERROR(I143/I$1,"")</f>
        <v/>
      </c>
      <c r="O143" s="127" t="str">
        <f aca="false">IF(O$2=$G143,$L143,"")</f>
        <v/>
      </c>
      <c r="P143" s="128" t="str">
        <f aca="false">IF(P$2=$G143,$L143,"")</f>
        <v/>
      </c>
      <c r="Q143" s="127" t="str">
        <f aca="false">IF(Q$2=$G143,$L143,"")</f>
        <v/>
      </c>
      <c r="R143" s="128" t="str">
        <f aca="false">IF(R$2=$G143,$L143,"")</f>
        <v/>
      </c>
      <c r="S143" s="127" t="str">
        <f aca="false">IF(S$2=$G143,$L143,"")</f>
        <v/>
      </c>
      <c r="T143" s="128" t="str">
        <f aca="false">IF(T$2=$G143,$L143,"")</f>
        <v/>
      </c>
      <c r="U143" s="127" t="str">
        <f aca="false">IF(U$2=$G143,$L143,"")</f>
        <v/>
      </c>
      <c r="V143" s="128" t="str">
        <f aca="false">IF(V$2=$G143,$L143,"")</f>
        <v/>
      </c>
      <c r="W143" s="127" t="str">
        <f aca="false">IF(W$2=$G143,$L143,"")</f>
        <v/>
      </c>
      <c r="X143" s="128" t="str">
        <f aca="false">IF(X$2=$G143,$L143,"")</f>
        <v/>
      </c>
      <c r="Y143" s="127" t="str">
        <f aca="false">IF(Y$2=$G143,$L143,"")</f>
        <v/>
      </c>
      <c r="Z143" s="128" t="str">
        <f aca="false">IF(Z$2=$G143,$L143,"")</f>
        <v/>
      </c>
      <c r="AA143" s="127" t="str">
        <f aca="false">IF(AA$2=$G143,$L143,"")</f>
        <v/>
      </c>
      <c r="AB143" s="128" t="str">
        <f aca="false">IF(AB$2=$G143,$L143,"")</f>
        <v/>
      </c>
      <c r="AC143" s="127" t="str">
        <f aca="false">IF(AC$2=$G143,$L143,"")</f>
        <v/>
      </c>
      <c r="AD143" s="128" t="str">
        <f aca="false">IF(AD$2=$G143,$L143,"")</f>
        <v/>
      </c>
      <c r="AE143" s="127" t="str">
        <f aca="false">IF(AE$2=$G143,$L143,"")</f>
        <v/>
      </c>
      <c r="AF143" s="83"/>
      <c r="AG143" s="83"/>
      <c r="AH143" s="83"/>
      <c r="AI143" s="83"/>
    </row>
    <row r="144" customFormat="false" ht="14.25" hidden="false" customHeight="false" outlineLevel="0" collapsed="false">
      <c r="A144" s="82" t="str">
        <f aca="false">IF(I144&lt;&gt;0,IF(COUNTIF(I$4:I$164,I144)&lt;&gt;1,RANK(I144,I$4:I$164)&amp;"°",RANK(I144,I$4:I$164)),"")</f>
        <v/>
      </c>
      <c r="B144" s="125"/>
      <c r="C144" s="125"/>
      <c r="D144" s="125" t="str">
        <f aca="false">CONCATENATE(B144," ",C144)</f>
        <v> </v>
      </c>
      <c r="E144" s="82" t="str">
        <f aca="false">IF(ISERROR(VLOOKUP(CONCATENATE($B144," ",$C144),TabJoueurs,2,0)),"",VLOOKUP(CONCATENATE($B144," ",$C144),TabJoueurs,2,0))</f>
        <v/>
      </c>
      <c r="F144" s="82" t="str">
        <f aca="false">IF(ISERROR(VLOOKUP(CONCATENATE($B144," ",$C144),TabJoueurs,3,0)),"",VLOOKUP(CONCATENATE($B144," ",$C144),TabJoueurs,3,0))</f>
        <v/>
      </c>
      <c r="G144" s="83" t="str">
        <f aca="false">IF(ISERROR(VLOOKUP(CONCATENATE($B144," ",$C144),TabJoueurs,4,0)),"",VLOOKUP(CONCATENATE($B144," ",$C144),TabJoueurs,4,0))</f>
        <v/>
      </c>
      <c r="H144" s="83" t="str">
        <f aca="false">IF(ISERROR(VLOOKUP(CONCATENATE($B144," ",$C144),TabJoueurs,7,0)),"",VLOOKUP(CONCATENATE($B144," ",$C144),TabJoueurs,7,0))</f>
        <v/>
      </c>
      <c r="I144" s="125"/>
      <c r="J144" s="82" t="n">
        <f aca="false">COUNTIF(G$4:G144,G144)</f>
        <v>141</v>
      </c>
      <c r="K144" s="82" t="n">
        <f aca="false">IFERROR(IF(J144&lt;6,K143+1,K143),0)</f>
        <v>5</v>
      </c>
      <c r="L144" s="82" t="str">
        <f aca="false">IF(I144&gt;0,IF(J144&lt;6,PtsMax-K144+1,""),"")</f>
        <v/>
      </c>
      <c r="M144" s="82" t="n">
        <f aca="false">MAX(O144:AE144)</f>
        <v>0</v>
      </c>
      <c r="N144" s="98" t="str">
        <f aca="false">IFERROR(I144/I$1,"")</f>
        <v/>
      </c>
      <c r="O144" s="127" t="str">
        <f aca="false">IF(O$2=$G144,$L144,"")</f>
        <v/>
      </c>
      <c r="P144" s="128" t="str">
        <f aca="false">IF(P$2=$G144,$L144,"")</f>
        <v/>
      </c>
      <c r="Q144" s="127" t="str">
        <f aca="false">IF(Q$2=$G144,$L144,"")</f>
        <v/>
      </c>
      <c r="R144" s="128" t="str">
        <f aca="false">IF(R$2=$G144,$L144,"")</f>
        <v/>
      </c>
      <c r="S144" s="127" t="str">
        <f aca="false">IF(S$2=$G144,$L144,"")</f>
        <v/>
      </c>
      <c r="T144" s="128" t="str">
        <f aca="false">IF(T$2=$G144,$L144,"")</f>
        <v/>
      </c>
      <c r="U144" s="127" t="str">
        <f aca="false">IF(U$2=$G144,$L144,"")</f>
        <v/>
      </c>
      <c r="V144" s="128" t="str">
        <f aca="false">IF(V$2=$G144,$L144,"")</f>
        <v/>
      </c>
      <c r="W144" s="127" t="str">
        <f aca="false">IF(W$2=$G144,$L144,"")</f>
        <v/>
      </c>
      <c r="X144" s="128" t="str">
        <f aca="false">IF(X$2=$G144,$L144,"")</f>
        <v/>
      </c>
      <c r="Y144" s="127" t="str">
        <f aca="false">IF(Y$2=$G144,$L144,"")</f>
        <v/>
      </c>
      <c r="Z144" s="128" t="str">
        <f aca="false">IF(Z$2=$G144,$L144,"")</f>
        <v/>
      </c>
      <c r="AA144" s="127" t="str">
        <f aca="false">IF(AA$2=$G144,$L144,"")</f>
        <v/>
      </c>
      <c r="AB144" s="128" t="str">
        <f aca="false">IF(AB$2=$G144,$L144,"")</f>
        <v/>
      </c>
      <c r="AC144" s="127" t="str">
        <f aca="false">IF(AC$2=$G144,$L144,"")</f>
        <v/>
      </c>
      <c r="AD144" s="128" t="str">
        <f aca="false">IF(AD$2=$G144,$L144,"")</f>
        <v/>
      </c>
      <c r="AE144" s="127" t="str">
        <f aca="false">IF(AE$2=$G144,$L144,"")</f>
        <v/>
      </c>
      <c r="AF144" s="83"/>
      <c r="AG144" s="83"/>
      <c r="AH144" s="83"/>
      <c r="AI144" s="83"/>
    </row>
    <row r="145" customFormat="false" ht="14.25" hidden="false" customHeight="false" outlineLevel="0" collapsed="false">
      <c r="A145" s="82" t="str">
        <f aca="false">IF(I145&lt;&gt;0,IF(COUNTIF(I$4:I$164,I145)&lt;&gt;1,RANK(I145,I$4:I$164)&amp;"°",RANK(I145,I$4:I$164)),"")</f>
        <v/>
      </c>
      <c r="B145" s="125"/>
      <c r="C145" s="125"/>
      <c r="D145" s="125" t="str">
        <f aca="false">CONCATENATE(B145," ",C145)</f>
        <v> </v>
      </c>
      <c r="E145" s="82" t="str">
        <f aca="false">IF(ISERROR(VLOOKUP(CONCATENATE($B145," ",$C145),TabJoueurs,2,0)),"",VLOOKUP(CONCATENATE($B145," ",$C145),TabJoueurs,2,0))</f>
        <v/>
      </c>
      <c r="F145" s="82" t="str">
        <f aca="false">IF(ISERROR(VLOOKUP(CONCATENATE($B145," ",$C145),TabJoueurs,3,0)),"",VLOOKUP(CONCATENATE($B145," ",$C145),TabJoueurs,3,0))</f>
        <v/>
      </c>
      <c r="G145" s="83" t="str">
        <f aca="false">IF(ISERROR(VLOOKUP(CONCATENATE($B145," ",$C145),TabJoueurs,4,0)),"",VLOOKUP(CONCATENATE($B145," ",$C145),TabJoueurs,4,0))</f>
        <v/>
      </c>
      <c r="H145" s="83" t="str">
        <f aca="false">IF(ISERROR(VLOOKUP(CONCATENATE($B145," ",$C145),TabJoueurs,7,0)),"",VLOOKUP(CONCATENATE($B145," ",$C145),TabJoueurs,7,0))</f>
        <v/>
      </c>
      <c r="I145" s="125"/>
      <c r="J145" s="82" t="n">
        <f aca="false">COUNTIF(G$4:G145,G145)</f>
        <v>142</v>
      </c>
      <c r="K145" s="82" t="n">
        <f aca="false">IFERROR(IF(J145&lt;6,K144+1,K144),0)</f>
        <v>5</v>
      </c>
      <c r="L145" s="82" t="str">
        <f aca="false">IF(I145&gt;0,IF(J145&lt;6,PtsMax-K145+1,""),"")</f>
        <v/>
      </c>
      <c r="M145" s="82" t="n">
        <f aca="false">MAX(O145:AE145)</f>
        <v>0</v>
      </c>
      <c r="N145" s="98" t="str">
        <f aca="false">IFERROR(I145/I$1,"")</f>
        <v/>
      </c>
      <c r="O145" s="127" t="str">
        <f aca="false">IF(O$2=$G145,$L145,"")</f>
        <v/>
      </c>
      <c r="P145" s="128" t="str">
        <f aca="false">IF(P$2=$G145,$L145,"")</f>
        <v/>
      </c>
      <c r="Q145" s="127" t="str">
        <f aca="false">IF(Q$2=$G145,$L145,"")</f>
        <v/>
      </c>
      <c r="R145" s="128" t="str">
        <f aca="false">IF(R$2=$G145,$L145,"")</f>
        <v/>
      </c>
      <c r="S145" s="127" t="str">
        <f aca="false">IF(S$2=$G145,$L145,"")</f>
        <v/>
      </c>
      <c r="T145" s="128" t="str">
        <f aca="false">IF(T$2=$G145,$L145,"")</f>
        <v/>
      </c>
      <c r="U145" s="127" t="str">
        <f aca="false">IF(U$2=$G145,$L145,"")</f>
        <v/>
      </c>
      <c r="V145" s="128" t="str">
        <f aca="false">IF(V$2=$G145,$L145,"")</f>
        <v/>
      </c>
      <c r="W145" s="127" t="str">
        <f aca="false">IF(W$2=$G145,$L145,"")</f>
        <v/>
      </c>
      <c r="X145" s="128" t="str">
        <f aca="false">IF(X$2=$G145,$L145,"")</f>
        <v/>
      </c>
      <c r="Y145" s="127" t="str">
        <f aca="false">IF(Y$2=$G145,$L145,"")</f>
        <v/>
      </c>
      <c r="Z145" s="128" t="str">
        <f aca="false">IF(Z$2=$G145,$L145,"")</f>
        <v/>
      </c>
      <c r="AA145" s="127" t="str">
        <f aca="false">IF(AA$2=$G145,$L145,"")</f>
        <v/>
      </c>
      <c r="AB145" s="128" t="str">
        <f aca="false">IF(AB$2=$G145,$L145,"")</f>
        <v/>
      </c>
      <c r="AC145" s="127" t="str">
        <f aca="false">IF(AC$2=$G145,$L145,"")</f>
        <v/>
      </c>
      <c r="AD145" s="128" t="str">
        <f aca="false">IF(AD$2=$G145,$L145,"")</f>
        <v/>
      </c>
      <c r="AE145" s="127" t="str">
        <f aca="false">IF(AE$2=$G145,$L145,"")</f>
        <v/>
      </c>
      <c r="AF145" s="83"/>
      <c r="AG145" s="83"/>
      <c r="AH145" s="83"/>
      <c r="AI145" s="83"/>
    </row>
    <row r="146" customFormat="false" ht="14.25" hidden="false" customHeight="false" outlineLevel="0" collapsed="false">
      <c r="A146" s="82" t="str">
        <f aca="false">IF(I146&lt;&gt;0,IF(COUNTIF(I$4:I$164,I146)&lt;&gt;1,RANK(I146,I$4:I$164)&amp;"°",RANK(I146,I$4:I$164)),"")</f>
        <v/>
      </c>
      <c r="B146" s="125"/>
      <c r="C146" s="125"/>
      <c r="D146" s="125" t="str">
        <f aca="false">CONCATENATE(B146," ",C146)</f>
        <v> </v>
      </c>
      <c r="E146" s="82" t="str">
        <f aca="false">IF(ISERROR(VLOOKUP(CONCATENATE($B146," ",$C146),TabJoueurs,2,0)),"",VLOOKUP(CONCATENATE($B146," ",$C146),TabJoueurs,2,0))</f>
        <v/>
      </c>
      <c r="F146" s="82" t="str">
        <f aca="false">IF(ISERROR(VLOOKUP(CONCATENATE($B146," ",$C146),TabJoueurs,3,0)),"",VLOOKUP(CONCATENATE($B146," ",$C146),TabJoueurs,3,0))</f>
        <v/>
      </c>
      <c r="G146" s="83" t="str">
        <f aca="false">IF(ISERROR(VLOOKUP(CONCATENATE($B146," ",$C146),TabJoueurs,4,0)),"",VLOOKUP(CONCATENATE($B146," ",$C146),TabJoueurs,4,0))</f>
        <v/>
      </c>
      <c r="H146" s="83" t="str">
        <f aca="false">IF(ISERROR(VLOOKUP(CONCATENATE($B146," ",$C146),TabJoueurs,7,0)),"",VLOOKUP(CONCATENATE($B146," ",$C146),TabJoueurs,7,0))</f>
        <v/>
      </c>
      <c r="I146" s="125"/>
      <c r="J146" s="82" t="n">
        <f aca="false">COUNTIF(G$4:G146,G146)</f>
        <v>143</v>
      </c>
      <c r="K146" s="82" t="n">
        <f aca="false">IFERROR(IF(J146&lt;6,K145+1,K145),0)</f>
        <v>5</v>
      </c>
      <c r="L146" s="82" t="str">
        <f aca="false">IF(I146&gt;0,IF(J146&lt;6,PtsMax-K146+1,""),"")</f>
        <v/>
      </c>
      <c r="M146" s="82" t="n">
        <f aca="false">MAX(O146:AE146)</f>
        <v>0</v>
      </c>
      <c r="N146" s="98" t="str">
        <f aca="false">IFERROR(I146/I$1,"")</f>
        <v/>
      </c>
      <c r="O146" s="127" t="str">
        <f aca="false">IF(O$2=$G146,$L146,"")</f>
        <v/>
      </c>
      <c r="P146" s="128" t="str">
        <f aca="false">IF(P$2=$G146,$L146,"")</f>
        <v/>
      </c>
      <c r="Q146" s="127" t="str">
        <f aca="false">IF(Q$2=$G146,$L146,"")</f>
        <v/>
      </c>
      <c r="R146" s="128" t="str">
        <f aca="false">IF(R$2=$G146,$L146,"")</f>
        <v/>
      </c>
      <c r="S146" s="127" t="str">
        <f aca="false">IF(S$2=$G146,$L146,"")</f>
        <v/>
      </c>
      <c r="T146" s="128" t="str">
        <f aca="false">IF(T$2=$G146,$L146,"")</f>
        <v/>
      </c>
      <c r="U146" s="127" t="str">
        <f aca="false">IF(U$2=$G146,$L146,"")</f>
        <v/>
      </c>
      <c r="V146" s="128" t="str">
        <f aca="false">IF(V$2=$G146,$L146,"")</f>
        <v/>
      </c>
      <c r="W146" s="127" t="str">
        <f aca="false">IF(W$2=$G146,$L146,"")</f>
        <v/>
      </c>
      <c r="X146" s="128" t="str">
        <f aca="false">IF(X$2=$G146,$L146,"")</f>
        <v/>
      </c>
      <c r="Y146" s="127" t="str">
        <f aca="false">IF(Y$2=$G146,$L146,"")</f>
        <v/>
      </c>
      <c r="Z146" s="128" t="str">
        <f aca="false">IF(Z$2=$G146,$L146,"")</f>
        <v/>
      </c>
      <c r="AA146" s="127" t="str">
        <f aca="false">IF(AA$2=$G146,$L146,"")</f>
        <v/>
      </c>
      <c r="AB146" s="128" t="str">
        <f aca="false">IF(AB$2=$G146,$L146,"")</f>
        <v/>
      </c>
      <c r="AC146" s="127" t="str">
        <f aca="false">IF(AC$2=$G146,$L146,"")</f>
        <v/>
      </c>
      <c r="AD146" s="128" t="str">
        <f aca="false">IF(AD$2=$G146,$L146,"")</f>
        <v/>
      </c>
      <c r="AE146" s="127" t="str">
        <f aca="false">IF(AE$2=$G146,$L146,"")</f>
        <v/>
      </c>
      <c r="AF146" s="83"/>
      <c r="AG146" s="83"/>
      <c r="AH146" s="83"/>
      <c r="AI146" s="83"/>
    </row>
    <row r="147" customFormat="false" ht="14.25" hidden="false" customHeight="false" outlineLevel="0" collapsed="false">
      <c r="A147" s="82" t="str">
        <f aca="false">IF(I147&lt;&gt;0,IF(COUNTIF(I$4:I$164,I147)&lt;&gt;1,RANK(I147,I$4:I$164)&amp;"°",RANK(I147,I$4:I$164)),"")</f>
        <v/>
      </c>
      <c r="B147" s="125"/>
      <c r="C147" s="125"/>
      <c r="D147" s="125" t="str">
        <f aca="false">CONCATENATE(B147," ",C147)</f>
        <v> </v>
      </c>
      <c r="E147" s="82" t="str">
        <f aca="false">IF(ISERROR(VLOOKUP(CONCATENATE($B147," ",$C147),TabJoueurs,2,0)),"",VLOOKUP(CONCATENATE($B147," ",$C147),TabJoueurs,2,0))</f>
        <v/>
      </c>
      <c r="F147" s="82" t="str">
        <f aca="false">IF(ISERROR(VLOOKUP(CONCATENATE($B147," ",$C147),TabJoueurs,3,0)),"",VLOOKUP(CONCATENATE($B147," ",$C147),TabJoueurs,3,0))</f>
        <v/>
      </c>
      <c r="G147" s="83" t="str">
        <f aca="false">IF(ISERROR(VLOOKUP(CONCATENATE($B147," ",$C147),TabJoueurs,4,0)),"",VLOOKUP(CONCATENATE($B147," ",$C147),TabJoueurs,4,0))</f>
        <v/>
      </c>
      <c r="H147" s="83" t="str">
        <f aca="false">IF(ISERROR(VLOOKUP(CONCATENATE($B147," ",$C147),TabJoueurs,7,0)),"",VLOOKUP(CONCATENATE($B147," ",$C147),TabJoueurs,7,0))</f>
        <v/>
      </c>
      <c r="I147" s="125"/>
      <c r="J147" s="82" t="n">
        <f aca="false">COUNTIF(G$4:G147,G147)</f>
        <v>144</v>
      </c>
      <c r="K147" s="82" t="n">
        <f aca="false">IFERROR(IF(J147&lt;6,K146+1,K146),0)</f>
        <v>5</v>
      </c>
      <c r="L147" s="82" t="str">
        <f aca="false">IF(I147&gt;0,IF(J147&lt;6,PtsMax-K147+1,""),"")</f>
        <v/>
      </c>
      <c r="M147" s="82" t="n">
        <f aca="false">MAX(O147:AE147)</f>
        <v>0</v>
      </c>
      <c r="N147" s="98" t="str">
        <f aca="false">IFERROR(I147/I$1,"")</f>
        <v/>
      </c>
      <c r="O147" s="127" t="str">
        <f aca="false">IF(O$2=$G147,$L147,"")</f>
        <v/>
      </c>
      <c r="P147" s="128" t="str">
        <f aca="false">IF(P$2=$G147,$L147,"")</f>
        <v/>
      </c>
      <c r="Q147" s="127" t="str">
        <f aca="false">IF(Q$2=$G147,$L147,"")</f>
        <v/>
      </c>
      <c r="R147" s="128" t="str">
        <f aca="false">IF(R$2=$G147,$L147,"")</f>
        <v/>
      </c>
      <c r="S147" s="127" t="str">
        <f aca="false">IF(S$2=$G147,$L147,"")</f>
        <v/>
      </c>
      <c r="T147" s="128" t="str">
        <f aca="false">IF(T$2=$G147,$L147,"")</f>
        <v/>
      </c>
      <c r="U147" s="127" t="str">
        <f aca="false">IF(U$2=$G147,$L147,"")</f>
        <v/>
      </c>
      <c r="V147" s="128" t="str">
        <f aca="false">IF(V$2=$G147,$L147,"")</f>
        <v/>
      </c>
      <c r="W147" s="127" t="str">
        <f aca="false">IF(W$2=$G147,$L147,"")</f>
        <v/>
      </c>
      <c r="X147" s="128" t="str">
        <f aca="false">IF(X$2=$G147,$L147,"")</f>
        <v/>
      </c>
      <c r="Y147" s="127" t="str">
        <f aca="false">IF(Y$2=$G147,$L147,"")</f>
        <v/>
      </c>
      <c r="Z147" s="128" t="str">
        <f aca="false">IF(Z$2=$G147,$L147,"")</f>
        <v/>
      </c>
      <c r="AA147" s="127" t="str">
        <f aca="false">IF(AA$2=$G147,$L147,"")</f>
        <v/>
      </c>
      <c r="AB147" s="128" t="str">
        <f aca="false">IF(AB$2=$G147,$L147,"")</f>
        <v/>
      </c>
      <c r="AC147" s="127" t="str">
        <f aca="false">IF(AC$2=$G147,$L147,"")</f>
        <v/>
      </c>
      <c r="AD147" s="128" t="str">
        <f aca="false">IF(AD$2=$G147,$L147,"")</f>
        <v/>
      </c>
      <c r="AE147" s="127" t="str">
        <f aca="false">IF(AE$2=$G147,$L147,"")</f>
        <v/>
      </c>
      <c r="AF147" s="83"/>
      <c r="AG147" s="83"/>
      <c r="AH147" s="83"/>
      <c r="AI147" s="83"/>
    </row>
    <row r="148" customFormat="false" ht="14.25" hidden="false" customHeight="false" outlineLevel="0" collapsed="false">
      <c r="A148" s="82" t="str">
        <f aca="false">IF(I148&lt;&gt;0,IF(COUNTIF(I$4:I$164,I148)&lt;&gt;1,RANK(I148,I$4:I$164)&amp;"°",RANK(I148,I$4:I$164)),"")</f>
        <v/>
      </c>
      <c r="B148" s="125"/>
      <c r="C148" s="125"/>
      <c r="D148" s="125" t="str">
        <f aca="false">CONCATENATE(B148," ",C148)</f>
        <v> </v>
      </c>
      <c r="E148" s="82" t="str">
        <f aca="false">IF(ISERROR(VLOOKUP(CONCATENATE($B148," ",$C148),TabJoueurs,2,0)),"",VLOOKUP(CONCATENATE($B148," ",$C148),TabJoueurs,2,0))</f>
        <v/>
      </c>
      <c r="F148" s="82" t="str">
        <f aca="false">IF(ISERROR(VLOOKUP(CONCATENATE($B148," ",$C148),TabJoueurs,3,0)),"",VLOOKUP(CONCATENATE($B148," ",$C148),TabJoueurs,3,0))</f>
        <v/>
      </c>
      <c r="G148" s="83" t="str">
        <f aca="false">IF(ISERROR(VLOOKUP(CONCATENATE($B148," ",$C148),TabJoueurs,4,0)),"",VLOOKUP(CONCATENATE($B148," ",$C148),TabJoueurs,4,0))</f>
        <v/>
      </c>
      <c r="H148" s="83" t="str">
        <f aca="false">IF(ISERROR(VLOOKUP(CONCATENATE($B148," ",$C148),TabJoueurs,7,0)),"",VLOOKUP(CONCATENATE($B148," ",$C148),TabJoueurs,7,0))</f>
        <v/>
      </c>
      <c r="I148" s="125"/>
      <c r="J148" s="82" t="n">
        <f aca="false">COUNTIF(G$4:G148,G148)</f>
        <v>145</v>
      </c>
      <c r="K148" s="82" t="n">
        <f aca="false">IFERROR(IF(J148&lt;6,K147+1,K147),0)</f>
        <v>5</v>
      </c>
      <c r="L148" s="82" t="str">
        <f aca="false">IF(I148&gt;0,IF(J148&lt;6,PtsMax-K148+1,""),"")</f>
        <v/>
      </c>
      <c r="M148" s="82" t="n">
        <f aca="false">MAX(O148:AE148)</f>
        <v>0</v>
      </c>
      <c r="N148" s="98" t="str">
        <f aca="false">IFERROR(I148/I$1,"")</f>
        <v/>
      </c>
      <c r="O148" s="127" t="str">
        <f aca="false">IF(O$2=$G148,$L148,"")</f>
        <v/>
      </c>
      <c r="P148" s="128" t="str">
        <f aca="false">IF(P$2=$G148,$L148,"")</f>
        <v/>
      </c>
      <c r="Q148" s="127" t="str">
        <f aca="false">IF(Q$2=$G148,$L148,"")</f>
        <v/>
      </c>
      <c r="R148" s="128" t="str">
        <f aca="false">IF(R$2=$G148,$L148,"")</f>
        <v/>
      </c>
      <c r="S148" s="127" t="str">
        <f aca="false">IF(S$2=$G148,$L148,"")</f>
        <v/>
      </c>
      <c r="T148" s="128" t="str">
        <f aca="false">IF(T$2=$G148,$L148,"")</f>
        <v/>
      </c>
      <c r="U148" s="127" t="str">
        <f aca="false">IF(U$2=$G148,$L148,"")</f>
        <v/>
      </c>
      <c r="V148" s="128" t="str">
        <f aca="false">IF(V$2=$G148,$L148,"")</f>
        <v/>
      </c>
      <c r="W148" s="127" t="str">
        <f aca="false">IF(W$2=$G148,$L148,"")</f>
        <v/>
      </c>
      <c r="X148" s="128" t="str">
        <f aca="false">IF(X$2=$G148,$L148,"")</f>
        <v/>
      </c>
      <c r="Y148" s="127" t="str">
        <f aca="false">IF(Y$2=$G148,$L148,"")</f>
        <v/>
      </c>
      <c r="Z148" s="128" t="str">
        <f aca="false">IF(Z$2=$G148,$L148,"")</f>
        <v/>
      </c>
      <c r="AA148" s="127" t="str">
        <f aca="false">IF(AA$2=$G148,$L148,"")</f>
        <v/>
      </c>
      <c r="AB148" s="128" t="str">
        <f aca="false">IF(AB$2=$G148,$L148,"")</f>
        <v/>
      </c>
      <c r="AC148" s="127" t="str">
        <f aca="false">IF(AC$2=$G148,$L148,"")</f>
        <v/>
      </c>
      <c r="AD148" s="128" t="str">
        <f aca="false">IF(AD$2=$G148,$L148,"")</f>
        <v/>
      </c>
      <c r="AE148" s="127" t="str">
        <f aca="false">IF(AE$2=$G148,$L148,"")</f>
        <v/>
      </c>
      <c r="AF148" s="83"/>
      <c r="AG148" s="83"/>
      <c r="AH148" s="83"/>
      <c r="AI148" s="83"/>
    </row>
    <row r="149" customFormat="false" ht="14.25" hidden="false" customHeight="false" outlineLevel="0" collapsed="false">
      <c r="A149" s="82" t="str">
        <f aca="false">IF(I149&lt;&gt;0,IF(COUNTIF(I$4:I$164,I149)&lt;&gt;1,RANK(I149,I$4:I$164)&amp;"°",RANK(I149,I$4:I$164)),"")</f>
        <v/>
      </c>
      <c r="B149" s="125"/>
      <c r="C149" s="125"/>
      <c r="D149" s="125" t="str">
        <f aca="false">CONCATENATE(B149," ",C149)</f>
        <v> </v>
      </c>
      <c r="E149" s="82" t="str">
        <f aca="false">IF(ISERROR(VLOOKUP(CONCATENATE($B149," ",$C149),TabJoueurs,2,0)),"",VLOOKUP(CONCATENATE($B149," ",$C149),TabJoueurs,2,0))</f>
        <v/>
      </c>
      <c r="F149" s="82" t="str">
        <f aca="false">IF(ISERROR(VLOOKUP(CONCATENATE($B149," ",$C149),TabJoueurs,3,0)),"",VLOOKUP(CONCATENATE($B149," ",$C149),TabJoueurs,3,0))</f>
        <v/>
      </c>
      <c r="G149" s="83" t="str">
        <f aca="false">IF(ISERROR(VLOOKUP(CONCATENATE($B149," ",$C149),TabJoueurs,4,0)),"",VLOOKUP(CONCATENATE($B149," ",$C149),TabJoueurs,4,0))</f>
        <v/>
      </c>
      <c r="H149" s="83" t="str">
        <f aca="false">IF(ISERROR(VLOOKUP(CONCATENATE($B149," ",$C149),TabJoueurs,7,0)),"",VLOOKUP(CONCATENATE($B149," ",$C149),TabJoueurs,7,0))</f>
        <v/>
      </c>
      <c r="I149" s="125"/>
      <c r="J149" s="82" t="n">
        <f aca="false">COUNTIF(G$4:G149,G149)</f>
        <v>146</v>
      </c>
      <c r="K149" s="82" t="n">
        <f aca="false">IFERROR(IF(J149&lt;6,K148+1,K148),0)</f>
        <v>5</v>
      </c>
      <c r="L149" s="82" t="str">
        <f aca="false">IF(I149&gt;0,IF(J149&lt;6,PtsMax-K149+1,""),"")</f>
        <v/>
      </c>
      <c r="M149" s="82" t="n">
        <f aca="false">MAX(O149:AE149)</f>
        <v>0</v>
      </c>
      <c r="N149" s="98" t="str">
        <f aca="false">IFERROR(I149/I$1,"")</f>
        <v/>
      </c>
      <c r="O149" s="127" t="str">
        <f aca="false">IF(O$2=$G149,$L149,"")</f>
        <v/>
      </c>
      <c r="P149" s="128" t="str">
        <f aca="false">IF(P$2=$G149,$L149,"")</f>
        <v/>
      </c>
      <c r="Q149" s="127" t="str">
        <f aca="false">IF(Q$2=$G149,$L149,"")</f>
        <v/>
      </c>
      <c r="R149" s="128" t="str">
        <f aca="false">IF(R$2=$G149,$L149,"")</f>
        <v/>
      </c>
      <c r="S149" s="127" t="str">
        <f aca="false">IF(S$2=$G149,$L149,"")</f>
        <v/>
      </c>
      <c r="T149" s="128" t="str">
        <f aca="false">IF(T$2=$G149,$L149,"")</f>
        <v/>
      </c>
      <c r="U149" s="127" t="str">
        <f aca="false">IF(U$2=$G149,$L149,"")</f>
        <v/>
      </c>
      <c r="V149" s="128" t="str">
        <f aca="false">IF(V$2=$G149,$L149,"")</f>
        <v/>
      </c>
      <c r="W149" s="127" t="str">
        <f aca="false">IF(W$2=$G149,$L149,"")</f>
        <v/>
      </c>
      <c r="X149" s="128" t="str">
        <f aca="false">IF(X$2=$G149,$L149,"")</f>
        <v/>
      </c>
      <c r="Y149" s="127" t="str">
        <f aca="false">IF(Y$2=$G149,$L149,"")</f>
        <v/>
      </c>
      <c r="Z149" s="128" t="str">
        <f aca="false">IF(Z$2=$G149,$L149,"")</f>
        <v/>
      </c>
      <c r="AA149" s="127" t="str">
        <f aca="false">IF(AA$2=$G149,$L149,"")</f>
        <v/>
      </c>
      <c r="AB149" s="128" t="str">
        <f aca="false">IF(AB$2=$G149,$L149,"")</f>
        <v/>
      </c>
      <c r="AC149" s="127" t="str">
        <f aca="false">IF(AC$2=$G149,$L149,"")</f>
        <v/>
      </c>
      <c r="AD149" s="128" t="str">
        <f aca="false">IF(AD$2=$G149,$L149,"")</f>
        <v/>
      </c>
      <c r="AE149" s="127" t="str">
        <f aca="false">IF(AE$2=$G149,$L149,"")</f>
        <v/>
      </c>
      <c r="AF149" s="83"/>
      <c r="AG149" s="83"/>
      <c r="AH149" s="83"/>
      <c r="AI149" s="83"/>
    </row>
    <row r="150" customFormat="false" ht="14.25" hidden="false" customHeight="false" outlineLevel="0" collapsed="false">
      <c r="A150" s="82" t="str">
        <f aca="false">IF(I150&lt;&gt;0,IF(COUNTIF(I$4:I$164,I150)&lt;&gt;1,RANK(I150,I$4:I$164)&amp;"°",RANK(I150,I$4:I$164)),"")</f>
        <v/>
      </c>
      <c r="B150" s="125"/>
      <c r="C150" s="125"/>
      <c r="D150" s="125" t="str">
        <f aca="false">CONCATENATE(B150," ",C150)</f>
        <v> </v>
      </c>
      <c r="E150" s="82" t="str">
        <f aca="false">IF(ISERROR(VLOOKUP(CONCATENATE($B150," ",$C150),TabJoueurs,2,0)),"",VLOOKUP(CONCATENATE($B150," ",$C150),TabJoueurs,2,0))</f>
        <v/>
      </c>
      <c r="F150" s="82" t="str">
        <f aca="false">IF(ISERROR(VLOOKUP(CONCATENATE($B150," ",$C150),TabJoueurs,3,0)),"",VLOOKUP(CONCATENATE($B150," ",$C150),TabJoueurs,3,0))</f>
        <v/>
      </c>
      <c r="G150" s="83" t="str">
        <f aca="false">IF(ISERROR(VLOOKUP(CONCATENATE($B150," ",$C150),TabJoueurs,4,0)),"",VLOOKUP(CONCATENATE($B150," ",$C150),TabJoueurs,4,0))</f>
        <v/>
      </c>
      <c r="H150" s="83" t="str">
        <f aca="false">IF(ISERROR(VLOOKUP(CONCATENATE($B150," ",$C150),TabJoueurs,7,0)),"",VLOOKUP(CONCATENATE($B150," ",$C150),TabJoueurs,7,0))</f>
        <v/>
      </c>
      <c r="I150" s="125"/>
      <c r="J150" s="82" t="n">
        <f aca="false">COUNTIF(G$4:G150,G150)</f>
        <v>147</v>
      </c>
      <c r="K150" s="82" t="n">
        <f aca="false">IFERROR(IF(J150&lt;6,K149+1,K149),0)</f>
        <v>5</v>
      </c>
      <c r="L150" s="82" t="str">
        <f aca="false">IF(I150&gt;0,IF(J150&lt;6,PtsMax-K150+1,""),"")</f>
        <v/>
      </c>
      <c r="M150" s="82" t="n">
        <f aca="false">MAX(O150:AE150)</f>
        <v>0</v>
      </c>
      <c r="N150" s="98" t="str">
        <f aca="false">IFERROR(I150/I$1,"")</f>
        <v/>
      </c>
      <c r="O150" s="127" t="str">
        <f aca="false">IF(O$2=$G150,$L150,"")</f>
        <v/>
      </c>
      <c r="P150" s="128" t="str">
        <f aca="false">IF(P$2=$G150,$L150,"")</f>
        <v/>
      </c>
      <c r="Q150" s="127" t="str">
        <f aca="false">IF(Q$2=$G150,$L150,"")</f>
        <v/>
      </c>
      <c r="R150" s="128" t="str">
        <f aca="false">IF(R$2=$G150,$L150,"")</f>
        <v/>
      </c>
      <c r="S150" s="127" t="str">
        <f aca="false">IF(S$2=$G150,$L150,"")</f>
        <v/>
      </c>
      <c r="T150" s="128" t="str">
        <f aca="false">IF(T$2=$G150,$L150,"")</f>
        <v/>
      </c>
      <c r="U150" s="127" t="str">
        <f aca="false">IF(U$2=$G150,$L150,"")</f>
        <v/>
      </c>
      <c r="V150" s="128" t="str">
        <f aca="false">IF(V$2=$G150,$L150,"")</f>
        <v/>
      </c>
      <c r="W150" s="127" t="str">
        <f aca="false">IF(W$2=$G150,$L150,"")</f>
        <v/>
      </c>
      <c r="X150" s="128" t="str">
        <f aca="false">IF(X$2=$G150,$L150,"")</f>
        <v/>
      </c>
      <c r="Y150" s="127" t="str">
        <f aca="false">IF(Y$2=$G150,$L150,"")</f>
        <v/>
      </c>
      <c r="Z150" s="128" t="str">
        <f aca="false">IF(Z$2=$G150,$L150,"")</f>
        <v/>
      </c>
      <c r="AA150" s="127" t="str">
        <f aca="false">IF(AA$2=$G150,$L150,"")</f>
        <v/>
      </c>
      <c r="AB150" s="128" t="str">
        <f aca="false">IF(AB$2=$G150,$L150,"")</f>
        <v/>
      </c>
      <c r="AC150" s="127" t="str">
        <f aca="false">IF(AC$2=$G150,$L150,"")</f>
        <v/>
      </c>
      <c r="AD150" s="128" t="str">
        <f aca="false">IF(AD$2=$G150,$L150,"")</f>
        <v/>
      </c>
      <c r="AE150" s="127" t="str">
        <f aca="false">IF(AE$2=$G150,$L150,"")</f>
        <v/>
      </c>
      <c r="AF150" s="83"/>
      <c r="AG150" s="83"/>
      <c r="AH150" s="83"/>
      <c r="AI150" s="83"/>
    </row>
    <row r="151" customFormat="false" ht="14.25" hidden="false" customHeight="false" outlineLevel="0" collapsed="false">
      <c r="A151" s="82" t="str">
        <f aca="false">IF(I151&lt;&gt;0,IF(COUNTIF(I$4:I$164,I151)&lt;&gt;1,RANK(I151,I$4:I$164)&amp;"°",RANK(I151,I$4:I$164)),"")</f>
        <v/>
      </c>
      <c r="B151" s="125"/>
      <c r="C151" s="125"/>
      <c r="D151" s="125" t="str">
        <f aca="false">CONCATENATE(B151," ",C151)</f>
        <v> </v>
      </c>
      <c r="E151" s="82" t="str">
        <f aca="false">IF(ISERROR(VLOOKUP(CONCATENATE($B151," ",$C151),TabJoueurs,2,0)),"",VLOOKUP(CONCATENATE($B151," ",$C151),TabJoueurs,2,0))</f>
        <v/>
      </c>
      <c r="F151" s="82" t="str">
        <f aca="false">IF(ISERROR(VLOOKUP(CONCATENATE($B151," ",$C151),TabJoueurs,3,0)),"",VLOOKUP(CONCATENATE($B151," ",$C151),TabJoueurs,3,0))</f>
        <v/>
      </c>
      <c r="G151" s="83" t="str">
        <f aca="false">IF(ISERROR(VLOOKUP(CONCATENATE($B151," ",$C151),TabJoueurs,4,0)),"",VLOOKUP(CONCATENATE($B151," ",$C151),TabJoueurs,4,0))</f>
        <v/>
      </c>
      <c r="H151" s="83" t="str">
        <f aca="false">IF(ISERROR(VLOOKUP(CONCATENATE($B151," ",$C151),TabJoueurs,7,0)),"",VLOOKUP(CONCATENATE($B151," ",$C151),TabJoueurs,7,0))</f>
        <v/>
      </c>
      <c r="I151" s="125"/>
      <c r="J151" s="82" t="n">
        <f aca="false">COUNTIF(G$4:G151,G151)</f>
        <v>148</v>
      </c>
      <c r="K151" s="82" t="n">
        <f aca="false">IFERROR(IF(J151&lt;6,K150+1,K150),0)</f>
        <v>5</v>
      </c>
      <c r="L151" s="82" t="str">
        <f aca="false">IF(I151&gt;0,IF(J151&lt;6,PtsMax-K151+1,""),"")</f>
        <v/>
      </c>
      <c r="M151" s="82" t="n">
        <f aca="false">MAX(O151:AE151)</f>
        <v>0</v>
      </c>
      <c r="N151" s="98" t="str">
        <f aca="false">IFERROR(I151/I$1,"")</f>
        <v/>
      </c>
      <c r="O151" s="127" t="str">
        <f aca="false">IF(O$2=$G151,$L151,"")</f>
        <v/>
      </c>
      <c r="P151" s="128" t="str">
        <f aca="false">IF(P$2=$G151,$L151,"")</f>
        <v/>
      </c>
      <c r="Q151" s="127" t="str">
        <f aca="false">IF(Q$2=$G151,$L151,"")</f>
        <v/>
      </c>
      <c r="R151" s="128" t="str">
        <f aca="false">IF(R$2=$G151,$L151,"")</f>
        <v/>
      </c>
      <c r="S151" s="127" t="str">
        <f aca="false">IF(S$2=$G151,$L151,"")</f>
        <v/>
      </c>
      <c r="T151" s="128" t="str">
        <f aca="false">IF(T$2=$G151,$L151,"")</f>
        <v/>
      </c>
      <c r="U151" s="127" t="str">
        <f aca="false">IF(U$2=$G151,$L151,"")</f>
        <v/>
      </c>
      <c r="V151" s="128" t="str">
        <f aca="false">IF(V$2=$G151,$L151,"")</f>
        <v/>
      </c>
      <c r="W151" s="127" t="str">
        <f aca="false">IF(W$2=$G151,$L151,"")</f>
        <v/>
      </c>
      <c r="X151" s="128" t="str">
        <f aca="false">IF(X$2=$G151,$L151,"")</f>
        <v/>
      </c>
      <c r="Y151" s="127" t="str">
        <f aca="false">IF(Y$2=$G151,$L151,"")</f>
        <v/>
      </c>
      <c r="Z151" s="128" t="str">
        <f aca="false">IF(Z$2=$G151,$L151,"")</f>
        <v/>
      </c>
      <c r="AA151" s="127" t="str">
        <f aca="false">IF(AA$2=$G151,$L151,"")</f>
        <v/>
      </c>
      <c r="AB151" s="128" t="str">
        <f aca="false">IF(AB$2=$G151,$L151,"")</f>
        <v/>
      </c>
      <c r="AC151" s="127" t="str">
        <f aca="false">IF(AC$2=$G151,$L151,"")</f>
        <v/>
      </c>
      <c r="AD151" s="128" t="str">
        <f aca="false">IF(AD$2=$G151,$L151,"")</f>
        <v/>
      </c>
      <c r="AE151" s="127" t="str">
        <f aca="false">IF(AE$2=$G151,$L151,"")</f>
        <v/>
      </c>
      <c r="AF151" s="83"/>
      <c r="AG151" s="83"/>
      <c r="AH151" s="83"/>
      <c r="AI151" s="83"/>
    </row>
    <row r="152" customFormat="false" ht="14.25" hidden="false" customHeight="false" outlineLevel="0" collapsed="false">
      <c r="A152" s="82" t="str">
        <f aca="false">IF(I152&lt;&gt;0,IF(COUNTIF(I$4:I$164,I152)&lt;&gt;1,RANK(I152,I$4:I$164)&amp;"°",RANK(I152,I$4:I$164)),"")</f>
        <v/>
      </c>
      <c r="B152" s="125"/>
      <c r="C152" s="125"/>
      <c r="D152" s="125" t="str">
        <f aca="false">CONCATENATE(B152," ",C152)</f>
        <v> </v>
      </c>
      <c r="E152" s="82" t="str">
        <f aca="false">IF(ISERROR(VLOOKUP(CONCATENATE($B152," ",$C152),TabJoueurs,2,0)),"",VLOOKUP(CONCATENATE($B152," ",$C152),TabJoueurs,2,0))</f>
        <v/>
      </c>
      <c r="F152" s="82" t="str">
        <f aca="false">IF(ISERROR(VLOOKUP(CONCATENATE($B152," ",$C152),TabJoueurs,3,0)),"",VLOOKUP(CONCATENATE($B152," ",$C152),TabJoueurs,3,0))</f>
        <v/>
      </c>
      <c r="G152" s="83" t="str">
        <f aca="false">IF(ISERROR(VLOOKUP(CONCATENATE($B152," ",$C152),TabJoueurs,4,0)),"",VLOOKUP(CONCATENATE($B152," ",$C152),TabJoueurs,4,0))</f>
        <v/>
      </c>
      <c r="H152" s="83" t="str">
        <f aca="false">IF(ISERROR(VLOOKUP(CONCATENATE($B152," ",$C152),TabJoueurs,7,0)),"",VLOOKUP(CONCATENATE($B152," ",$C152),TabJoueurs,7,0))</f>
        <v/>
      </c>
      <c r="I152" s="125"/>
      <c r="J152" s="82" t="n">
        <f aca="false">COUNTIF(G$4:G152,G152)</f>
        <v>149</v>
      </c>
      <c r="K152" s="82" t="n">
        <f aca="false">IFERROR(IF(J152&lt;6,K151+1,K151),0)</f>
        <v>5</v>
      </c>
      <c r="L152" s="82" t="str">
        <f aca="false">IF(I152&gt;0,IF(J152&lt;6,PtsMax-K152+1,""),"")</f>
        <v/>
      </c>
      <c r="M152" s="82" t="n">
        <f aca="false">MAX(O152:AE152)</f>
        <v>0</v>
      </c>
      <c r="N152" s="98" t="str">
        <f aca="false">IFERROR(I152/I$1,"")</f>
        <v/>
      </c>
      <c r="O152" s="127" t="str">
        <f aca="false">IF(O$2=$G152,$L152,"")</f>
        <v/>
      </c>
      <c r="P152" s="128" t="str">
        <f aca="false">IF(P$2=$G152,$L152,"")</f>
        <v/>
      </c>
      <c r="Q152" s="127" t="str">
        <f aca="false">IF(Q$2=$G152,$L152,"")</f>
        <v/>
      </c>
      <c r="R152" s="128" t="str">
        <f aca="false">IF(R$2=$G152,$L152,"")</f>
        <v/>
      </c>
      <c r="S152" s="127" t="str">
        <f aca="false">IF(S$2=$G152,$L152,"")</f>
        <v/>
      </c>
      <c r="T152" s="128" t="str">
        <f aca="false">IF(T$2=$G152,$L152,"")</f>
        <v/>
      </c>
      <c r="U152" s="127" t="str">
        <f aca="false">IF(U$2=$G152,$L152,"")</f>
        <v/>
      </c>
      <c r="V152" s="128" t="str">
        <f aca="false">IF(V$2=$G152,$L152,"")</f>
        <v/>
      </c>
      <c r="W152" s="127" t="str">
        <f aca="false">IF(W$2=$G152,$L152,"")</f>
        <v/>
      </c>
      <c r="X152" s="128" t="str">
        <f aca="false">IF(X$2=$G152,$L152,"")</f>
        <v/>
      </c>
      <c r="Y152" s="127" t="str">
        <f aca="false">IF(Y$2=$G152,$L152,"")</f>
        <v/>
      </c>
      <c r="Z152" s="128" t="str">
        <f aca="false">IF(Z$2=$G152,$L152,"")</f>
        <v/>
      </c>
      <c r="AA152" s="127" t="str">
        <f aca="false">IF(AA$2=$G152,$L152,"")</f>
        <v/>
      </c>
      <c r="AB152" s="128" t="str">
        <f aca="false">IF(AB$2=$G152,$L152,"")</f>
        <v/>
      </c>
      <c r="AC152" s="127" t="str">
        <f aca="false">IF(AC$2=$G152,$L152,"")</f>
        <v/>
      </c>
      <c r="AD152" s="128" t="str">
        <f aca="false">IF(AD$2=$G152,$L152,"")</f>
        <v/>
      </c>
      <c r="AE152" s="127" t="str">
        <f aca="false">IF(AE$2=$G152,$L152,"")</f>
        <v/>
      </c>
      <c r="AF152" s="83"/>
      <c r="AG152" s="83"/>
      <c r="AH152" s="83"/>
      <c r="AI152" s="83"/>
    </row>
    <row r="153" customFormat="false" ht="14.25" hidden="false" customHeight="false" outlineLevel="0" collapsed="false">
      <c r="A153" s="82" t="str">
        <f aca="false">IF(I153&lt;&gt;0,IF(COUNTIF(I$4:I$164,I153)&lt;&gt;1,RANK(I153,I$4:I$164)&amp;"°",RANK(I153,I$4:I$164)),"")</f>
        <v/>
      </c>
      <c r="B153" s="125"/>
      <c r="C153" s="125"/>
      <c r="D153" s="125" t="str">
        <f aca="false">CONCATENATE(B153," ",C153)</f>
        <v> </v>
      </c>
      <c r="E153" s="82" t="str">
        <f aca="false">IF(ISERROR(VLOOKUP(CONCATENATE($B153," ",$C153),TabJoueurs,2,0)),"",VLOOKUP(CONCATENATE($B153," ",$C153),TabJoueurs,2,0))</f>
        <v/>
      </c>
      <c r="F153" s="82" t="str">
        <f aca="false">IF(ISERROR(VLOOKUP(CONCATENATE($B153," ",$C153),TabJoueurs,3,0)),"",VLOOKUP(CONCATENATE($B153," ",$C153),TabJoueurs,3,0))</f>
        <v/>
      </c>
      <c r="G153" s="83" t="str">
        <f aca="false">IF(ISERROR(VLOOKUP(CONCATENATE($B153," ",$C153),TabJoueurs,4,0)),"",VLOOKUP(CONCATENATE($B153," ",$C153),TabJoueurs,4,0))</f>
        <v/>
      </c>
      <c r="H153" s="83" t="str">
        <f aca="false">IF(ISERROR(VLOOKUP(CONCATENATE($B153," ",$C153),TabJoueurs,7,0)),"",VLOOKUP(CONCATENATE($B153," ",$C153),TabJoueurs,7,0))</f>
        <v/>
      </c>
      <c r="I153" s="125"/>
      <c r="J153" s="82" t="n">
        <f aca="false">COUNTIF(G$4:G153,G153)</f>
        <v>150</v>
      </c>
      <c r="K153" s="82" t="n">
        <f aca="false">IFERROR(IF(J153&lt;6,K152+1,K152),0)</f>
        <v>5</v>
      </c>
      <c r="L153" s="82" t="str">
        <f aca="false">IF(I153&gt;0,IF(J153&lt;6,PtsMax-K153+1,""),"")</f>
        <v/>
      </c>
      <c r="M153" s="82" t="n">
        <f aca="false">MAX(O153:AE153)</f>
        <v>0</v>
      </c>
      <c r="N153" s="98" t="str">
        <f aca="false">IFERROR(I153/I$1,"")</f>
        <v/>
      </c>
      <c r="O153" s="127" t="str">
        <f aca="false">IF(O$2=$G153,$L153,"")</f>
        <v/>
      </c>
      <c r="P153" s="128" t="str">
        <f aca="false">IF(P$2=$G153,$L153,"")</f>
        <v/>
      </c>
      <c r="Q153" s="127" t="str">
        <f aca="false">IF(Q$2=$G153,$L153,"")</f>
        <v/>
      </c>
      <c r="R153" s="128" t="str">
        <f aca="false">IF(R$2=$G153,$L153,"")</f>
        <v/>
      </c>
      <c r="S153" s="127" t="str">
        <f aca="false">IF(S$2=$G153,$L153,"")</f>
        <v/>
      </c>
      <c r="T153" s="128" t="str">
        <f aca="false">IF(T$2=$G153,$L153,"")</f>
        <v/>
      </c>
      <c r="U153" s="127" t="str">
        <f aca="false">IF(U$2=$G153,$L153,"")</f>
        <v/>
      </c>
      <c r="V153" s="128" t="str">
        <f aca="false">IF(V$2=$G153,$L153,"")</f>
        <v/>
      </c>
      <c r="W153" s="127" t="str">
        <f aca="false">IF(W$2=$G153,$L153,"")</f>
        <v/>
      </c>
      <c r="X153" s="128" t="str">
        <f aca="false">IF(X$2=$G153,$L153,"")</f>
        <v/>
      </c>
      <c r="Y153" s="127" t="str">
        <f aca="false">IF(Y$2=$G153,$L153,"")</f>
        <v/>
      </c>
      <c r="Z153" s="128" t="str">
        <f aca="false">IF(Z$2=$G153,$L153,"")</f>
        <v/>
      </c>
      <c r="AA153" s="127" t="str">
        <f aca="false">IF(AA$2=$G153,$L153,"")</f>
        <v/>
      </c>
      <c r="AB153" s="128" t="str">
        <f aca="false">IF(AB$2=$G153,$L153,"")</f>
        <v/>
      </c>
      <c r="AC153" s="127" t="str">
        <f aca="false">IF(AC$2=$G153,$L153,"")</f>
        <v/>
      </c>
      <c r="AD153" s="128" t="str">
        <f aca="false">IF(AD$2=$G153,$L153,"")</f>
        <v/>
      </c>
      <c r="AE153" s="127" t="str">
        <f aca="false">IF(AE$2=$G153,$L153,"")</f>
        <v/>
      </c>
      <c r="AF153" s="83"/>
      <c r="AG153" s="83"/>
      <c r="AH153" s="83"/>
      <c r="AI153" s="83"/>
    </row>
    <row r="154" customFormat="false" ht="14.25" hidden="false" customHeight="false" outlineLevel="0" collapsed="false">
      <c r="H154" s="78" t="str">
        <f aca="false">IF(ISERROR(VLOOKUP(CONCATENATE($B154," ",$C154),TabJoueurs,7,0)),"",VLOOKUP(CONCATENATE($B154," ",$C154),TabJoueurs,7,0))</f>
        <v/>
      </c>
    </row>
  </sheetData>
  <autoFilter ref="A3:AK154"/>
  <mergeCells count="1">
    <mergeCell ref="B1:C1"/>
  </mergeCells>
  <conditionalFormatting sqref="B4:I10 B16:I153 B11:H15">
    <cfRule type="expression" priority="2" aboveAverage="0" equalAverage="0" bottom="0" percent="0" rank="0" text="" dxfId="0">
      <formula>$G4="ARL"</formula>
    </cfRule>
    <cfRule type="expression" priority="3" aboveAverage="0" equalAverage="0" bottom="0" percent="0" rank="0" text="" dxfId="0">
      <formula>$G4="AYW"</formula>
    </cfRule>
    <cfRule type="expression" priority="4" aboveAverage="0" equalAverage="0" bottom="0" percent="0" rank="0" text="" dxfId="0">
      <formula>$G4="BAS"</formula>
    </cfRule>
    <cfRule type="expression" priority="5" aboveAverage="0" equalAverage="0" bottom="0" percent="0" rank="0" text="" dxfId="0">
      <formula>$G4="BEX"</formula>
    </cfRule>
    <cfRule type="expression" priority="6" aboveAverage="0" equalAverage="0" bottom="0" percent="0" rank="0" text="" dxfId="0">
      <formula>$G4="BON"</formula>
    </cfRule>
    <cfRule type="expression" priority="7" aboveAverage="0" equalAverage="0" bottom="0" percent="0" rank="0" text="" dxfId="0">
      <formula>$G4="CHY"</formula>
    </cfRule>
    <cfRule type="expression" priority="8" aboveAverage="0" equalAverage="0" bottom="0" percent="0" rank="0" text="" dxfId="0">
      <formula>$G4="CNA"</formula>
    </cfRule>
    <cfRule type="expression" priority="9" aboveAverage="0" equalAverage="0" bottom="0" percent="0" rank="0" text="" dxfId="0">
      <formula>$G4="CNB"</formula>
    </cfRule>
    <cfRule type="expression" priority="10" aboveAverage="0" equalAverage="0" bottom="0" percent="0" rank="0" text="" dxfId="0">
      <formula>$G4="DZY"</formula>
    </cfRule>
    <cfRule type="expression" priority="11" aboveAverage="0" equalAverage="0" bottom="0" percent="0" rank="0" text="" dxfId="0">
      <formula>$G4="GED"</formula>
    </cfRule>
    <cfRule type="expression" priority="12" aboveAverage="0" equalAverage="0" bottom="0" percent="0" rank="0" text="" dxfId="0">
      <formula>$G4="GER"</formula>
    </cfRule>
    <cfRule type="expression" priority="13" aboveAverage="0" equalAverage="0" bottom="0" percent="0" rank="0" text="" dxfId="0">
      <formula>$G4="LIB"</formula>
    </cfRule>
    <cfRule type="expression" priority="14" aboveAverage="0" equalAverage="0" bottom="0" percent="0" rank="0" text="" dxfId="0">
      <formula>$G4="LUX"</formula>
    </cfRule>
    <cfRule type="expression" priority="15" aboveAverage="0" equalAverage="0" bottom="0" percent="0" rank="0" text="" dxfId="0">
      <formula>$G4="MAR"</formula>
    </cfRule>
    <cfRule type="expression" priority="16" aboveAverage="0" equalAverage="0" bottom="0" percent="0" rank="0" text="" dxfId="0">
      <formula>$G4="WAA"</formula>
    </cfRule>
    <cfRule type="expression" priority="17" aboveAverage="0" equalAverage="0" bottom="0" percent="0" rank="0" text="" dxfId="0">
      <formula>$G4="WAB"</formula>
    </cfRule>
  </conditionalFormatting>
  <dataValidations count="1">
    <dataValidation allowBlank="true" error="Ce sigle de club n'est pas correct. Sélection dans la liste." errorStyle="stop" errorTitle="Sigle club" operator="equal" showDropDown="false" showErrorMessage="true" showInputMessage="false" sqref="G4:H153" type="list">
      <formula1>#ref!</formula1>
      <formula2>0</formula2>
    </dataValidation>
  </dataValidations>
  <printOptions headings="false" gridLines="false" gridLinesSet="true" horizontalCentered="false" verticalCentered="false"/>
  <pageMargins left="0.196527777777778" right="0.0784722222222222" top="0.157638888888889" bottom="0.157638888888889" header="0.511811023622047" footer="0.511811023622047"/>
  <pageSetup paperSize="9" scale="9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3E300"/>
    <pageSetUpPr fitToPage="false"/>
  </sheetPr>
  <dimension ref="A1:AA16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pane xSplit="0" ySplit="5" topLeftCell="A66" activePane="bottomLeft" state="frozen"/>
      <selection pane="topLeft" activeCell="A1" activeCellId="0" sqref="A1"/>
      <selection pane="bottomLeft" activeCell="E116" activeCellId="0" sqref="E116"/>
    </sheetView>
  </sheetViews>
  <sheetFormatPr defaultColWidth="12.78125" defaultRowHeight="14.25" zeroHeight="false" outlineLevelRow="0" outlineLevelCol="0"/>
  <cols>
    <col collapsed="false" customWidth="true" hidden="false" outlineLevel="0" max="1" min="1" style="0" width="8.22"/>
    <col collapsed="false" customWidth="true" hidden="false" outlineLevel="0" max="3" min="2" style="113" width="14.55"/>
    <col collapsed="false" customWidth="true" hidden="false" outlineLevel="0" max="4" min="4" style="0" width="24"/>
    <col collapsed="false" customWidth="true" hidden="false" outlineLevel="0" max="5" min="5" style="0" width="6.66"/>
    <col collapsed="false" customWidth="true" hidden="false" outlineLevel="0" max="6" min="6" style="0" width="4.22"/>
    <col collapsed="false" customWidth="true" hidden="false" outlineLevel="0" max="7" min="7" style="0" width="3.55"/>
    <col collapsed="false" customWidth="true" hidden="false" outlineLevel="0" max="8" min="8" style="0" width="4.34"/>
    <col collapsed="false" customWidth="true" hidden="false" outlineLevel="0" max="9" min="9" style="0" width="3.55"/>
    <col collapsed="false" customWidth="true" hidden="false" outlineLevel="0" max="10" min="10" style="0" width="3.89"/>
    <col collapsed="false" customWidth="true" hidden="false" outlineLevel="0" max="11" min="11" style="0" width="3.55"/>
    <col collapsed="false" customWidth="true" hidden="false" outlineLevel="0" max="12" min="12" style="0" width="4.34"/>
    <col collapsed="false" customWidth="true" hidden="false" outlineLevel="0" max="20" min="13" style="0" width="3.55"/>
    <col collapsed="false" customWidth="true" hidden="false" outlineLevel="0" max="21" min="21" style="0" width="4.22"/>
    <col collapsed="false" customWidth="true" hidden="false" outlineLevel="0" max="22" min="22" style="0" width="3.55"/>
    <col collapsed="false" customWidth="true" hidden="false" outlineLevel="0" max="23" min="23" style="0" width="4"/>
    <col collapsed="false" customWidth="true" hidden="false" outlineLevel="0" max="28" min="24" style="0" width="3.55"/>
    <col collapsed="false" customWidth="true" hidden="false" outlineLevel="0" max="30" min="29" style="0" width="4.44"/>
    <col collapsed="false" customWidth="true" hidden="false" outlineLevel="0" max="32" min="31" style="0" width="4.22"/>
    <col collapsed="false" customWidth="true" hidden="false" outlineLevel="0" max="49" min="33" style="0" width="4.66"/>
  </cols>
  <sheetData>
    <row r="1" customFormat="false" ht="112.5" hidden="false" customHeight="true" outlineLevel="0" collapsed="false">
      <c r="A1" s="104" t="s">
        <v>820</v>
      </c>
      <c r="B1" s="104"/>
      <c r="C1" s="104"/>
      <c r="D1" s="105" t="s">
        <v>181</v>
      </c>
      <c r="E1" s="105"/>
      <c r="F1" s="106" t="str">
        <f aca="false">VLOOKUP(F3,lapartie,3,0)</f>
        <v>VESPA </v>
      </c>
      <c r="G1" s="106" t="str">
        <f aca="false">VLOOKUP(G3,lapartie,3,0)</f>
        <v>CABINET </v>
      </c>
      <c r="H1" s="106" t="str">
        <f aca="false">VLOOKUP(H3,lapartie,3,0)</f>
        <v>ARALDITE </v>
      </c>
      <c r="I1" s="106" t="str">
        <f aca="false">VLOOKUP(I3,lapartie,3,0)</f>
        <v>FRAUDERA </v>
      </c>
      <c r="J1" s="106" t="str">
        <f aca="false">VLOOKUP(J3,lapartie,3,0)</f>
        <v>TYPERAI </v>
      </c>
      <c r="K1" s="106" t="str">
        <f aca="false">VLOOKUP(K3,lapartie,3,0)</f>
        <v>TWINS </v>
      </c>
      <c r="L1" s="106" t="str">
        <f aca="false">VLOOKUP(L3,lapartie,3,0)</f>
        <v>KO(T)E </v>
      </c>
      <c r="M1" s="106" t="str">
        <f aca="false">VLOOKUP(M3,lapartie,3,0)</f>
        <v>HURLIONS </v>
      </c>
      <c r="N1" s="106" t="str">
        <f aca="false">VLOOKUP(N3,lapartie,3,0)</f>
        <v>HIHAN </v>
      </c>
      <c r="O1" s="106" t="str">
        <f aca="false">VLOOKUP(O3,lapartie,3,0)</f>
        <v>DJEMBÉ </v>
      </c>
      <c r="P1" s="106" t="str">
        <f aca="false">VLOOKUP(P3,lapartie,3,0)</f>
        <v>ENVIDE </v>
      </c>
      <c r="Q1" s="106" t="str">
        <f aca="false">VLOOKUP(Q3,lapartie,3,0)</f>
        <v>TOXINE </v>
      </c>
      <c r="R1" s="106" t="str">
        <f aca="false">VLOOKUP(R3,lapartie,3,0)</f>
        <v>MI(J)OTAGE </v>
      </c>
      <c r="S1" s="106" t="str">
        <f aca="false">VLOOKUP(S3,lapartie,3,0)</f>
        <v>CLOAQUE </v>
      </c>
      <c r="T1" s="106" t="str">
        <f aca="false">VLOOKUP(T3,lapartie,3,0)</f>
        <v>SUES </v>
      </c>
      <c r="U1" s="106" t="str">
        <f aca="false">VLOOKUP(U3,lapartie,3,0)</f>
        <v>VENTAGES </v>
      </c>
      <c r="V1" s="106" t="str">
        <f aca="false">VLOOKUP(V3,lapartie,3,0)</f>
        <v>CELEZ </v>
      </c>
      <c r="W1" s="106" t="str">
        <f aca="false">IFERROR(VLOOKUP(W3,lapartie,3,0),"")</f>
        <v>FUMEZ </v>
      </c>
      <c r="X1" s="106" t="str">
        <f aca="false">IFERROR(VLOOKUP(X3,lapartie,3,0),"")</f>
        <v>TORVE </v>
      </c>
      <c r="Y1" s="106" t="str">
        <f aca="false">IFERROR(VLOOKUP(Y3,lapartie,3,0),"")</f>
        <v>OU </v>
      </c>
      <c r="Z1" s="106" t="str">
        <f aca="false">IFERROR(VLOOKUP(Z3,lapartie,3,0),"")</f>
        <v/>
      </c>
      <c r="AA1" s="106" t="str">
        <f aca="false">IFERROR(VLOOKUP(AA3,lapartie,3,0),"")</f>
        <v/>
      </c>
    </row>
    <row r="2" customFormat="false" ht="14.25" hidden="false" customHeight="false" outlineLevel="0" collapsed="false">
      <c r="A2" s="107"/>
      <c r="B2" s="107"/>
      <c r="C2" s="107"/>
      <c r="D2" s="105" t="s">
        <v>182</v>
      </c>
      <c r="E2" s="108" t="n">
        <f aca="false">SUM(F2:AA2)</f>
        <v>955</v>
      </c>
      <c r="F2" s="109" t="n">
        <f aca="false">VLOOKUP(F3,lapartie,5,0)</f>
        <v>28</v>
      </c>
      <c r="G2" s="109" t="n">
        <f aca="false">VLOOKUP(G3,lapartie,5,0)</f>
        <v>22</v>
      </c>
      <c r="H2" s="109" t="n">
        <f aca="false">VLOOKUP(H3,lapartie,5,0)</f>
        <v>83</v>
      </c>
      <c r="I2" s="109" t="n">
        <f aca="false">VLOOKUP(I3,lapartie,5,0)</f>
        <v>76</v>
      </c>
      <c r="J2" s="109" t="n">
        <f aca="false">VLOOKUP(J3,lapartie,5,0)</f>
        <v>48</v>
      </c>
      <c r="K2" s="109" t="n">
        <f aca="false">VLOOKUP(K3,lapartie,5,0)</f>
        <v>46</v>
      </c>
      <c r="L2" s="109" t="n">
        <f aca="false">VLOOKUP(L3,lapartie,5,0)</f>
        <v>84</v>
      </c>
      <c r="M2" s="109" t="n">
        <f aca="false">VLOOKUP(M3,lapartie,5,0)</f>
        <v>65</v>
      </c>
      <c r="N2" s="109" t="n">
        <f aca="false">VLOOKUP(N3,lapartie,5,0)</f>
        <v>45</v>
      </c>
      <c r="O2" s="109" t="n">
        <f aca="false">VLOOKUP(O3,lapartie,5,0)</f>
        <v>34</v>
      </c>
      <c r="P2" s="109" t="n">
        <f aca="false">VLOOKUP(P3,lapartie,5,0)</f>
        <v>33</v>
      </c>
      <c r="Q2" s="109" t="n">
        <f aca="false">VLOOKUP(Q3,lapartie,5,0)</f>
        <v>75</v>
      </c>
      <c r="R2" s="109" t="n">
        <f aca="false">VLOOKUP(R3,lapartie,5,0)</f>
        <v>83</v>
      </c>
      <c r="S2" s="109" t="n">
        <f aca="false">VLOOKUP(S3,lapartie,5,0)</f>
        <v>48</v>
      </c>
      <c r="T2" s="109" t="n">
        <f aca="false">VLOOKUP(T3,lapartie,5,0)</f>
        <v>56</v>
      </c>
      <c r="U2" s="109" t="n">
        <f aca="false">VLOOKUP(U3,lapartie,5,0)</f>
        <v>28</v>
      </c>
      <c r="V2" s="109" t="n">
        <f aca="false">VLOOKUP(V3,lapartie,5,0)</f>
        <v>36</v>
      </c>
      <c r="W2" s="109" t="n">
        <f aca="false">VLOOKUP(W3,lapartie,5,0)</f>
        <v>36</v>
      </c>
      <c r="X2" s="109" t="n">
        <f aca="false">VLOOKUP(X3,lapartie,5,0)</f>
        <v>16</v>
      </c>
      <c r="Y2" s="109" t="n">
        <f aca="false">VLOOKUP(Y3,lapartie,5,0)</f>
        <v>13</v>
      </c>
      <c r="Z2" s="109"/>
      <c r="AA2" s="109"/>
    </row>
    <row r="3" customFormat="false" ht="14.25" hidden="false" customHeight="false" outlineLevel="0" collapsed="false">
      <c r="A3" s="107"/>
      <c r="B3" s="107"/>
      <c r="C3" s="107"/>
      <c r="D3" s="105" t="s">
        <v>183</v>
      </c>
      <c r="E3" s="105"/>
      <c r="F3" s="110" t="n">
        <v>1</v>
      </c>
      <c r="G3" s="110" t="n">
        <v>2</v>
      </c>
      <c r="H3" s="110" t="n">
        <v>3</v>
      </c>
      <c r="I3" s="110" t="n">
        <v>4</v>
      </c>
      <c r="J3" s="110" t="n">
        <v>5</v>
      </c>
      <c r="K3" s="110" t="n">
        <v>6</v>
      </c>
      <c r="L3" s="110" t="n">
        <v>7</v>
      </c>
      <c r="M3" s="110" t="n">
        <v>8</v>
      </c>
      <c r="N3" s="110" t="n">
        <v>9</v>
      </c>
      <c r="O3" s="110" t="n">
        <v>10</v>
      </c>
      <c r="P3" s="110" t="n">
        <v>11</v>
      </c>
      <c r="Q3" s="110" t="n">
        <v>12</v>
      </c>
      <c r="R3" s="110" t="n">
        <v>13</v>
      </c>
      <c r="S3" s="110" t="n">
        <v>14</v>
      </c>
      <c r="T3" s="110" t="n">
        <v>15</v>
      </c>
      <c r="U3" s="110" t="n">
        <v>16</v>
      </c>
      <c r="V3" s="110" t="n">
        <v>17</v>
      </c>
      <c r="W3" s="110" t="n">
        <v>18</v>
      </c>
      <c r="X3" s="110" t="n">
        <v>19</v>
      </c>
      <c r="Y3" s="110" t="n">
        <v>20</v>
      </c>
      <c r="Z3" s="110" t="n">
        <v>21</v>
      </c>
      <c r="AA3" s="110" t="n">
        <v>22</v>
      </c>
    </row>
    <row r="4" customFormat="false" ht="14.25" hidden="false" customHeight="false" outlineLevel="0" collapsed="false">
      <c r="A4" s="107"/>
      <c r="B4" s="107"/>
      <c r="C4" s="107"/>
      <c r="D4" s="105" t="s">
        <v>184</v>
      </c>
      <c r="E4" s="105"/>
      <c r="F4" s="111" t="n">
        <f aca="false">COUNTIF(F6:F137,F2)</f>
        <v>52</v>
      </c>
      <c r="G4" s="111" t="n">
        <f aca="false">COUNTIF(G6:G137,G2)</f>
        <v>53</v>
      </c>
      <c r="H4" s="111" t="n">
        <f aca="false">COUNTIF(H6:H137,H2)</f>
        <v>1</v>
      </c>
      <c r="I4" s="111" t="n">
        <f aca="false">COUNTIF(I6:I137,I2)</f>
        <v>82</v>
      </c>
      <c r="J4" s="111" t="n">
        <f aca="false">COUNTIF(J6:J137,J2)</f>
        <v>100</v>
      </c>
      <c r="K4" s="111" t="n">
        <f aca="false">COUNTIF(K6:K137,K2)</f>
        <v>16</v>
      </c>
      <c r="L4" s="111" t="n">
        <f aca="false">COUNTIF(L6:L137,L2)</f>
        <v>65</v>
      </c>
      <c r="M4" s="111" t="n">
        <f aca="false">COUNTIF(M6:M137,M2)</f>
        <v>53</v>
      </c>
      <c r="N4" s="111" t="n">
        <f aca="false">COUNTIF(N6:N137,N2)</f>
        <v>3</v>
      </c>
      <c r="O4" s="111" t="n">
        <f aca="false">COUNTIF(O6:O137,O2)</f>
        <v>13</v>
      </c>
      <c r="P4" s="111" t="n">
        <f aca="false">COUNTIF(P6:P137,P2)</f>
        <v>66</v>
      </c>
      <c r="Q4" s="111" t="n">
        <f aca="false">COUNTIF(Q6:Q137,Q2)</f>
        <v>34</v>
      </c>
      <c r="R4" s="111" t="n">
        <f aca="false">COUNTIF(R6:R137,R2)</f>
        <v>4</v>
      </c>
      <c r="S4" s="111" t="n">
        <f aca="false">COUNTIF(S6:S137,S2)</f>
        <v>14</v>
      </c>
      <c r="T4" s="111" t="n">
        <f aca="false">COUNTIF(T6:T137,T2)</f>
        <v>46</v>
      </c>
      <c r="U4" s="111" t="n">
        <f aca="false">COUNTIF(U6:U137,U2)</f>
        <v>1</v>
      </c>
      <c r="V4" s="111" t="n">
        <f aca="false">COUNTIF(V6:V137,V2)</f>
        <v>35</v>
      </c>
      <c r="W4" s="111" t="n">
        <f aca="false">COUNTIF(W6:W137,W2)</f>
        <v>103</v>
      </c>
      <c r="X4" s="111" t="n">
        <f aca="false">COUNTIF(X6:X137,X2)</f>
        <v>6</v>
      </c>
      <c r="Y4" s="111" t="n">
        <f aca="false">COUNTIF(Y6:Y137,Y2)</f>
        <v>82</v>
      </c>
      <c r="Z4" s="111" t="n">
        <f aca="false">COUNTIF(Z6:Z137,Z2)</f>
        <v>0</v>
      </c>
      <c r="AA4" s="111" t="n">
        <f aca="false">COUNTIF(AA6:AA137,AA2)</f>
        <v>0</v>
      </c>
    </row>
    <row r="5" customFormat="false" ht="14.25" hidden="false" customHeight="false" outlineLevel="0" collapsed="false">
      <c r="A5" s="107"/>
      <c r="B5" s="107"/>
      <c r="C5" s="107"/>
      <c r="D5" s="105" t="s">
        <v>821</v>
      </c>
      <c r="E5" s="105"/>
      <c r="F5" s="118" t="n">
        <f aca="false">COUNTIF(F6:F137,0)</f>
        <v>3</v>
      </c>
      <c r="G5" s="118" t="n">
        <f aca="false">COUNTIF(G6:G137,0)</f>
        <v>2</v>
      </c>
      <c r="H5" s="118" t="n">
        <f aca="false">COUNTIF(H6:H137,0)</f>
        <v>2</v>
      </c>
      <c r="I5" s="118" t="n">
        <f aca="false">COUNTIF(I6:I137,0)</f>
        <v>2</v>
      </c>
      <c r="J5" s="118" t="n">
        <f aca="false">COUNTIF(J6:J137,0)</f>
        <v>2</v>
      </c>
      <c r="K5" s="118" t="n">
        <f aca="false">COUNTIF(K6:K137,0)</f>
        <v>14</v>
      </c>
      <c r="L5" s="118" t="n">
        <f aca="false">COUNTIF(L6:L137,0)</f>
        <v>1</v>
      </c>
      <c r="M5" s="118" t="n">
        <f aca="false">COUNTIF(M6:M137,0)</f>
        <v>4</v>
      </c>
      <c r="N5" s="118" t="n">
        <f aca="false">COUNTIF(N6:N137,0)</f>
        <v>4</v>
      </c>
      <c r="O5" s="118" t="n">
        <f aca="false">COUNTIF(O6:O137,0)</f>
        <v>6</v>
      </c>
      <c r="P5" s="118" t="n">
        <f aca="false">COUNTIF(P6:P137,0)</f>
        <v>1</v>
      </c>
      <c r="Q5" s="118" t="n">
        <f aca="false">COUNTIF(Q6:Q137,0)</f>
        <v>2</v>
      </c>
      <c r="R5" s="118" t="n">
        <f aca="false">COUNTIF(R6:R137,0)</f>
        <v>13</v>
      </c>
      <c r="S5" s="118" t="n">
        <f aca="false">COUNTIF(S6:S137,0)</f>
        <v>3</v>
      </c>
      <c r="T5" s="118" t="n">
        <f aca="false">COUNTIF(T6:T137,0)</f>
        <v>1</v>
      </c>
      <c r="U5" s="118" t="n">
        <f aca="false">COUNTIF(U6:U137,0)</f>
        <v>2</v>
      </c>
      <c r="V5" s="118" t="n">
        <f aca="false">COUNTIF(V6:V137,0)</f>
        <v>1</v>
      </c>
      <c r="W5" s="118" t="n">
        <f aca="false">COUNTIF(W6:W137,0)</f>
        <v>0</v>
      </c>
      <c r="X5" s="118" t="n">
        <f aca="false">COUNTIF(X6:X137,0)</f>
        <v>6</v>
      </c>
      <c r="Y5" s="118" t="n">
        <f aca="false">COUNTIF(Y6:Y137,0)</f>
        <v>4</v>
      </c>
      <c r="Z5" s="118" t="n">
        <f aca="false">COUNTIF(Z6:Z137,0)</f>
        <v>0</v>
      </c>
      <c r="AA5" s="118" t="n">
        <f aca="false">COUNTIF(AA6:AA137,0)</f>
        <v>0</v>
      </c>
    </row>
    <row r="6" customFormat="false" ht="14.25" hidden="false" customHeight="false" outlineLevel="0" collapsed="false">
      <c r="A6" s="113" t="n">
        <v>1</v>
      </c>
      <c r="B6" s="113" t="s">
        <v>603</v>
      </c>
      <c r="C6" s="113" t="s">
        <v>604</v>
      </c>
      <c r="D6" s="0" t="str">
        <f aca="false">_xlfn.CONCAT(UPPER(TRIM(B6))," ",TRIM(C6))</f>
        <v>LOWYS Isabelle</v>
      </c>
      <c r="E6" s="114" t="n">
        <f aca="false">SUM(F6:AA6)</f>
        <v>867</v>
      </c>
      <c r="F6" s="0" t="n">
        <v>28</v>
      </c>
      <c r="G6" s="0" t="n">
        <v>22</v>
      </c>
      <c r="H6" s="0" t="n">
        <v>70</v>
      </c>
      <c r="I6" s="0" t="n">
        <v>76</v>
      </c>
      <c r="J6" s="0" t="n">
        <v>48</v>
      </c>
      <c r="K6" s="0" t="n">
        <v>45</v>
      </c>
      <c r="L6" s="0" t="n">
        <v>50</v>
      </c>
      <c r="M6" s="0" t="n">
        <v>65</v>
      </c>
      <c r="N6" s="0" t="n">
        <v>32</v>
      </c>
      <c r="O6" s="0" t="n">
        <v>32</v>
      </c>
      <c r="P6" s="0" t="n">
        <v>33</v>
      </c>
      <c r="Q6" s="0" t="n">
        <v>75</v>
      </c>
      <c r="R6" s="0" t="n">
        <v>72</v>
      </c>
      <c r="S6" s="0" t="n">
        <v>45</v>
      </c>
      <c r="T6" s="0" t="n">
        <v>56</v>
      </c>
      <c r="U6" s="0" t="n">
        <v>24</v>
      </c>
      <c r="V6" s="0" t="n">
        <v>34</v>
      </c>
      <c r="W6" s="0" t="n">
        <v>36</v>
      </c>
      <c r="X6" s="0" t="n">
        <v>14</v>
      </c>
      <c r="Y6" s="0" t="n">
        <v>10</v>
      </c>
    </row>
    <row r="7" customFormat="false" ht="14.25" hidden="false" customHeight="false" outlineLevel="0" collapsed="false">
      <c r="A7" s="113" t="n">
        <v>2</v>
      </c>
      <c r="B7" s="113" t="s">
        <v>631</v>
      </c>
      <c r="C7" s="113" t="s">
        <v>632</v>
      </c>
      <c r="D7" s="0" t="str">
        <f aca="false">_xlfn.CONCAT(UPPER(TRIM(B7))," ",TRIM(C7))</f>
        <v>HEREMANS Joséphine</v>
      </c>
      <c r="E7" s="114" t="n">
        <f aca="false">SUM(F7:AA7)</f>
        <v>441</v>
      </c>
      <c r="F7" s="0" t="n">
        <v>26</v>
      </c>
      <c r="G7" s="0" t="n">
        <v>6</v>
      </c>
      <c r="H7" s="0" t="n">
        <v>10</v>
      </c>
      <c r="I7" s="0" t="n">
        <v>24</v>
      </c>
      <c r="J7" s="0" t="n">
        <v>48</v>
      </c>
      <c r="K7" s="0" t="n">
        <v>25</v>
      </c>
      <c r="L7" s="0" t="n">
        <v>26</v>
      </c>
      <c r="M7" s="0" t="n">
        <v>12</v>
      </c>
      <c r="N7" s="0" t="n">
        <v>27</v>
      </c>
      <c r="O7" s="0" t="n">
        <v>27</v>
      </c>
      <c r="P7" s="0" t="n">
        <v>30</v>
      </c>
      <c r="Q7" s="0" t="n">
        <v>39</v>
      </c>
      <c r="R7" s="0" t="n">
        <v>21</v>
      </c>
      <c r="S7" s="0" t="n">
        <v>31</v>
      </c>
      <c r="T7" s="0" t="n">
        <v>18</v>
      </c>
      <c r="U7" s="0" t="n">
        <v>16</v>
      </c>
      <c r="V7" s="0" t="n">
        <v>0</v>
      </c>
      <c r="W7" s="0" t="n">
        <v>36</v>
      </c>
      <c r="X7" s="0" t="n">
        <v>14</v>
      </c>
      <c r="Y7" s="0" t="n">
        <v>5</v>
      </c>
    </row>
    <row r="8" customFormat="false" ht="14.25" hidden="false" customHeight="false" outlineLevel="0" collapsed="false">
      <c r="A8" s="113" t="n">
        <v>3</v>
      </c>
      <c r="B8" s="113" t="s">
        <v>207</v>
      </c>
      <c r="C8" s="113" t="s">
        <v>208</v>
      </c>
      <c r="D8" s="0" t="str">
        <f aca="false">_xlfn.CONCAT(UPPER(TRIM(B8))," ",TRIM(C8))</f>
        <v>VAN CANTFORT Jacques</v>
      </c>
      <c r="E8" s="114" t="n">
        <f aca="false">SUM(F8:AA8)</f>
        <v>813</v>
      </c>
      <c r="F8" s="0" t="n">
        <v>28</v>
      </c>
      <c r="G8" s="0" t="n">
        <v>20</v>
      </c>
      <c r="H8" s="0" t="n">
        <v>63</v>
      </c>
      <c r="I8" s="0" t="n">
        <v>76</v>
      </c>
      <c r="J8" s="0" t="n">
        <v>48</v>
      </c>
      <c r="K8" s="0" t="n">
        <v>45</v>
      </c>
      <c r="L8" s="0" t="n">
        <v>84</v>
      </c>
      <c r="M8" s="0" t="n">
        <v>65</v>
      </c>
      <c r="N8" s="0" t="n">
        <v>27</v>
      </c>
      <c r="O8" s="0" t="n">
        <v>27</v>
      </c>
      <c r="P8" s="0" t="n">
        <v>33</v>
      </c>
      <c r="Q8" s="0" t="n">
        <v>0</v>
      </c>
      <c r="R8" s="0" t="n">
        <v>72</v>
      </c>
      <c r="S8" s="0" t="n">
        <v>48</v>
      </c>
      <c r="T8" s="0" t="n">
        <v>56</v>
      </c>
      <c r="U8" s="0" t="n">
        <v>22</v>
      </c>
      <c r="V8" s="0" t="n">
        <v>34</v>
      </c>
      <c r="W8" s="0" t="n">
        <v>36</v>
      </c>
      <c r="X8" s="0" t="n">
        <v>16</v>
      </c>
      <c r="Y8" s="0" t="n">
        <v>13</v>
      </c>
    </row>
    <row r="9" customFormat="false" ht="14.25" hidden="false" customHeight="false" outlineLevel="0" collapsed="false">
      <c r="A9" s="113" t="n">
        <v>4</v>
      </c>
      <c r="B9" s="113" t="s">
        <v>221</v>
      </c>
      <c r="C9" s="113" t="s">
        <v>222</v>
      </c>
      <c r="D9" s="0" t="str">
        <f aca="false">_xlfn.CONCAT(UPPER(TRIM(B9))," ",TRIM(C9))</f>
        <v>KOEUNE Bernadette</v>
      </c>
      <c r="E9" s="114" t="n">
        <f aca="false">SUM(F9:AA9)</f>
        <v>823</v>
      </c>
      <c r="F9" s="0" t="n">
        <v>26</v>
      </c>
      <c r="G9" s="0" t="n">
        <v>20</v>
      </c>
      <c r="H9" s="0" t="n">
        <v>63</v>
      </c>
      <c r="I9" s="0" t="n">
        <v>76</v>
      </c>
      <c r="J9" s="0" t="n">
        <v>36</v>
      </c>
      <c r="K9" s="0" t="n">
        <v>41</v>
      </c>
      <c r="L9" s="0" t="n">
        <v>84</v>
      </c>
      <c r="M9" s="0" t="n">
        <v>65</v>
      </c>
      <c r="N9" s="0" t="n">
        <v>30</v>
      </c>
      <c r="O9" s="0" t="n">
        <v>32</v>
      </c>
      <c r="P9" s="0" t="n">
        <v>31</v>
      </c>
      <c r="Q9" s="0" t="n">
        <v>75</v>
      </c>
      <c r="R9" s="0" t="n">
        <v>30</v>
      </c>
      <c r="S9" s="0" t="n">
        <v>41</v>
      </c>
      <c r="T9" s="0" t="n">
        <v>49</v>
      </c>
      <c r="U9" s="0" t="n">
        <v>24</v>
      </c>
      <c r="V9" s="0" t="n">
        <v>36</v>
      </c>
      <c r="W9" s="0" t="n">
        <v>36</v>
      </c>
      <c r="X9" s="0" t="n">
        <v>15</v>
      </c>
      <c r="Y9" s="0" t="n">
        <v>13</v>
      </c>
    </row>
    <row r="10" customFormat="false" ht="14.25" hidden="false" customHeight="false" outlineLevel="0" collapsed="false">
      <c r="A10" s="113" t="n">
        <v>5</v>
      </c>
      <c r="B10" s="113" t="s">
        <v>264</v>
      </c>
      <c r="C10" s="113" t="s">
        <v>265</v>
      </c>
      <c r="D10" s="0" t="str">
        <f aca="false">_xlfn.CONCAT(UPPER(TRIM(B10))," ",TRIM(C10))</f>
        <v>TRIBOLET Jean-Claude</v>
      </c>
      <c r="E10" s="114" t="n">
        <f aca="false">SUM(F10:AA10)</f>
        <v>875</v>
      </c>
      <c r="F10" s="0" t="n">
        <v>28</v>
      </c>
      <c r="G10" s="0" t="n">
        <v>20</v>
      </c>
      <c r="H10" s="0" t="n">
        <v>65</v>
      </c>
      <c r="I10" s="0" t="n">
        <v>76</v>
      </c>
      <c r="J10" s="0" t="n">
        <v>48</v>
      </c>
      <c r="K10" s="0" t="n">
        <v>45</v>
      </c>
      <c r="L10" s="0" t="n">
        <v>84</v>
      </c>
      <c r="M10" s="0" t="n">
        <v>65</v>
      </c>
      <c r="N10" s="0" t="n">
        <v>29</v>
      </c>
      <c r="O10" s="0" t="n">
        <v>32</v>
      </c>
      <c r="P10" s="0" t="n">
        <v>29</v>
      </c>
      <c r="Q10" s="0" t="n">
        <v>75</v>
      </c>
      <c r="R10" s="0" t="n">
        <v>72</v>
      </c>
      <c r="S10" s="0" t="n">
        <v>42</v>
      </c>
      <c r="T10" s="0" t="n">
        <v>49</v>
      </c>
      <c r="U10" s="0" t="n">
        <v>27</v>
      </c>
      <c r="V10" s="0" t="n">
        <v>26</v>
      </c>
      <c r="W10" s="0" t="n">
        <v>36</v>
      </c>
      <c r="X10" s="0" t="n">
        <v>14</v>
      </c>
      <c r="Y10" s="0" t="n">
        <v>13</v>
      </c>
    </row>
    <row r="11" customFormat="false" ht="14.25" hidden="false" customHeight="false" outlineLevel="0" collapsed="false">
      <c r="A11" s="113" t="n">
        <v>6</v>
      </c>
      <c r="B11" s="113" t="s">
        <v>742</v>
      </c>
      <c r="C11" s="113" t="s">
        <v>743</v>
      </c>
      <c r="D11" s="0" t="str">
        <f aca="false">_xlfn.CONCAT(UPPER(TRIM(B11))," ",TRIM(C11))</f>
        <v>GREGOIRE Nathalie</v>
      </c>
      <c r="E11" s="114" t="n">
        <f aca="false">SUM(F11:AA11)</f>
        <v>697</v>
      </c>
      <c r="F11" s="0" t="n">
        <v>26</v>
      </c>
      <c r="G11" s="0" t="n">
        <v>15</v>
      </c>
      <c r="H11" s="0" t="n">
        <v>63</v>
      </c>
      <c r="I11" s="0" t="n">
        <v>76</v>
      </c>
      <c r="J11" s="0" t="n">
        <v>48</v>
      </c>
      <c r="K11" s="0" t="n">
        <v>0</v>
      </c>
      <c r="L11" s="0" t="n">
        <v>48</v>
      </c>
      <c r="M11" s="0" t="n">
        <v>24</v>
      </c>
      <c r="N11" s="0" t="n">
        <v>29</v>
      </c>
      <c r="O11" s="0" t="n">
        <v>30</v>
      </c>
      <c r="P11" s="0" t="n">
        <v>33</v>
      </c>
      <c r="Q11" s="0" t="n">
        <v>39</v>
      </c>
      <c r="R11" s="0" t="n">
        <v>72</v>
      </c>
      <c r="S11" s="0" t="n">
        <v>37</v>
      </c>
      <c r="T11" s="0" t="n">
        <v>42</v>
      </c>
      <c r="U11" s="0" t="n">
        <v>19</v>
      </c>
      <c r="V11" s="0" t="n">
        <v>36</v>
      </c>
      <c r="W11" s="0" t="n">
        <v>36</v>
      </c>
      <c r="X11" s="0" t="n">
        <v>11</v>
      </c>
      <c r="Y11" s="0" t="n">
        <v>13</v>
      </c>
    </row>
    <row r="12" customFormat="false" ht="14.25" hidden="false" customHeight="false" outlineLevel="0" collapsed="false">
      <c r="A12" s="113" t="n">
        <v>7</v>
      </c>
      <c r="B12" s="113" t="s">
        <v>744</v>
      </c>
      <c r="C12" s="113" t="s">
        <v>745</v>
      </c>
      <c r="D12" s="0" t="str">
        <f aca="false">_xlfn.CONCAT(UPPER(TRIM(B12))," ",TRIM(C12))</f>
        <v>MASSART Marie Catherine</v>
      </c>
      <c r="E12" s="114" t="n">
        <f aca="false">SUM(F12:AA12)</f>
        <v>660</v>
      </c>
      <c r="F12" s="0" t="n">
        <v>28</v>
      </c>
      <c r="G12" s="0" t="n">
        <v>18</v>
      </c>
      <c r="H12" s="0" t="n">
        <v>20</v>
      </c>
      <c r="I12" s="0" t="n">
        <v>76</v>
      </c>
      <c r="J12" s="0" t="n">
        <v>48</v>
      </c>
      <c r="K12" s="0" t="n">
        <v>28</v>
      </c>
      <c r="L12" s="0" t="n">
        <v>84</v>
      </c>
      <c r="M12" s="0" t="n">
        <v>24</v>
      </c>
      <c r="N12" s="0" t="n">
        <v>30</v>
      </c>
      <c r="O12" s="0" t="n">
        <v>30</v>
      </c>
      <c r="P12" s="0" t="n">
        <v>0</v>
      </c>
      <c r="Q12" s="0" t="n">
        <v>44</v>
      </c>
      <c r="R12" s="0" t="n">
        <v>21</v>
      </c>
      <c r="S12" s="0" t="n">
        <v>48</v>
      </c>
      <c r="T12" s="0" t="n">
        <v>56</v>
      </c>
      <c r="U12" s="0" t="n">
        <v>11</v>
      </c>
      <c r="V12" s="0" t="n">
        <v>34</v>
      </c>
      <c r="W12" s="0" t="n">
        <v>36</v>
      </c>
      <c r="X12" s="0" t="n">
        <v>11</v>
      </c>
      <c r="Y12" s="0" t="n">
        <v>13</v>
      </c>
    </row>
    <row r="13" customFormat="false" ht="14.25" hidden="false" customHeight="false" outlineLevel="0" collapsed="false">
      <c r="A13" s="113" t="n">
        <v>8</v>
      </c>
      <c r="B13" s="113" t="s">
        <v>514</v>
      </c>
      <c r="C13" s="113" t="s">
        <v>261</v>
      </c>
      <c r="D13" s="0" t="str">
        <f aca="false">_xlfn.CONCAT(UPPER(TRIM(B13))," ",TRIM(C13))</f>
        <v>PIRENNE Danielle</v>
      </c>
      <c r="E13" s="114" t="n">
        <f aca="false">SUM(F13:AA13)</f>
        <v>749</v>
      </c>
      <c r="F13" s="0" t="n">
        <v>26</v>
      </c>
      <c r="G13" s="0" t="n">
        <v>18</v>
      </c>
      <c r="H13" s="0" t="n">
        <v>65</v>
      </c>
      <c r="I13" s="0" t="n">
        <v>76</v>
      </c>
      <c r="J13" s="0" t="n">
        <v>48</v>
      </c>
      <c r="K13" s="0" t="n">
        <v>0</v>
      </c>
      <c r="L13" s="0" t="n">
        <v>47</v>
      </c>
      <c r="M13" s="0" t="n">
        <v>65</v>
      </c>
      <c r="N13" s="0" t="n">
        <v>28</v>
      </c>
      <c r="O13" s="0" t="n">
        <v>30</v>
      </c>
      <c r="P13" s="0" t="n">
        <v>33</v>
      </c>
      <c r="Q13" s="0" t="n">
        <v>75</v>
      </c>
      <c r="R13" s="0" t="n">
        <v>18</v>
      </c>
      <c r="S13" s="0" t="n">
        <v>41</v>
      </c>
      <c r="T13" s="0" t="n">
        <v>56</v>
      </c>
      <c r="U13" s="0" t="n">
        <v>24</v>
      </c>
      <c r="V13" s="0" t="n">
        <v>36</v>
      </c>
      <c r="W13" s="0" t="n">
        <v>36</v>
      </c>
      <c r="X13" s="0" t="n">
        <v>14</v>
      </c>
      <c r="Y13" s="0" t="n">
        <v>13</v>
      </c>
    </row>
    <row r="14" customFormat="false" ht="14.25" hidden="false" customHeight="false" outlineLevel="0" collapsed="false">
      <c r="A14" s="113" t="n">
        <v>9</v>
      </c>
      <c r="B14" s="113" t="s">
        <v>215</v>
      </c>
      <c r="C14" s="113" t="s">
        <v>216</v>
      </c>
      <c r="D14" s="0" t="str">
        <f aca="false">_xlfn.CONCAT(UPPER(TRIM(B14))," ",TRIM(C14))</f>
        <v>DUBOIS Lily</v>
      </c>
      <c r="E14" s="114" t="n">
        <f aca="false">SUM(F14:AA14)</f>
        <v>865</v>
      </c>
      <c r="F14" s="0" t="n">
        <v>26</v>
      </c>
      <c r="G14" s="0" t="n">
        <v>22</v>
      </c>
      <c r="H14" s="0" t="n">
        <v>70</v>
      </c>
      <c r="I14" s="0" t="n">
        <v>76</v>
      </c>
      <c r="J14" s="0" t="n">
        <v>48</v>
      </c>
      <c r="K14" s="0" t="n">
        <v>46</v>
      </c>
      <c r="L14" s="0" t="n">
        <v>84</v>
      </c>
      <c r="M14" s="0" t="n">
        <v>23</v>
      </c>
      <c r="N14" s="0" t="n">
        <v>30</v>
      </c>
      <c r="O14" s="0" t="n">
        <v>32</v>
      </c>
      <c r="P14" s="0" t="n">
        <v>33</v>
      </c>
      <c r="Q14" s="0" t="n">
        <v>75</v>
      </c>
      <c r="R14" s="0" t="n">
        <v>80</v>
      </c>
      <c r="S14" s="0" t="n">
        <v>41</v>
      </c>
      <c r="T14" s="0" t="n">
        <v>56</v>
      </c>
      <c r="U14" s="0" t="n">
        <v>24</v>
      </c>
      <c r="V14" s="0" t="n">
        <v>36</v>
      </c>
      <c r="W14" s="0" t="n">
        <v>36</v>
      </c>
      <c r="X14" s="0" t="n">
        <v>14</v>
      </c>
      <c r="Y14" s="0" t="n">
        <v>13</v>
      </c>
    </row>
    <row r="15" customFormat="false" ht="14.25" hidden="false" customHeight="false" outlineLevel="0" collapsed="false">
      <c r="A15" s="113" t="n">
        <v>10</v>
      </c>
      <c r="B15" s="113" t="s">
        <v>249</v>
      </c>
      <c r="C15" s="113" t="s">
        <v>250</v>
      </c>
      <c r="D15" s="0" t="str">
        <f aca="false">_xlfn.CONCAT(UPPER(TRIM(B15))," ",TRIM(C15))</f>
        <v>ANDRE Liliane</v>
      </c>
      <c r="E15" s="114" t="n">
        <f aca="false">SUM(F15:AA15)</f>
        <v>625</v>
      </c>
      <c r="F15" s="0" t="n">
        <v>26</v>
      </c>
      <c r="G15" s="0" t="n">
        <v>22</v>
      </c>
      <c r="H15" s="0" t="n">
        <v>63</v>
      </c>
      <c r="I15" s="0" t="n">
        <v>74</v>
      </c>
      <c r="J15" s="0" t="n">
        <v>0</v>
      </c>
      <c r="K15" s="0" t="n">
        <v>34</v>
      </c>
      <c r="L15" s="0" t="n">
        <v>48</v>
      </c>
      <c r="M15" s="0" t="n">
        <v>24</v>
      </c>
      <c r="N15" s="0" t="n">
        <v>29</v>
      </c>
      <c r="O15" s="0" t="n">
        <v>30</v>
      </c>
      <c r="P15" s="0" t="n">
        <v>31</v>
      </c>
      <c r="Q15" s="0" t="n">
        <v>39</v>
      </c>
      <c r="R15" s="0" t="n">
        <v>36</v>
      </c>
      <c r="S15" s="0" t="n">
        <v>31</v>
      </c>
      <c r="T15" s="0" t="n">
        <v>24</v>
      </c>
      <c r="U15" s="0" t="n">
        <v>24</v>
      </c>
      <c r="V15" s="0" t="n">
        <v>34</v>
      </c>
      <c r="W15" s="0" t="n">
        <v>30</v>
      </c>
      <c r="X15" s="0" t="n">
        <v>13</v>
      </c>
      <c r="Y15" s="0" t="n">
        <v>13</v>
      </c>
    </row>
    <row r="16" customFormat="false" ht="14.25" hidden="false" customHeight="false" outlineLevel="0" collapsed="false">
      <c r="A16" s="113" t="n">
        <v>11</v>
      </c>
      <c r="B16" s="113" t="s">
        <v>518</v>
      </c>
      <c r="C16" s="113" t="s">
        <v>917</v>
      </c>
      <c r="D16" s="0" t="str">
        <f aca="false">_xlfn.CONCAT(UPPER(TRIM(B16))," ",TRIM(C16))</f>
        <v>FRANSSEN Jean-Louis</v>
      </c>
      <c r="E16" s="114" t="n">
        <f aca="false">SUM(F16:AA16)</f>
        <v>710</v>
      </c>
      <c r="F16" s="0" t="n">
        <v>26</v>
      </c>
      <c r="G16" s="0" t="n">
        <v>15</v>
      </c>
      <c r="H16" s="0" t="n">
        <v>63</v>
      </c>
      <c r="I16" s="0" t="n">
        <v>23</v>
      </c>
      <c r="J16" s="0" t="n">
        <v>33</v>
      </c>
      <c r="K16" s="0" t="n">
        <v>34</v>
      </c>
      <c r="L16" s="0" t="n">
        <v>84</v>
      </c>
      <c r="M16" s="0" t="n">
        <v>24</v>
      </c>
      <c r="N16" s="0" t="n">
        <v>29</v>
      </c>
      <c r="O16" s="0" t="n">
        <v>30</v>
      </c>
      <c r="P16" s="0" t="n">
        <v>33</v>
      </c>
      <c r="Q16" s="0" t="n">
        <v>44</v>
      </c>
      <c r="R16" s="0" t="n">
        <v>72</v>
      </c>
      <c r="S16" s="0" t="n">
        <v>28</v>
      </c>
      <c r="T16" s="0" t="n">
        <v>49</v>
      </c>
      <c r="U16" s="0" t="n">
        <v>24</v>
      </c>
      <c r="V16" s="0" t="n">
        <v>36</v>
      </c>
      <c r="W16" s="0" t="n">
        <v>36</v>
      </c>
      <c r="X16" s="0" t="n">
        <v>14</v>
      </c>
      <c r="Y16" s="0" t="n">
        <v>13</v>
      </c>
    </row>
    <row r="17" customFormat="false" ht="14.25" hidden="false" customHeight="false" outlineLevel="0" collapsed="false">
      <c r="A17" s="113" t="n">
        <v>12</v>
      </c>
      <c r="B17" s="113" t="s">
        <v>509</v>
      </c>
      <c r="C17" s="113" t="s">
        <v>510</v>
      </c>
      <c r="D17" s="0" t="str">
        <f aca="false">_xlfn.CONCAT(UPPER(TRIM(B17))," ",TRIM(C17))</f>
        <v>BOURCY Beatrice</v>
      </c>
      <c r="E17" s="114" t="n">
        <f aca="false">SUM(F17:AA17)</f>
        <v>385</v>
      </c>
      <c r="F17" s="0" t="n">
        <v>26</v>
      </c>
      <c r="G17" s="0" t="n">
        <v>12</v>
      </c>
      <c r="H17" s="0" t="n">
        <v>16</v>
      </c>
      <c r="I17" s="0" t="n">
        <v>76</v>
      </c>
      <c r="J17" s="0" t="n">
        <v>48</v>
      </c>
      <c r="K17" s="0" t="n">
        <v>0</v>
      </c>
      <c r="L17" s="0" t="n">
        <v>22</v>
      </c>
      <c r="M17" s="0" t="n">
        <v>12</v>
      </c>
      <c r="N17" s="0" t="n">
        <v>16</v>
      </c>
      <c r="O17" s="0" t="n">
        <v>15</v>
      </c>
      <c r="P17" s="0" t="n">
        <v>11</v>
      </c>
      <c r="Q17" s="0" t="n">
        <v>39</v>
      </c>
      <c r="R17" s="0" t="n">
        <v>10</v>
      </c>
      <c r="S17" s="0" t="n">
        <v>0</v>
      </c>
      <c r="T17" s="0" t="n">
        <v>18</v>
      </c>
      <c r="U17" s="0" t="n">
        <v>16</v>
      </c>
      <c r="V17" s="0" t="n">
        <v>4</v>
      </c>
      <c r="W17" s="0" t="n">
        <v>30</v>
      </c>
      <c r="X17" s="0" t="n">
        <v>10</v>
      </c>
      <c r="Y17" s="0" t="n">
        <v>4</v>
      </c>
    </row>
    <row r="18" customFormat="false" ht="14.25" hidden="false" customHeight="false" outlineLevel="0" collapsed="false">
      <c r="A18" s="113" t="n">
        <v>13</v>
      </c>
      <c r="B18" s="113" t="s">
        <v>511</v>
      </c>
      <c r="C18" s="113" t="s">
        <v>512</v>
      </c>
      <c r="D18" s="0" t="str">
        <f aca="false">_xlfn.CONCAT(UPPER(TRIM(B18))," ",TRIM(C18))</f>
        <v>CHAUDIER Paule</v>
      </c>
      <c r="E18" s="114" t="n">
        <f aca="false">SUM(F18:AA18)</f>
        <v>781</v>
      </c>
      <c r="F18" s="0" t="n">
        <v>28</v>
      </c>
      <c r="G18" s="0" t="n">
        <v>22</v>
      </c>
      <c r="H18" s="0" t="n">
        <v>65</v>
      </c>
      <c r="I18" s="0" t="n">
        <v>76</v>
      </c>
      <c r="J18" s="0" t="n">
        <v>48</v>
      </c>
      <c r="K18" s="0" t="n">
        <v>34</v>
      </c>
      <c r="L18" s="0" t="n">
        <v>84</v>
      </c>
      <c r="M18" s="0" t="n">
        <v>24</v>
      </c>
      <c r="N18" s="0" t="n">
        <v>29</v>
      </c>
      <c r="O18" s="0" t="n">
        <v>32</v>
      </c>
      <c r="P18" s="0" t="n">
        <v>31</v>
      </c>
      <c r="Q18" s="0" t="n">
        <v>44</v>
      </c>
      <c r="R18" s="0" t="n">
        <v>42</v>
      </c>
      <c r="S18" s="0" t="n">
        <v>45</v>
      </c>
      <c r="T18" s="0" t="n">
        <v>56</v>
      </c>
      <c r="U18" s="0" t="n">
        <v>24</v>
      </c>
      <c r="V18" s="0" t="n">
        <v>34</v>
      </c>
      <c r="W18" s="0" t="n">
        <v>36</v>
      </c>
      <c r="X18" s="0" t="n">
        <v>14</v>
      </c>
      <c r="Y18" s="0" t="n">
        <v>13</v>
      </c>
    </row>
    <row r="19" customFormat="false" ht="14.25" hidden="false" customHeight="false" outlineLevel="0" collapsed="false">
      <c r="A19" s="113" t="n">
        <v>14</v>
      </c>
      <c r="B19" s="113" t="s">
        <v>213</v>
      </c>
      <c r="C19" s="113" t="s">
        <v>214</v>
      </c>
      <c r="D19" s="0" t="str">
        <f aca="false">_xlfn.CONCAT(UPPER(TRIM(B19))," ",TRIM(C19))</f>
        <v>ROSIERE Marie-Noelle</v>
      </c>
      <c r="E19" s="114" t="n">
        <f aca="false">SUM(F19:AA19)</f>
        <v>780</v>
      </c>
      <c r="F19" s="0" t="n">
        <v>26</v>
      </c>
      <c r="G19" s="0" t="n">
        <v>22</v>
      </c>
      <c r="H19" s="0" t="n">
        <v>65</v>
      </c>
      <c r="I19" s="0" t="n">
        <v>76</v>
      </c>
      <c r="J19" s="0" t="n">
        <v>48</v>
      </c>
      <c r="K19" s="0" t="n">
        <v>46</v>
      </c>
      <c r="L19" s="0" t="n">
        <v>84</v>
      </c>
      <c r="M19" s="0" t="n">
        <v>26</v>
      </c>
      <c r="N19" s="0" t="n">
        <v>29</v>
      </c>
      <c r="O19" s="0" t="n">
        <v>30</v>
      </c>
      <c r="P19" s="0" t="n">
        <v>33</v>
      </c>
      <c r="Q19" s="0" t="n">
        <v>44</v>
      </c>
      <c r="R19" s="0" t="n">
        <v>42</v>
      </c>
      <c r="S19" s="0" t="n">
        <v>32</v>
      </c>
      <c r="T19" s="0" t="n">
        <v>56</v>
      </c>
      <c r="U19" s="0" t="n">
        <v>24</v>
      </c>
      <c r="V19" s="0" t="n">
        <v>34</v>
      </c>
      <c r="W19" s="0" t="n">
        <v>36</v>
      </c>
      <c r="X19" s="0" t="n">
        <v>14</v>
      </c>
      <c r="Y19" s="0" t="n">
        <v>13</v>
      </c>
    </row>
    <row r="20" customFormat="false" ht="14.25" hidden="false" customHeight="false" outlineLevel="0" collapsed="false">
      <c r="A20" s="113" t="n">
        <v>15</v>
      </c>
      <c r="B20" s="113" t="s">
        <v>266</v>
      </c>
      <c r="C20" s="113" t="s">
        <v>267</v>
      </c>
      <c r="D20" s="0" t="str">
        <f aca="false">_xlfn.CONCAT(UPPER(TRIM(B20))," ",TRIM(C20))</f>
        <v>FONTAINE Martine</v>
      </c>
      <c r="E20" s="114" t="n">
        <f aca="false">SUM(F20:AA20)</f>
        <v>673</v>
      </c>
      <c r="F20" s="0" t="n">
        <v>26</v>
      </c>
      <c r="G20" s="0" t="n">
        <v>18</v>
      </c>
      <c r="H20" s="0" t="n">
        <v>65</v>
      </c>
      <c r="I20" s="0" t="n">
        <v>76</v>
      </c>
      <c r="J20" s="0" t="n">
        <v>48</v>
      </c>
      <c r="K20" s="0" t="n">
        <v>25</v>
      </c>
      <c r="L20" s="0" t="n">
        <v>39</v>
      </c>
      <c r="M20" s="0" t="n">
        <v>24</v>
      </c>
      <c r="N20" s="0" t="n">
        <v>29</v>
      </c>
      <c r="O20" s="0" t="n">
        <v>30</v>
      </c>
      <c r="P20" s="0" t="n">
        <v>33</v>
      </c>
      <c r="Q20" s="0" t="n">
        <v>44</v>
      </c>
      <c r="R20" s="0" t="n">
        <v>21</v>
      </c>
      <c r="S20" s="0" t="n">
        <v>31</v>
      </c>
      <c r="T20" s="0" t="n">
        <v>42</v>
      </c>
      <c r="U20" s="0" t="n">
        <v>24</v>
      </c>
      <c r="V20" s="0" t="n">
        <v>34</v>
      </c>
      <c r="W20" s="0" t="n">
        <v>36</v>
      </c>
      <c r="X20" s="0" t="n">
        <v>15</v>
      </c>
      <c r="Y20" s="0" t="n">
        <v>13</v>
      </c>
    </row>
    <row r="21" customFormat="false" ht="14.25" hidden="false" customHeight="false" outlineLevel="0" collapsed="false">
      <c r="A21" s="113" t="n">
        <v>16</v>
      </c>
      <c r="B21" s="113" t="s">
        <v>732</v>
      </c>
      <c r="C21" s="113" t="s">
        <v>246</v>
      </c>
      <c r="D21" s="0" t="str">
        <f aca="false">_xlfn.CONCAT(UPPER(TRIM(B21))," ",TRIM(C21))</f>
        <v>VARIOT-COUTANT Christine</v>
      </c>
      <c r="E21" s="114" t="n">
        <f aca="false">SUM(F21:AA21)</f>
        <v>720</v>
      </c>
      <c r="F21" s="0" t="n">
        <v>28</v>
      </c>
      <c r="G21" s="0" t="n">
        <v>22</v>
      </c>
      <c r="H21" s="0" t="n">
        <v>63</v>
      </c>
      <c r="I21" s="0" t="n">
        <v>0</v>
      </c>
      <c r="J21" s="0" t="n">
        <v>48</v>
      </c>
      <c r="K21" s="0" t="n">
        <v>46</v>
      </c>
      <c r="L21" s="0" t="n">
        <v>84</v>
      </c>
      <c r="M21" s="0" t="n">
        <v>65</v>
      </c>
      <c r="N21" s="0" t="n">
        <v>45</v>
      </c>
      <c r="O21" s="0" t="n">
        <v>0</v>
      </c>
      <c r="P21" s="0" t="n">
        <v>33</v>
      </c>
      <c r="Q21" s="0" t="n">
        <v>39</v>
      </c>
      <c r="R21" s="0" t="n">
        <v>30</v>
      </c>
      <c r="S21" s="0" t="n">
        <v>41</v>
      </c>
      <c r="T21" s="0" t="n">
        <v>56</v>
      </c>
      <c r="U21" s="0" t="n">
        <v>27</v>
      </c>
      <c r="V21" s="0" t="n">
        <v>30</v>
      </c>
      <c r="W21" s="0" t="n">
        <v>36</v>
      </c>
      <c r="X21" s="0" t="n">
        <v>14</v>
      </c>
      <c r="Y21" s="0" t="n">
        <v>13</v>
      </c>
    </row>
    <row r="22" customFormat="false" ht="14.25" hidden="false" customHeight="false" outlineLevel="0" collapsed="false">
      <c r="A22" s="113" t="n">
        <v>17</v>
      </c>
      <c r="B22" s="113" t="s">
        <v>339</v>
      </c>
      <c r="C22" s="113" t="s">
        <v>340</v>
      </c>
      <c r="D22" s="0" t="str">
        <f aca="false">_xlfn.CONCAT(UPPER(TRIM(B22))," ",TRIM(C22))</f>
        <v>DAMIEN Paulette</v>
      </c>
      <c r="E22" s="114" t="n">
        <f aca="false">SUM(F22:AA22)</f>
        <v>772</v>
      </c>
      <c r="F22" s="0" t="n">
        <v>28</v>
      </c>
      <c r="G22" s="0" t="n">
        <v>22</v>
      </c>
      <c r="H22" s="0" t="n">
        <v>65</v>
      </c>
      <c r="I22" s="0" t="n">
        <v>76</v>
      </c>
      <c r="J22" s="0" t="n">
        <v>48</v>
      </c>
      <c r="K22" s="0" t="n">
        <v>45</v>
      </c>
      <c r="L22" s="0" t="n">
        <v>50</v>
      </c>
      <c r="M22" s="0" t="n">
        <v>65</v>
      </c>
      <c r="N22" s="0" t="n">
        <v>30</v>
      </c>
      <c r="O22" s="0" t="n">
        <v>32</v>
      </c>
      <c r="P22" s="0" t="n">
        <v>33</v>
      </c>
      <c r="Q22" s="0" t="n">
        <v>75</v>
      </c>
      <c r="R22" s="0" t="n">
        <v>0</v>
      </c>
      <c r="S22" s="0" t="n">
        <v>42</v>
      </c>
      <c r="T22" s="0" t="n">
        <v>42</v>
      </c>
      <c r="U22" s="0" t="n">
        <v>22</v>
      </c>
      <c r="V22" s="0" t="n">
        <v>34</v>
      </c>
      <c r="W22" s="0" t="n">
        <v>36</v>
      </c>
      <c r="X22" s="0" t="n">
        <v>14</v>
      </c>
      <c r="Y22" s="0" t="n">
        <v>13</v>
      </c>
    </row>
    <row r="23" customFormat="false" ht="14.25" hidden="false" customHeight="false" outlineLevel="0" collapsed="false">
      <c r="A23" s="113" t="n">
        <v>18</v>
      </c>
      <c r="B23" s="113" t="s">
        <v>342</v>
      </c>
      <c r="C23" s="113" t="s">
        <v>311</v>
      </c>
      <c r="D23" s="0" t="str">
        <f aca="false">_xlfn.CONCAT(UPPER(TRIM(B23))," ",TRIM(C23))</f>
        <v>DEBROAS Dominique</v>
      </c>
      <c r="E23" s="114" t="n">
        <f aca="false">SUM(F23:AA23)</f>
        <v>728</v>
      </c>
      <c r="F23" s="0" t="n">
        <v>26</v>
      </c>
      <c r="G23" s="0" t="n">
        <v>18</v>
      </c>
      <c r="H23" s="0" t="n">
        <v>65</v>
      </c>
      <c r="I23" s="0" t="n">
        <v>76</v>
      </c>
      <c r="J23" s="0" t="n">
        <v>48</v>
      </c>
      <c r="K23" s="0" t="n">
        <v>45</v>
      </c>
      <c r="L23" s="0" t="n">
        <v>84</v>
      </c>
      <c r="M23" s="0" t="n">
        <v>24</v>
      </c>
      <c r="N23" s="0" t="n">
        <v>27</v>
      </c>
      <c r="O23" s="0" t="n">
        <v>24</v>
      </c>
      <c r="P23" s="0" t="n">
        <v>33</v>
      </c>
      <c r="Q23" s="0" t="n">
        <v>39</v>
      </c>
      <c r="R23" s="0" t="n">
        <v>30</v>
      </c>
      <c r="S23" s="0" t="n">
        <v>31</v>
      </c>
      <c r="T23" s="0" t="n">
        <v>49</v>
      </c>
      <c r="U23" s="0" t="n">
        <v>24</v>
      </c>
      <c r="V23" s="0" t="n">
        <v>36</v>
      </c>
      <c r="W23" s="0" t="n">
        <v>30</v>
      </c>
      <c r="X23" s="0" t="n">
        <v>14</v>
      </c>
      <c r="Y23" s="0" t="n">
        <v>5</v>
      </c>
    </row>
    <row r="24" customFormat="false" ht="14.25" hidden="false" customHeight="false" outlineLevel="0" collapsed="false">
      <c r="A24" s="113" t="n">
        <v>19</v>
      </c>
      <c r="B24" s="113" t="s">
        <v>341</v>
      </c>
      <c r="C24" s="113" t="s">
        <v>297</v>
      </c>
      <c r="D24" s="0" t="str">
        <f aca="false">_xlfn.CONCAT(UPPER(TRIM(B24))," ",TRIM(C24))</f>
        <v>GUILLAUME Nadine</v>
      </c>
      <c r="E24" s="114" t="n">
        <f aca="false">SUM(F24:AA24)</f>
        <v>760</v>
      </c>
      <c r="F24" s="0" t="n">
        <v>26</v>
      </c>
      <c r="G24" s="0" t="n">
        <v>20</v>
      </c>
      <c r="H24" s="0" t="n">
        <v>65</v>
      </c>
      <c r="I24" s="0" t="n">
        <v>76</v>
      </c>
      <c r="J24" s="0" t="n">
        <v>48</v>
      </c>
      <c r="K24" s="0" t="n">
        <v>46</v>
      </c>
      <c r="L24" s="0" t="n">
        <v>45</v>
      </c>
      <c r="M24" s="0" t="n">
        <v>65</v>
      </c>
      <c r="N24" s="0" t="n">
        <v>29</v>
      </c>
      <c r="O24" s="0" t="n">
        <v>25</v>
      </c>
      <c r="P24" s="0" t="n">
        <v>31</v>
      </c>
      <c r="Q24" s="0" t="n">
        <v>39</v>
      </c>
      <c r="R24" s="0" t="n">
        <v>36</v>
      </c>
      <c r="S24" s="0" t="n">
        <v>42</v>
      </c>
      <c r="T24" s="0" t="n">
        <v>49</v>
      </c>
      <c r="U24" s="0" t="n">
        <v>24</v>
      </c>
      <c r="V24" s="0" t="n">
        <v>30</v>
      </c>
      <c r="W24" s="0" t="n">
        <v>36</v>
      </c>
      <c r="X24" s="0" t="n">
        <v>15</v>
      </c>
      <c r="Y24" s="0" t="n">
        <v>13</v>
      </c>
    </row>
    <row r="25" customFormat="false" ht="14.25" hidden="false" customHeight="false" outlineLevel="0" collapsed="false">
      <c r="A25" s="113" t="n">
        <v>20</v>
      </c>
      <c r="B25" s="113" t="s">
        <v>352</v>
      </c>
      <c r="C25" s="113" t="s">
        <v>202</v>
      </c>
      <c r="D25" s="0" t="str">
        <f aca="false">_xlfn.CONCAT(UPPER(TRIM(B25))," ",TRIM(C25))</f>
        <v>TROCHAIN Jocelyne</v>
      </c>
      <c r="E25" s="114" t="n">
        <f aca="false">SUM(F25:AA25)</f>
        <v>645</v>
      </c>
      <c r="F25" s="0" t="n">
        <v>0</v>
      </c>
      <c r="G25" s="0" t="n">
        <v>20</v>
      </c>
      <c r="H25" s="0" t="n">
        <v>63</v>
      </c>
      <c r="I25" s="0" t="n">
        <v>74</v>
      </c>
      <c r="J25" s="0" t="n">
        <v>48</v>
      </c>
      <c r="K25" s="0" t="n">
        <v>23</v>
      </c>
      <c r="L25" s="0" t="n">
        <v>43</v>
      </c>
      <c r="M25" s="0" t="n">
        <v>65</v>
      </c>
      <c r="N25" s="0" t="n">
        <v>36</v>
      </c>
      <c r="O25" s="0" t="n">
        <v>20</v>
      </c>
      <c r="P25" s="0" t="n">
        <v>30</v>
      </c>
      <c r="Q25" s="0" t="n">
        <v>39</v>
      </c>
      <c r="R25" s="0" t="n">
        <v>21</v>
      </c>
      <c r="S25" s="0" t="n">
        <v>41</v>
      </c>
      <c r="T25" s="0" t="n">
        <v>18</v>
      </c>
      <c r="U25" s="0" t="n">
        <v>24</v>
      </c>
      <c r="V25" s="0" t="n">
        <v>34</v>
      </c>
      <c r="W25" s="0" t="n">
        <v>36</v>
      </c>
      <c r="X25" s="0" t="n">
        <v>0</v>
      </c>
      <c r="Y25" s="0" t="n">
        <v>10</v>
      </c>
    </row>
    <row r="26" customFormat="false" ht="14.25" hidden="false" customHeight="false" outlineLevel="0" collapsed="false">
      <c r="A26" s="113" t="n">
        <v>21</v>
      </c>
      <c r="B26" s="113" t="s">
        <v>347</v>
      </c>
      <c r="C26" s="113" t="s">
        <v>285</v>
      </c>
      <c r="D26" s="0" t="str">
        <f aca="false">_xlfn.CONCAT(UPPER(TRIM(B26))," ",TRIM(C26))</f>
        <v>MERTENS Marie-Thérèse</v>
      </c>
      <c r="E26" s="114" t="n">
        <f aca="false">SUM(F26:AA26)</f>
        <v>803</v>
      </c>
      <c r="F26" s="0" t="n">
        <v>28</v>
      </c>
      <c r="G26" s="0" t="n">
        <v>0</v>
      </c>
      <c r="H26" s="0" t="n">
        <v>65</v>
      </c>
      <c r="I26" s="0" t="n">
        <v>76</v>
      </c>
      <c r="J26" s="0" t="n">
        <v>48</v>
      </c>
      <c r="K26" s="0" t="n">
        <v>41</v>
      </c>
      <c r="L26" s="0" t="n">
        <v>84</v>
      </c>
      <c r="M26" s="0" t="n">
        <v>0</v>
      </c>
      <c r="N26" s="0" t="n">
        <v>29</v>
      </c>
      <c r="O26" s="0" t="n">
        <v>32</v>
      </c>
      <c r="P26" s="0" t="n">
        <v>33</v>
      </c>
      <c r="Q26" s="0" t="n">
        <v>75</v>
      </c>
      <c r="R26" s="0" t="n">
        <v>72</v>
      </c>
      <c r="S26" s="0" t="n">
        <v>48</v>
      </c>
      <c r="T26" s="0" t="n">
        <v>56</v>
      </c>
      <c r="U26" s="0" t="n">
        <v>19</v>
      </c>
      <c r="V26" s="0" t="n">
        <v>34</v>
      </c>
      <c r="W26" s="0" t="n">
        <v>36</v>
      </c>
      <c r="X26" s="0" t="n">
        <v>14</v>
      </c>
      <c r="Y26" s="0" t="n">
        <v>13</v>
      </c>
    </row>
    <row r="27" customFormat="false" ht="14.25" hidden="false" customHeight="false" outlineLevel="0" collapsed="false">
      <c r="A27" s="113" t="n">
        <v>22</v>
      </c>
      <c r="B27" s="113" t="s">
        <v>348</v>
      </c>
      <c r="C27" s="113" t="s">
        <v>349</v>
      </c>
      <c r="D27" s="0" t="str">
        <f aca="false">_xlfn.CONCAT(UPPER(TRIM(B27))," ",TRIM(C27))</f>
        <v>MIELE Maria</v>
      </c>
      <c r="E27" s="114" t="n">
        <f aca="false">SUM(F27:AA27)</f>
        <v>699</v>
      </c>
      <c r="F27" s="0" t="n">
        <v>26</v>
      </c>
      <c r="G27" s="0" t="n">
        <v>18</v>
      </c>
      <c r="H27" s="0" t="n">
        <v>63</v>
      </c>
      <c r="I27" s="0" t="n">
        <v>76</v>
      </c>
      <c r="J27" s="0" t="n">
        <v>48</v>
      </c>
      <c r="K27" s="0" t="n">
        <v>39</v>
      </c>
      <c r="L27" s="0" t="n">
        <v>36</v>
      </c>
      <c r="M27" s="0" t="n">
        <v>24</v>
      </c>
      <c r="N27" s="0" t="n">
        <v>30</v>
      </c>
      <c r="O27" s="0" t="n">
        <v>0</v>
      </c>
      <c r="P27" s="0" t="n">
        <v>31</v>
      </c>
      <c r="Q27" s="0" t="n">
        <v>39</v>
      </c>
      <c r="R27" s="0" t="n">
        <v>80</v>
      </c>
      <c r="S27" s="0" t="n">
        <v>31</v>
      </c>
      <c r="T27" s="0" t="n">
        <v>49</v>
      </c>
      <c r="U27" s="0" t="n">
        <v>24</v>
      </c>
      <c r="V27" s="0" t="n">
        <v>34</v>
      </c>
      <c r="W27" s="0" t="n">
        <v>36</v>
      </c>
      <c r="X27" s="0" t="n">
        <v>11</v>
      </c>
      <c r="Y27" s="0" t="n">
        <v>4</v>
      </c>
    </row>
    <row r="28" customFormat="false" ht="14.25" hidden="false" customHeight="false" outlineLevel="0" collapsed="false">
      <c r="A28" s="113" t="n">
        <v>23</v>
      </c>
      <c r="B28" s="113" t="s">
        <v>189</v>
      </c>
      <c r="C28" s="113" t="s">
        <v>190</v>
      </c>
      <c r="D28" s="0" t="str">
        <f aca="false">_xlfn.CONCAT(UPPER(TRIM(B28))," ",TRIM(C28))</f>
        <v>MINY Guy</v>
      </c>
      <c r="E28" s="114" t="n">
        <f aca="false">SUM(F28:AA28)</f>
        <v>884</v>
      </c>
      <c r="F28" s="0" t="n">
        <v>28</v>
      </c>
      <c r="G28" s="0" t="n">
        <v>22</v>
      </c>
      <c r="H28" s="0" t="n">
        <v>65</v>
      </c>
      <c r="I28" s="0" t="n">
        <v>76</v>
      </c>
      <c r="J28" s="0" t="n">
        <v>48</v>
      </c>
      <c r="K28" s="0" t="n">
        <v>34</v>
      </c>
      <c r="L28" s="0" t="n">
        <v>84</v>
      </c>
      <c r="M28" s="0" t="n">
        <v>65</v>
      </c>
      <c r="N28" s="0" t="n">
        <v>29</v>
      </c>
      <c r="O28" s="0" t="n">
        <v>24</v>
      </c>
      <c r="P28" s="0" t="n">
        <v>33</v>
      </c>
      <c r="Q28" s="0" t="n">
        <v>75</v>
      </c>
      <c r="R28" s="0" t="n">
        <v>83</v>
      </c>
      <c r="S28" s="0" t="n">
        <v>41</v>
      </c>
      <c r="T28" s="0" t="n">
        <v>56</v>
      </c>
      <c r="U28" s="0" t="n">
        <v>22</v>
      </c>
      <c r="V28" s="0" t="n">
        <v>36</v>
      </c>
      <c r="W28" s="0" t="n">
        <v>36</v>
      </c>
      <c r="X28" s="0" t="n">
        <v>14</v>
      </c>
      <c r="Y28" s="0" t="n">
        <v>13</v>
      </c>
    </row>
    <row r="29" customFormat="false" ht="14.25" hidden="false" customHeight="false" outlineLevel="0" collapsed="false">
      <c r="A29" s="113" t="n">
        <v>24</v>
      </c>
      <c r="B29" s="113" t="s">
        <v>618</v>
      </c>
      <c r="C29" s="113" t="s">
        <v>608</v>
      </c>
      <c r="D29" s="0" t="str">
        <f aca="false">_xlfn.CONCAT(UPPER(TRIM(B29))," ",TRIM(C29))</f>
        <v>CROSSET Jean-Marie</v>
      </c>
      <c r="E29" s="114" t="n">
        <f aca="false">SUM(F29:AA29)</f>
        <v>668</v>
      </c>
      <c r="F29" s="0" t="n">
        <v>26</v>
      </c>
      <c r="G29" s="0" t="n">
        <v>22</v>
      </c>
      <c r="H29" s="0" t="n">
        <v>20</v>
      </c>
      <c r="I29" s="0" t="n">
        <v>26</v>
      </c>
      <c r="J29" s="0" t="n">
        <v>48</v>
      </c>
      <c r="K29" s="0" t="n">
        <v>41</v>
      </c>
      <c r="L29" s="0" t="n">
        <v>45</v>
      </c>
      <c r="M29" s="0" t="n">
        <v>24</v>
      </c>
      <c r="N29" s="0" t="n">
        <v>30</v>
      </c>
      <c r="O29" s="0" t="n">
        <v>27</v>
      </c>
      <c r="P29" s="0" t="n">
        <v>33</v>
      </c>
      <c r="Q29" s="0" t="n">
        <v>39</v>
      </c>
      <c r="R29" s="0" t="n">
        <v>72</v>
      </c>
      <c r="S29" s="0" t="n">
        <v>41</v>
      </c>
      <c r="T29" s="0" t="n">
        <v>56</v>
      </c>
      <c r="U29" s="0" t="n">
        <v>24</v>
      </c>
      <c r="V29" s="0" t="n">
        <v>34</v>
      </c>
      <c r="W29" s="0" t="n">
        <v>36</v>
      </c>
      <c r="X29" s="0" t="n">
        <v>14</v>
      </c>
      <c r="Y29" s="0" t="n">
        <v>10</v>
      </c>
    </row>
    <row r="30" customFormat="false" ht="14.25" hidden="false" customHeight="false" outlineLevel="0" collapsed="false">
      <c r="A30" s="113" t="n">
        <v>25</v>
      </c>
      <c r="B30" s="113" t="s">
        <v>241</v>
      </c>
      <c r="C30" s="113" t="s">
        <v>242</v>
      </c>
      <c r="D30" s="0" t="str">
        <f aca="false">_xlfn.CONCAT(UPPER(TRIM(B30))," ",TRIM(C30))</f>
        <v>HEINESCH Agnès</v>
      </c>
      <c r="E30" s="114" t="n">
        <f aca="false">SUM(F30:AA30)</f>
        <v>798</v>
      </c>
      <c r="F30" s="0" t="n">
        <v>28</v>
      </c>
      <c r="G30" s="0" t="n">
        <v>22</v>
      </c>
      <c r="H30" s="0" t="n">
        <v>70</v>
      </c>
      <c r="I30" s="0" t="n">
        <v>76</v>
      </c>
      <c r="J30" s="0" t="n">
        <v>48</v>
      </c>
      <c r="K30" s="0" t="n">
        <v>41</v>
      </c>
      <c r="L30" s="0" t="n">
        <v>84</v>
      </c>
      <c r="M30" s="0" t="n">
        <v>24</v>
      </c>
      <c r="N30" s="0" t="n">
        <v>29</v>
      </c>
      <c r="O30" s="0" t="n">
        <v>32</v>
      </c>
      <c r="P30" s="0" t="n">
        <v>33</v>
      </c>
      <c r="Q30" s="0" t="n">
        <v>72</v>
      </c>
      <c r="R30" s="0" t="n">
        <v>18</v>
      </c>
      <c r="S30" s="0" t="n">
        <v>42</v>
      </c>
      <c r="T30" s="0" t="n">
        <v>56</v>
      </c>
      <c r="U30" s="0" t="n">
        <v>22</v>
      </c>
      <c r="V30" s="0" t="n">
        <v>36</v>
      </c>
      <c r="W30" s="0" t="n">
        <v>36</v>
      </c>
      <c r="X30" s="0" t="n">
        <v>16</v>
      </c>
      <c r="Y30" s="0" t="n">
        <v>13</v>
      </c>
    </row>
    <row r="31" customFormat="false" ht="14.25" hidden="false" customHeight="false" outlineLevel="0" collapsed="false">
      <c r="A31" s="113" t="n">
        <v>26</v>
      </c>
      <c r="B31" s="113" t="s">
        <v>255</v>
      </c>
      <c r="C31" s="113" t="s">
        <v>256</v>
      </c>
      <c r="D31" s="0" t="str">
        <f aca="false">_xlfn.CONCAT(UPPER(TRIM(B31))," ",TRIM(C31))</f>
        <v>BERGH Nicole</v>
      </c>
      <c r="E31" s="114" t="n">
        <f aca="false">SUM(F31:AA31)</f>
        <v>777</v>
      </c>
      <c r="F31" s="0" t="n">
        <v>26</v>
      </c>
      <c r="G31" s="0" t="n">
        <v>20</v>
      </c>
      <c r="H31" s="0" t="n">
        <v>80</v>
      </c>
      <c r="I31" s="0" t="n">
        <v>76</v>
      </c>
      <c r="J31" s="0" t="n">
        <v>48</v>
      </c>
      <c r="K31" s="0" t="n">
        <v>39</v>
      </c>
      <c r="L31" s="0" t="n">
        <v>48</v>
      </c>
      <c r="M31" s="0" t="n">
        <v>65</v>
      </c>
      <c r="N31" s="0" t="n">
        <v>30</v>
      </c>
      <c r="O31" s="0" t="n">
        <v>32</v>
      </c>
      <c r="P31" s="0" t="n">
        <v>31</v>
      </c>
      <c r="Q31" s="0" t="n">
        <v>44</v>
      </c>
      <c r="R31" s="0" t="n">
        <v>30</v>
      </c>
      <c r="S31" s="0" t="n">
        <v>45</v>
      </c>
      <c r="T31" s="0" t="n">
        <v>42</v>
      </c>
      <c r="U31" s="0" t="n">
        <v>24</v>
      </c>
      <c r="V31" s="0" t="n">
        <v>34</v>
      </c>
      <c r="W31" s="0" t="n">
        <v>36</v>
      </c>
      <c r="X31" s="0" t="n">
        <v>14</v>
      </c>
      <c r="Y31" s="0" t="n">
        <v>13</v>
      </c>
    </row>
    <row r="32" customFormat="false" ht="14.25" hidden="false" customHeight="false" outlineLevel="0" collapsed="false">
      <c r="A32" s="113" t="n">
        <v>27</v>
      </c>
      <c r="B32" s="113" t="s">
        <v>195</v>
      </c>
      <c r="C32" s="113" t="s">
        <v>196</v>
      </c>
      <c r="D32" s="0" t="str">
        <f aca="false">_xlfn.CONCAT(UPPER(TRIM(B32))," ",TRIM(C32))</f>
        <v>HOUARD Yolande</v>
      </c>
      <c r="E32" s="114" t="n">
        <f aca="false">SUM(F32:AA32)</f>
        <v>908</v>
      </c>
      <c r="F32" s="0" t="n">
        <v>28</v>
      </c>
      <c r="G32" s="0" t="n">
        <v>22</v>
      </c>
      <c r="H32" s="0" t="n">
        <v>65</v>
      </c>
      <c r="I32" s="0" t="n">
        <v>76</v>
      </c>
      <c r="J32" s="0" t="n">
        <v>48</v>
      </c>
      <c r="K32" s="0" t="n">
        <v>45</v>
      </c>
      <c r="L32" s="0" t="n">
        <v>84</v>
      </c>
      <c r="M32" s="0" t="n">
        <v>65</v>
      </c>
      <c r="N32" s="0" t="n">
        <v>36</v>
      </c>
      <c r="O32" s="0" t="n">
        <v>32</v>
      </c>
      <c r="P32" s="0" t="n">
        <v>31</v>
      </c>
      <c r="Q32" s="0" t="n">
        <v>75</v>
      </c>
      <c r="R32" s="0" t="n">
        <v>72</v>
      </c>
      <c r="S32" s="0" t="n">
        <v>48</v>
      </c>
      <c r="T32" s="0" t="n">
        <v>56</v>
      </c>
      <c r="U32" s="0" t="n">
        <v>24</v>
      </c>
      <c r="V32" s="0" t="n">
        <v>36</v>
      </c>
      <c r="W32" s="0" t="n">
        <v>36</v>
      </c>
      <c r="X32" s="0" t="n">
        <v>16</v>
      </c>
      <c r="Y32" s="0" t="n">
        <v>13</v>
      </c>
    </row>
    <row r="33" customFormat="false" ht="14.25" hidden="false" customHeight="false" outlineLevel="0" collapsed="false">
      <c r="A33" s="113" t="n">
        <v>28</v>
      </c>
      <c r="B33" s="113" t="s">
        <v>187</v>
      </c>
      <c r="C33" s="113" t="s">
        <v>188</v>
      </c>
      <c r="D33" s="0" t="str">
        <f aca="false">_xlfn.CONCAT(UPPER(TRIM(B33))," ",TRIM(C33))</f>
        <v>LEBER Didier</v>
      </c>
      <c r="E33" s="114" t="n">
        <f aca="false">SUM(F33:AA33)</f>
        <v>741</v>
      </c>
      <c r="F33" s="0" t="n">
        <v>0</v>
      </c>
      <c r="G33" s="0" t="n">
        <v>16</v>
      </c>
      <c r="H33" s="0" t="n">
        <v>65</v>
      </c>
      <c r="I33" s="0" t="n">
        <v>76</v>
      </c>
      <c r="J33" s="0" t="n">
        <v>48</v>
      </c>
      <c r="K33" s="0" t="n">
        <v>32</v>
      </c>
      <c r="L33" s="0" t="n">
        <v>84</v>
      </c>
      <c r="M33" s="0" t="n">
        <v>65</v>
      </c>
      <c r="N33" s="0" t="n">
        <v>29</v>
      </c>
      <c r="O33" s="0" t="n">
        <v>34</v>
      </c>
      <c r="P33" s="0" t="n">
        <v>31</v>
      </c>
      <c r="Q33" s="0" t="n">
        <v>44</v>
      </c>
      <c r="R33" s="0" t="n">
        <v>80</v>
      </c>
      <c r="S33" s="0" t="n">
        <v>48</v>
      </c>
      <c r="T33" s="0" t="n">
        <v>0</v>
      </c>
      <c r="U33" s="0" t="n">
        <v>0</v>
      </c>
      <c r="V33" s="0" t="n">
        <v>26</v>
      </c>
      <c r="W33" s="0" t="n">
        <v>36</v>
      </c>
      <c r="X33" s="0" t="n">
        <v>14</v>
      </c>
      <c r="Y33" s="0" t="n">
        <v>13</v>
      </c>
    </row>
    <row r="34" customFormat="false" ht="14.25" hidden="false" customHeight="false" outlineLevel="0" collapsed="false">
      <c r="A34" s="113" t="n">
        <v>29</v>
      </c>
      <c r="B34" s="113" t="s">
        <v>747</v>
      </c>
      <c r="C34" s="113" t="s">
        <v>748</v>
      </c>
      <c r="D34" s="0" t="str">
        <f aca="false">_xlfn.CONCAT(UPPER(TRIM(B34))," ",TRIM(C34))</f>
        <v>LUSSON Eddy</v>
      </c>
      <c r="E34" s="114" t="n">
        <f aca="false">SUM(F34:AA34)</f>
        <v>512</v>
      </c>
      <c r="F34" s="0" t="n">
        <v>26</v>
      </c>
      <c r="G34" s="0" t="n">
        <v>18</v>
      </c>
      <c r="H34" s="0" t="n">
        <v>12</v>
      </c>
      <c r="I34" s="0" t="n">
        <v>26</v>
      </c>
      <c r="J34" s="0" t="n">
        <v>19</v>
      </c>
      <c r="K34" s="0" t="n">
        <v>26</v>
      </c>
      <c r="L34" s="0" t="n">
        <v>45</v>
      </c>
      <c r="M34" s="0" t="n">
        <v>19</v>
      </c>
      <c r="N34" s="0" t="n">
        <v>29</v>
      </c>
      <c r="O34" s="0" t="n">
        <v>25</v>
      </c>
      <c r="P34" s="0" t="n">
        <v>31</v>
      </c>
      <c r="Q34" s="0" t="n">
        <v>39</v>
      </c>
      <c r="R34" s="0" t="n">
        <v>18</v>
      </c>
      <c r="S34" s="0" t="n">
        <v>20</v>
      </c>
      <c r="T34" s="0" t="n">
        <v>49</v>
      </c>
      <c r="U34" s="0" t="n">
        <v>16</v>
      </c>
      <c r="V34" s="0" t="n">
        <v>34</v>
      </c>
      <c r="W34" s="0" t="n">
        <v>36</v>
      </c>
      <c r="X34" s="0" t="n">
        <v>14</v>
      </c>
      <c r="Y34" s="0" t="n">
        <v>10</v>
      </c>
    </row>
    <row r="35" customFormat="false" ht="14.25" hidden="false" customHeight="false" outlineLevel="0" collapsed="false">
      <c r="A35" s="113" t="n">
        <v>30</v>
      </c>
      <c r="B35" s="113" t="s">
        <v>305</v>
      </c>
      <c r="C35" s="113" t="s">
        <v>306</v>
      </c>
      <c r="D35" s="0" t="str">
        <f aca="false">_xlfn.CONCAT(UPPER(TRIM(B35))," ",TRIM(C35))</f>
        <v>KRAI Catherine</v>
      </c>
      <c r="E35" s="114" t="n">
        <f aca="false">SUM(F35:AA35)</f>
        <v>928</v>
      </c>
      <c r="F35" s="0" t="n">
        <v>28</v>
      </c>
      <c r="G35" s="0" t="n">
        <v>22</v>
      </c>
      <c r="H35" s="0" t="n">
        <v>80</v>
      </c>
      <c r="I35" s="0" t="n">
        <v>76</v>
      </c>
      <c r="J35" s="0" t="n">
        <v>48</v>
      </c>
      <c r="K35" s="0" t="n">
        <v>46</v>
      </c>
      <c r="L35" s="0" t="n">
        <v>84</v>
      </c>
      <c r="M35" s="0" t="n">
        <v>65</v>
      </c>
      <c r="N35" s="0" t="n">
        <v>36</v>
      </c>
      <c r="O35" s="0" t="n">
        <v>32</v>
      </c>
      <c r="P35" s="0" t="n">
        <v>33</v>
      </c>
      <c r="Q35" s="0" t="n">
        <v>75</v>
      </c>
      <c r="R35" s="0" t="n">
        <v>80</v>
      </c>
      <c r="S35" s="0" t="n">
        <v>41</v>
      </c>
      <c r="T35" s="0" t="n">
        <v>56</v>
      </c>
      <c r="U35" s="0" t="n">
        <v>27</v>
      </c>
      <c r="V35" s="0" t="n">
        <v>36</v>
      </c>
      <c r="W35" s="0" t="n">
        <v>36</v>
      </c>
      <c r="X35" s="0" t="n">
        <v>14</v>
      </c>
      <c r="Y35" s="0" t="n">
        <v>13</v>
      </c>
    </row>
    <row r="36" customFormat="false" ht="14.25" hidden="false" customHeight="false" outlineLevel="0" collapsed="false">
      <c r="A36" s="113" t="n">
        <v>31</v>
      </c>
      <c r="B36" s="113" t="s">
        <v>307</v>
      </c>
      <c r="C36" s="113" t="s">
        <v>308</v>
      </c>
      <c r="D36" s="0" t="str">
        <f aca="false">_xlfn.CONCAT(UPPER(TRIM(B36))," ",TRIM(C36))</f>
        <v>HOUMENOU Steve</v>
      </c>
      <c r="E36" s="114" t="n">
        <f aca="false">SUM(F36:AA36)</f>
        <v>873</v>
      </c>
      <c r="F36" s="0" t="n">
        <v>28</v>
      </c>
      <c r="G36" s="0" t="n">
        <v>22</v>
      </c>
      <c r="H36" s="0" t="n">
        <v>80</v>
      </c>
      <c r="I36" s="0" t="n">
        <v>76</v>
      </c>
      <c r="J36" s="0" t="n">
        <v>48</v>
      </c>
      <c r="K36" s="0" t="n">
        <v>45</v>
      </c>
      <c r="L36" s="0" t="n">
        <v>48</v>
      </c>
      <c r="M36" s="0" t="n">
        <v>65</v>
      </c>
      <c r="N36" s="0" t="n">
        <v>39</v>
      </c>
      <c r="O36" s="0" t="n">
        <v>32</v>
      </c>
      <c r="P36" s="0" t="n">
        <v>33</v>
      </c>
      <c r="Q36" s="0" t="n">
        <v>75</v>
      </c>
      <c r="R36" s="0" t="n">
        <v>83</v>
      </c>
      <c r="S36" s="0" t="n">
        <v>29</v>
      </c>
      <c r="T36" s="0" t="n">
        <v>49</v>
      </c>
      <c r="U36" s="0" t="n">
        <v>24</v>
      </c>
      <c r="V36" s="0" t="n">
        <v>34</v>
      </c>
      <c r="W36" s="0" t="n">
        <v>36</v>
      </c>
      <c r="X36" s="0" t="n">
        <v>14</v>
      </c>
      <c r="Y36" s="0" t="n">
        <v>13</v>
      </c>
    </row>
    <row r="37" customFormat="false" ht="14.25" hidden="false" customHeight="false" outlineLevel="0" collapsed="false">
      <c r="A37" s="113" t="n">
        <v>32</v>
      </c>
      <c r="B37" s="113" t="s">
        <v>505</v>
      </c>
      <c r="C37" s="113" t="s">
        <v>204</v>
      </c>
      <c r="D37" s="0" t="str">
        <f aca="false">_xlfn.CONCAT(UPPER(TRIM(B37))," ",TRIM(C37))</f>
        <v>FLECHET Françoise</v>
      </c>
      <c r="E37" s="114" t="n">
        <f aca="false">SUM(F37:AA37)</f>
        <v>788</v>
      </c>
      <c r="F37" s="0" t="n">
        <v>26</v>
      </c>
      <c r="G37" s="0" t="n">
        <v>22</v>
      </c>
      <c r="H37" s="0" t="n">
        <v>65</v>
      </c>
      <c r="I37" s="0" t="n">
        <v>76</v>
      </c>
      <c r="J37" s="0" t="n">
        <v>48</v>
      </c>
      <c r="K37" s="0" t="n">
        <v>45</v>
      </c>
      <c r="L37" s="0" t="n">
        <v>84</v>
      </c>
      <c r="M37" s="0" t="n">
        <v>27</v>
      </c>
      <c r="N37" s="0" t="n">
        <v>27</v>
      </c>
      <c r="O37" s="0" t="n">
        <v>27</v>
      </c>
      <c r="P37" s="0" t="n">
        <v>33</v>
      </c>
      <c r="Q37" s="0" t="n">
        <v>75</v>
      </c>
      <c r="R37" s="0" t="n">
        <v>21</v>
      </c>
      <c r="S37" s="0" t="n">
        <v>48</v>
      </c>
      <c r="T37" s="0" t="n">
        <v>56</v>
      </c>
      <c r="U37" s="0" t="n">
        <v>24</v>
      </c>
      <c r="V37" s="0" t="n">
        <v>34</v>
      </c>
      <c r="W37" s="0" t="n">
        <v>36</v>
      </c>
      <c r="X37" s="0" t="n">
        <v>14</v>
      </c>
      <c r="Y37" s="0" t="n">
        <v>0</v>
      </c>
    </row>
    <row r="38" customFormat="false" ht="14.25" hidden="false" customHeight="false" outlineLevel="0" collapsed="false">
      <c r="A38" s="113" t="n">
        <v>33</v>
      </c>
      <c r="B38" s="113" t="s">
        <v>507</v>
      </c>
      <c r="C38" s="113" t="s">
        <v>234</v>
      </c>
      <c r="D38" s="0" t="str">
        <f aca="false">_xlfn.CONCAT(UPPER(TRIM(B38))," ",TRIM(C38))</f>
        <v>POZNANSKI Michel</v>
      </c>
      <c r="E38" s="114" t="n">
        <f aca="false">SUM(F38:AA38)</f>
        <v>660</v>
      </c>
      <c r="F38" s="0" t="n">
        <v>28</v>
      </c>
      <c r="G38" s="0" t="n">
        <v>20</v>
      </c>
      <c r="H38" s="0" t="n">
        <v>63</v>
      </c>
      <c r="I38" s="0" t="n">
        <v>76</v>
      </c>
      <c r="J38" s="0" t="n">
        <v>48</v>
      </c>
      <c r="K38" s="0" t="n">
        <v>0</v>
      </c>
      <c r="L38" s="0" t="n">
        <v>84</v>
      </c>
      <c r="M38" s="0" t="n">
        <v>0</v>
      </c>
      <c r="N38" s="0" t="n">
        <v>29</v>
      </c>
      <c r="O38" s="0" t="n">
        <v>30</v>
      </c>
      <c r="P38" s="0" t="n">
        <v>30</v>
      </c>
      <c r="Q38" s="0" t="n">
        <v>39</v>
      </c>
      <c r="R38" s="0" t="n">
        <v>21</v>
      </c>
      <c r="S38" s="0" t="n">
        <v>31</v>
      </c>
      <c r="T38" s="0" t="n">
        <v>49</v>
      </c>
      <c r="U38" s="0" t="n">
        <v>19</v>
      </c>
      <c r="V38" s="0" t="n">
        <v>30</v>
      </c>
      <c r="W38" s="0" t="n">
        <v>36</v>
      </c>
      <c r="X38" s="0" t="n">
        <v>14</v>
      </c>
      <c r="Y38" s="0" t="n">
        <v>13</v>
      </c>
    </row>
    <row r="39" customFormat="false" ht="14.25" hidden="false" customHeight="false" outlineLevel="0" collapsed="false">
      <c r="A39" s="113" t="n">
        <v>34</v>
      </c>
      <c r="B39" s="113" t="s">
        <v>309</v>
      </c>
      <c r="C39" s="113" t="s">
        <v>267</v>
      </c>
      <c r="D39" s="0" t="str">
        <f aca="false">_xlfn.CONCAT(UPPER(TRIM(B39))," ",TRIM(C39))</f>
        <v>ROSSI Martine</v>
      </c>
      <c r="E39" s="114" t="n">
        <f aca="false">SUM(F39:AA39)</f>
        <v>883</v>
      </c>
      <c r="F39" s="0" t="n">
        <v>26</v>
      </c>
      <c r="G39" s="0" t="n">
        <v>22</v>
      </c>
      <c r="H39" s="0" t="n">
        <v>65</v>
      </c>
      <c r="I39" s="0" t="n">
        <v>76</v>
      </c>
      <c r="J39" s="0" t="n">
        <v>35</v>
      </c>
      <c r="K39" s="0" t="n">
        <v>46</v>
      </c>
      <c r="L39" s="0" t="n">
        <v>84</v>
      </c>
      <c r="M39" s="0" t="n">
        <v>65</v>
      </c>
      <c r="N39" s="0" t="n">
        <v>30</v>
      </c>
      <c r="O39" s="0" t="n">
        <v>30</v>
      </c>
      <c r="P39" s="0" t="n">
        <v>33</v>
      </c>
      <c r="Q39" s="0" t="n">
        <v>75</v>
      </c>
      <c r="R39" s="0" t="n">
        <v>83</v>
      </c>
      <c r="S39" s="0" t="n">
        <v>31</v>
      </c>
      <c r="T39" s="0" t="n">
        <v>56</v>
      </c>
      <c r="U39" s="0" t="n">
        <v>27</v>
      </c>
      <c r="V39" s="0" t="n">
        <v>36</v>
      </c>
      <c r="W39" s="0" t="n">
        <v>36</v>
      </c>
      <c r="X39" s="0" t="n">
        <v>14</v>
      </c>
      <c r="Y39" s="0" t="n">
        <v>13</v>
      </c>
    </row>
    <row r="40" customFormat="false" ht="14.25" hidden="false" customHeight="false" outlineLevel="0" collapsed="false">
      <c r="A40" s="113" t="n">
        <v>35</v>
      </c>
      <c r="B40" s="113" t="s">
        <v>312</v>
      </c>
      <c r="C40" s="113" t="s">
        <v>313</v>
      </c>
      <c r="D40" s="0" t="str">
        <f aca="false">_xlfn.CONCAT(UPPER(TRIM(B40))," ",TRIM(C40))</f>
        <v>COOS Mieke</v>
      </c>
      <c r="E40" s="114" t="n">
        <f aca="false">SUM(F40:AA40)</f>
        <v>737</v>
      </c>
      <c r="F40" s="0" t="n">
        <v>28</v>
      </c>
      <c r="G40" s="0" t="n">
        <v>22</v>
      </c>
      <c r="H40" s="0" t="n">
        <v>65</v>
      </c>
      <c r="I40" s="0" t="n">
        <v>76</v>
      </c>
      <c r="J40" s="0" t="n">
        <v>48</v>
      </c>
      <c r="K40" s="0" t="n">
        <v>33</v>
      </c>
      <c r="L40" s="0" t="n">
        <v>84</v>
      </c>
      <c r="M40" s="0" t="n">
        <v>22</v>
      </c>
      <c r="N40" s="0" t="n">
        <v>27</v>
      </c>
      <c r="O40" s="0" t="n">
        <v>27</v>
      </c>
      <c r="P40" s="0" t="n">
        <v>31</v>
      </c>
      <c r="Q40" s="0" t="n">
        <v>44</v>
      </c>
      <c r="R40" s="0" t="n">
        <v>24</v>
      </c>
      <c r="S40" s="0" t="n">
        <v>31</v>
      </c>
      <c r="T40" s="0" t="n">
        <v>56</v>
      </c>
      <c r="U40" s="0" t="n">
        <v>22</v>
      </c>
      <c r="V40" s="0" t="n">
        <v>34</v>
      </c>
      <c r="W40" s="0" t="n">
        <v>36</v>
      </c>
      <c r="X40" s="0" t="n">
        <v>14</v>
      </c>
      <c r="Y40" s="0" t="n">
        <v>13</v>
      </c>
    </row>
    <row r="41" customFormat="false" ht="14.25" hidden="false" customHeight="false" outlineLevel="0" collapsed="false">
      <c r="A41" s="113" t="n">
        <v>36</v>
      </c>
      <c r="B41" s="113" t="s">
        <v>315</v>
      </c>
      <c r="C41" s="113" t="s">
        <v>316</v>
      </c>
      <c r="D41" s="0" t="str">
        <f aca="false">_xlfn.CONCAT(UPPER(TRIM(B41))," ",TRIM(C41))</f>
        <v>ETIENNE Marie-Claire</v>
      </c>
      <c r="E41" s="114" t="n">
        <f aca="false">SUM(F41:AA41)</f>
        <v>867</v>
      </c>
      <c r="F41" s="0" t="n">
        <v>28</v>
      </c>
      <c r="G41" s="0" t="n">
        <v>22</v>
      </c>
      <c r="H41" s="0" t="n">
        <v>20</v>
      </c>
      <c r="I41" s="0" t="n">
        <v>76</v>
      </c>
      <c r="J41" s="0" t="n">
        <v>48</v>
      </c>
      <c r="K41" s="0" t="n">
        <v>46</v>
      </c>
      <c r="L41" s="0" t="n">
        <v>84</v>
      </c>
      <c r="M41" s="0" t="n">
        <v>65</v>
      </c>
      <c r="N41" s="0" t="n">
        <v>32</v>
      </c>
      <c r="O41" s="0" t="n">
        <v>34</v>
      </c>
      <c r="P41" s="0" t="n">
        <v>31</v>
      </c>
      <c r="Q41" s="0" t="n">
        <v>75</v>
      </c>
      <c r="R41" s="0" t="n">
        <v>80</v>
      </c>
      <c r="S41" s="0" t="n">
        <v>48</v>
      </c>
      <c r="T41" s="0" t="n">
        <v>56</v>
      </c>
      <c r="U41" s="0" t="n">
        <v>24</v>
      </c>
      <c r="V41" s="0" t="n">
        <v>34</v>
      </c>
      <c r="W41" s="0" t="n">
        <v>36</v>
      </c>
      <c r="X41" s="0" t="n">
        <v>15</v>
      </c>
      <c r="Y41" s="0" t="n">
        <v>13</v>
      </c>
    </row>
    <row r="42" customFormat="false" ht="14.25" hidden="false" customHeight="false" outlineLevel="0" collapsed="false">
      <c r="A42" s="113" t="n">
        <v>37</v>
      </c>
      <c r="B42" s="113" t="s">
        <v>508</v>
      </c>
      <c r="C42" s="113" t="s">
        <v>318</v>
      </c>
      <c r="D42" s="0" t="str">
        <f aca="false">_xlfn.CONCAT(UPPER(TRIM(B42))," ",TRIM(C42))</f>
        <v>DEVOS Cathy</v>
      </c>
      <c r="E42" s="114" t="n">
        <f aca="false">SUM(F42:AA42)</f>
        <v>658</v>
      </c>
      <c r="F42" s="0" t="n">
        <v>28</v>
      </c>
      <c r="G42" s="0" t="n">
        <v>20</v>
      </c>
      <c r="H42" s="0" t="n">
        <v>65</v>
      </c>
      <c r="I42" s="0" t="n">
        <v>76</v>
      </c>
      <c r="J42" s="0" t="n">
        <v>48</v>
      </c>
      <c r="K42" s="0" t="n">
        <v>34</v>
      </c>
      <c r="L42" s="0" t="n">
        <v>45</v>
      </c>
      <c r="M42" s="0" t="n">
        <v>22</v>
      </c>
      <c r="N42" s="0" t="n">
        <v>29</v>
      </c>
      <c r="O42" s="0" t="n">
        <v>0</v>
      </c>
      <c r="P42" s="0" t="n">
        <v>33</v>
      </c>
      <c r="Q42" s="0" t="n">
        <v>44</v>
      </c>
      <c r="R42" s="0" t="n">
        <v>0</v>
      </c>
      <c r="S42" s="0" t="n">
        <v>37</v>
      </c>
      <c r="T42" s="0" t="n">
        <v>56</v>
      </c>
      <c r="U42" s="0" t="n">
        <v>24</v>
      </c>
      <c r="V42" s="0" t="n">
        <v>34</v>
      </c>
      <c r="W42" s="0" t="n">
        <v>36</v>
      </c>
      <c r="X42" s="0" t="n">
        <v>14</v>
      </c>
      <c r="Y42" s="0" t="n">
        <v>13</v>
      </c>
    </row>
    <row r="43" customFormat="false" ht="14.25" hidden="false" customHeight="false" outlineLevel="0" collapsed="false">
      <c r="A43" s="113" t="n">
        <v>38</v>
      </c>
      <c r="B43" s="113" t="s">
        <v>310</v>
      </c>
      <c r="C43" s="113" t="s">
        <v>311</v>
      </c>
      <c r="D43" s="0" t="str">
        <f aca="false">_xlfn.CONCAT(UPPER(TRIM(B43))," ",TRIM(C43))</f>
        <v>LAZERGES Dominique</v>
      </c>
      <c r="E43" s="114" t="n">
        <f aca="false">SUM(F43:AA43)</f>
        <v>734</v>
      </c>
      <c r="F43" s="0" t="n">
        <v>28</v>
      </c>
      <c r="G43" s="0" t="n">
        <v>20</v>
      </c>
      <c r="H43" s="0" t="n">
        <v>65</v>
      </c>
      <c r="I43" s="0" t="n">
        <v>24</v>
      </c>
      <c r="J43" s="0" t="n">
        <v>48</v>
      </c>
      <c r="K43" s="0" t="n">
        <v>41</v>
      </c>
      <c r="L43" s="0" t="n">
        <v>84</v>
      </c>
      <c r="M43" s="0" t="n">
        <v>23</v>
      </c>
      <c r="N43" s="0" t="n">
        <v>27</v>
      </c>
      <c r="O43" s="0" t="n">
        <v>24</v>
      </c>
      <c r="P43" s="0" t="n">
        <v>33</v>
      </c>
      <c r="Q43" s="0" t="n">
        <v>44</v>
      </c>
      <c r="R43" s="0" t="n">
        <v>72</v>
      </c>
      <c r="S43" s="0" t="n">
        <v>41</v>
      </c>
      <c r="T43" s="0" t="n">
        <v>49</v>
      </c>
      <c r="U43" s="0" t="n">
        <v>18</v>
      </c>
      <c r="V43" s="0" t="n">
        <v>30</v>
      </c>
      <c r="W43" s="0" t="n">
        <v>36</v>
      </c>
      <c r="X43" s="0" t="n">
        <v>14</v>
      </c>
      <c r="Y43" s="0" t="n">
        <v>13</v>
      </c>
    </row>
    <row r="44" customFormat="false" ht="14.25" hidden="false" customHeight="false" outlineLevel="0" collapsed="false">
      <c r="A44" s="113" t="n">
        <v>39</v>
      </c>
      <c r="B44" s="113" t="s">
        <v>619</v>
      </c>
      <c r="C44" s="113" t="s">
        <v>198</v>
      </c>
      <c r="D44" s="0" t="str">
        <f aca="false">_xlfn.CONCAT(UPPER(TRIM(B44))," ",TRIM(C44))</f>
        <v>SAINT-GUILLAIN Annie</v>
      </c>
      <c r="E44" s="114" t="n">
        <f aca="false">SUM(F44:AA44)</f>
        <v>796</v>
      </c>
      <c r="F44" s="0" t="n">
        <v>26</v>
      </c>
      <c r="G44" s="0" t="n">
        <v>12</v>
      </c>
      <c r="H44" s="0" t="n">
        <v>65</v>
      </c>
      <c r="I44" s="0" t="n">
        <v>76</v>
      </c>
      <c r="J44" s="0" t="n">
        <v>48</v>
      </c>
      <c r="K44" s="0" t="n">
        <v>41</v>
      </c>
      <c r="L44" s="0" t="n">
        <v>84</v>
      </c>
      <c r="M44" s="0" t="n">
        <v>65</v>
      </c>
      <c r="N44" s="0" t="n">
        <v>32</v>
      </c>
      <c r="O44" s="0" t="n">
        <v>32</v>
      </c>
      <c r="P44" s="0" t="n">
        <v>33</v>
      </c>
      <c r="Q44" s="0" t="n">
        <v>44</v>
      </c>
      <c r="R44" s="0" t="n">
        <v>30</v>
      </c>
      <c r="S44" s="0" t="n">
        <v>41</v>
      </c>
      <c r="T44" s="0" t="n">
        <v>56</v>
      </c>
      <c r="U44" s="0" t="n">
        <v>22</v>
      </c>
      <c r="V44" s="0" t="n">
        <v>26</v>
      </c>
      <c r="W44" s="0" t="n">
        <v>36</v>
      </c>
      <c r="X44" s="0" t="n">
        <v>14</v>
      </c>
      <c r="Y44" s="0" t="n">
        <v>13</v>
      </c>
    </row>
    <row r="45" customFormat="false" ht="14.25" hidden="false" customHeight="false" outlineLevel="0" collapsed="false">
      <c r="A45" s="113" t="n">
        <v>40</v>
      </c>
      <c r="B45" s="113" t="s">
        <v>601</v>
      </c>
      <c r="C45" s="113" t="s">
        <v>602</v>
      </c>
      <c r="D45" s="0" t="str">
        <f aca="false">_xlfn.CONCAT(UPPER(TRIM(B45))," ",TRIM(C45))</f>
        <v>VINGTA Suzy</v>
      </c>
      <c r="E45" s="114" t="n">
        <f aca="false">SUM(F45:AA45)</f>
        <v>886</v>
      </c>
      <c r="F45" s="0" t="n">
        <v>28</v>
      </c>
      <c r="G45" s="0" t="n">
        <v>20</v>
      </c>
      <c r="H45" s="0" t="n">
        <v>65</v>
      </c>
      <c r="I45" s="0" t="n">
        <v>76</v>
      </c>
      <c r="J45" s="0" t="n">
        <v>48</v>
      </c>
      <c r="K45" s="0" t="n">
        <v>46</v>
      </c>
      <c r="L45" s="0" t="n">
        <v>84</v>
      </c>
      <c r="M45" s="0" t="n">
        <v>65</v>
      </c>
      <c r="N45" s="0" t="n">
        <v>30</v>
      </c>
      <c r="O45" s="0" t="n">
        <v>34</v>
      </c>
      <c r="P45" s="0" t="n">
        <v>33</v>
      </c>
      <c r="Q45" s="0" t="n">
        <v>75</v>
      </c>
      <c r="R45" s="0" t="n">
        <v>72</v>
      </c>
      <c r="S45" s="0" t="n">
        <v>31</v>
      </c>
      <c r="T45" s="0" t="n">
        <v>56</v>
      </c>
      <c r="U45" s="0" t="n">
        <v>24</v>
      </c>
      <c r="V45" s="0" t="n">
        <v>36</v>
      </c>
      <c r="W45" s="0" t="n">
        <v>36</v>
      </c>
      <c r="X45" s="0" t="n">
        <v>14</v>
      </c>
      <c r="Y45" s="0" t="n">
        <v>13</v>
      </c>
    </row>
    <row r="46" customFormat="false" ht="14.25" hidden="false" customHeight="false" outlineLevel="0" collapsed="false">
      <c r="A46" s="113" t="n">
        <v>41</v>
      </c>
      <c r="B46" s="113" t="s">
        <v>625</v>
      </c>
      <c r="C46" s="113" t="s">
        <v>242</v>
      </c>
      <c r="D46" s="0" t="str">
        <f aca="false">_xlfn.CONCAT(UPPER(TRIM(B46))," ",TRIM(C46))</f>
        <v>FONCK Agnès</v>
      </c>
      <c r="E46" s="114" t="n">
        <f aca="false">SUM(F46:AA46)</f>
        <v>720</v>
      </c>
      <c r="F46" s="0" t="n">
        <v>28</v>
      </c>
      <c r="G46" s="0" t="n">
        <v>18</v>
      </c>
      <c r="H46" s="0" t="n">
        <v>65</v>
      </c>
      <c r="I46" s="0" t="n">
        <v>76</v>
      </c>
      <c r="J46" s="0" t="n">
        <v>48</v>
      </c>
      <c r="K46" s="0" t="n">
        <v>23</v>
      </c>
      <c r="L46" s="0" t="n">
        <v>48</v>
      </c>
      <c r="M46" s="0" t="n">
        <v>65</v>
      </c>
      <c r="N46" s="0" t="n">
        <v>30</v>
      </c>
      <c r="O46" s="0" t="n">
        <v>30</v>
      </c>
      <c r="P46" s="0" t="n">
        <v>33</v>
      </c>
      <c r="Q46" s="0" t="n">
        <v>44</v>
      </c>
      <c r="R46" s="0" t="n">
        <v>72</v>
      </c>
      <c r="S46" s="0" t="n">
        <v>31</v>
      </c>
      <c r="T46" s="0" t="n">
        <v>12</v>
      </c>
      <c r="U46" s="0" t="n">
        <v>16</v>
      </c>
      <c r="V46" s="0" t="n">
        <v>34</v>
      </c>
      <c r="W46" s="0" t="n">
        <v>36</v>
      </c>
      <c r="X46" s="0" t="n">
        <v>6</v>
      </c>
      <c r="Y46" s="0" t="n">
        <v>5</v>
      </c>
    </row>
    <row r="47" customFormat="false" ht="14.25" hidden="false" customHeight="false" outlineLevel="0" collapsed="false">
      <c r="A47" s="113" t="n">
        <v>42</v>
      </c>
      <c r="B47" s="113" t="s">
        <v>918</v>
      </c>
      <c r="C47" s="113" t="s">
        <v>226</v>
      </c>
      <c r="D47" s="0" t="str">
        <f aca="false">_xlfn.CONCAT(UPPER(TRIM(B47))," ",TRIM(C47))</f>
        <v>INCOUL Gisèle</v>
      </c>
      <c r="E47" s="114" t="n">
        <f aca="false">SUM(F47:AA47)</f>
        <v>718</v>
      </c>
      <c r="F47" s="0" t="n">
        <v>28</v>
      </c>
      <c r="G47" s="0" t="n">
        <v>22</v>
      </c>
      <c r="H47" s="0" t="n">
        <v>65</v>
      </c>
      <c r="I47" s="0" t="n">
        <v>36</v>
      </c>
      <c r="J47" s="0" t="n">
        <v>48</v>
      </c>
      <c r="K47" s="0" t="n">
        <v>46</v>
      </c>
      <c r="L47" s="0" t="n">
        <v>84</v>
      </c>
      <c r="M47" s="0" t="n">
        <v>24</v>
      </c>
      <c r="N47" s="0" t="n">
        <v>29</v>
      </c>
      <c r="O47" s="0" t="n">
        <v>25</v>
      </c>
      <c r="P47" s="0" t="n">
        <v>33</v>
      </c>
      <c r="Q47" s="0" t="n">
        <v>39</v>
      </c>
      <c r="R47" s="0" t="n">
        <v>24</v>
      </c>
      <c r="S47" s="0" t="n">
        <v>45</v>
      </c>
      <c r="T47" s="0" t="n">
        <v>49</v>
      </c>
      <c r="U47" s="0" t="n">
        <v>24</v>
      </c>
      <c r="V47" s="0" t="n">
        <v>34</v>
      </c>
      <c r="W47" s="0" t="n">
        <v>36</v>
      </c>
      <c r="X47" s="0" t="n">
        <v>14</v>
      </c>
      <c r="Y47" s="0" t="n">
        <v>13</v>
      </c>
    </row>
    <row r="48" customFormat="false" ht="14.25" hidden="false" customHeight="false" outlineLevel="0" collapsed="false">
      <c r="A48" s="113" t="n">
        <v>43</v>
      </c>
      <c r="B48" s="113" t="s">
        <v>754</v>
      </c>
      <c r="C48" s="113" t="s">
        <v>297</v>
      </c>
      <c r="D48" s="0" t="str">
        <f aca="false">_xlfn.CONCAT(UPPER(TRIM(B48))," ",TRIM(C48))</f>
        <v>MACORS Nadine</v>
      </c>
      <c r="E48" s="114" t="n">
        <f aca="false">SUM(F48:AA48)</f>
        <v>597</v>
      </c>
      <c r="F48" s="0" t="n">
        <v>26</v>
      </c>
      <c r="G48" s="0" t="n">
        <v>22</v>
      </c>
      <c r="H48" s="0" t="n">
        <v>65</v>
      </c>
      <c r="I48" s="0" t="n">
        <v>76</v>
      </c>
      <c r="J48" s="0" t="n">
        <v>17</v>
      </c>
      <c r="K48" s="0" t="n">
        <v>26</v>
      </c>
      <c r="L48" s="0" t="n">
        <v>24</v>
      </c>
      <c r="M48" s="0" t="n">
        <v>65</v>
      </c>
      <c r="N48" s="0" t="n">
        <v>27</v>
      </c>
      <c r="O48" s="0" t="n">
        <v>30</v>
      </c>
      <c r="P48" s="0" t="n">
        <v>31</v>
      </c>
      <c r="Q48" s="0" t="n">
        <v>26</v>
      </c>
      <c r="R48" s="0" t="n">
        <v>21</v>
      </c>
      <c r="S48" s="0" t="n">
        <v>19</v>
      </c>
      <c r="T48" s="0" t="n">
        <v>42</v>
      </c>
      <c r="U48" s="0" t="n">
        <v>18</v>
      </c>
      <c r="V48" s="0" t="n">
        <v>19</v>
      </c>
      <c r="W48" s="0" t="n">
        <v>30</v>
      </c>
      <c r="X48" s="0" t="n">
        <v>0</v>
      </c>
      <c r="Y48" s="0" t="n">
        <v>13</v>
      </c>
    </row>
    <row r="49" customFormat="false" ht="14.25" hidden="false" customHeight="false" outlineLevel="0" collapsed="false">
      <c r="A49" s="113" t="n">
        <v>44</v>
      </c>
      <c r="B49" s="113" t="s">
        <v>613</v>
      </c>
      <c r="C49" s="113" t="s">
        <v>614</v>
      </c>
      <c r="D49" s="0" t="str">
        <f aca="false">_xlfn.CONCAT(UPPER(TRIM(B49))," ",TRIM(C49))</f>
        <v>DE RIDDER Pascale</v>
      </c>
      <c r="E49" s="114" t="n">
        <f aca="false">SUM(F49:AA49)</f>
        <v>642</v>
      </c>
      <c r="F49" s="0" t="n">
        <v>28</v>
      </c>
      <c r="G49" s="0" t="n">
        <v>18</v>
      </c>
      <c r="H49" s="0" t="n">
        <v>22</v>
      </c>
      <c r="I49" s="0" t="n">
        <v>26</v>
      </c>
      <c r="J49" s="0" t="n">
        <v>48</v>
      </c>
      <c r="K49" s="0" t="n">
        <v>45</v>
      </c>
      <c r="L49" s="0" t="n">
        <v>84</v>
      </c>
      <c r="M49" s="0" t="n">
        <v>19</v>
      </c>
      <c r="N49" s="0" t="n">
        <v>27</v>
      </c>
      <c r="O49" s="0" t="n">
        <v>30</v>
      </c>
      <c r="P49" s="0" t="n">
        <v>33</v>
      </c>
      <c r="Q49" s="0" t="n">
        <v>44</v>
      </c>
      <c r="R49" s="0" t="n">
        <v>24</v>
      </c>
      <c r="S49" s="0" t="n">
        <v>31</v>
      </c>
      <c r="T49" s="0" t="n">
        <v>42</v>
      </c>
      <c r="U49" s="0" t="n">
        <v>24</v>
      </c>
      <c r="V49" s="0" t="n">
        <v>34</v>
      </c>
      <c r="W49" s="0" t="n">
        <v>36</v>
      </c>
      <c r="X49" s="0" t="n">
        <v>14</v>
      </c>
      <c r="Y49" s="0" t="n">
        <v>13</v>
      </c>
    </row>
    <row r="50" customFormat="false" ht="14.25" hidden="false" customHeight="false" outlineLevel="0" collapsed="false">
      <c r="A50" s="113" t="n">
        <v>45</v>
      </c>
      <c r="B50" s="113" t="s">
        <v>615</v>
      </c>
      <c r="C50" s="113" t="s">
        <v>616</v>
      </c>
      <c r="D50" s="0" t="str">
        <f aca="false">_xlfn.CONCAT(UPPER(TRIM(B50))," ",TRIM(C50))</f>
        <v>GOFFINET Laurence</v>
      </c>
      <c r="E50" s="114" t="n">
        <f aca="false">SUM(F50:AA50)</f>
        <v>808</v>
      </c>
      <c r="F50" s="0" t="n">
        <v>26</v>
      </c>
      <c r="G50" s="0" t="n">
        <v>22</v>
      </c>
      <c r="H50" s="0" t="n">
        <v>65</v>
      </c>
      <c r="I50" s="0" t="n">
        <v>76</v>
      </c>
      <c r="J50" s="0" t="n">
        <v>48</v>
      </c>
      <c r="K50" s="0" t="n">
        <v>34</v>
      </c>
      <c r="L50" s="0" t="n">
        <v>48</v>
      </c>
      <c r="M50" s="0" t="n">
        <v>24</v>
      </c>
      <c r="N50" s="0" t="n">
        <v>29</v>
      </c>
      <c r="O50" s="0" t="n">
        <v>32</v>
      </c>
      <c r="P50" s="0" t="n">
        <v>30</v>
      </c>
      <c r="Q50" s="0" t="n">
        <v>75</v>
      </c>
      <c r="R50" s="0" t="n">
        <v>72</v>
      </c>
      <c r="S50" s="0" t="n">
        <v>48</v>
      </c>
      <c r="T50" s="0" t="n">
        <v>56</v>
      </c>
      <c r="U50" s="0" t="n">
        <v>24</v>
      </c>
      <c r="V50" s="0" t="n">
        <v>36</v>
      </c>
      <c r="W50" s="0" t="n">
        <v>36</v>
      </c>
      <c r="X50" s="0" t="n">
        <v>14</v>
      </c>
      <c r="Y50" s="0" t="n">
        <v>13</v>
      </c>
    </row>
    <row r="51" customFormat="false" ht="14.25" hidden="false" customHeight="false" outlineLevel="0" collapsed="false">
      <c r="A51" s="113" t="n">
        <v>46</v>
      </c>
      <c r="B51" s="113" t="s">
        <v>605</v>
      </c>
      <c r="C51" s="113" t="s">
        <v>606</v>
      </c>
      <c r="D51" s="0" t="str">
        <f aca="false">_xlfn.CONCAT(UPPER(TRIM(B51))," ",TRIM(C51))</f>
        <v>JACMIN Cécile</v>
      </c>
      <c r="E51" s="114" t="n">
        <f aca="false">SUM(F51:AA51)</f>
        <v>781</v>
      </c>
      <c r="F51" s="0" t="n">
        <v>26</v>
      </c>
      <c r="G51" s="0" t="n">
        <v>22</v>
      </c>
      <c r="H51" s="0" t="n">
        <v>65</v>
      </c>
      <c r="I51" s="0" t="n">
        <v>76</v>
      </c>
      <c r="J51" s="0" t="n">
        <v>48</v>
      </c>
      <c r="K51" s="0" t="n">
        <v>39</v>
      </c>
      <c r="L51" s="0" t="n">
        <v>84</v>
      </c>
      <c r="M51" s="0" t="n">
        <v>65</v>
      </c>
      <c r="N51" s="0" t="n">
        <v>32</v>
      </c>
      <c r="O51" s="0" t="n">
        <v>24</v>
      </c>
      <c r="P51" s="0" t="n">
        <v>30</v>
      </c>
      <c r="Q51" s="0" t="n">
        <v>44</v>
      </c>
      <c r="R51" s="0" t="n">
        <v>24</v>
      </c>
      <c r="S51" s="0" t="n">
        <v>41</v>
      </c>
      <c r="T51" s="0" t="n">
        <v>49</v>
      </c>
      <c r="U51" s="0" t="n">
        <v>24</v>
      </c>
      <c r="V51" s="0" t="n">
        <v>26</v>
      </c>
      <c r="W51" s="0" t="n">
        <v>36</v>
      </c>
      <c r="X51" s="0" t="n">
        <v>13</v>
      </c>
      <c r="Y51" s="0" t="n">
        <v>13</v>
      </c>
    </row>
    <row r="52" customFormat="false" ht="14.25" hidden="false" customHeight="false" outlineLevel="0" collapsed="false">
      <c r="A52" s="113" t="n">
        <v>47</v>
      </c>
      <c r="B52" s="113" t="s">
        <v>279</v>
      </c>
      <c r="C52" s="113" t="s">
        <v>280</v>
      </c>
      <c r="D52" s="0" t="str">
        <f aca="false">_xlfn.CONCAT(UPPER(TRIM(B52))," ",TRIM(C52))</f>
        <v>FOURNIRET Sabine</v>
      </c>
      <c r="E52" s="114" t="n">
        <f aca="false">SUM(F52:AA52)</f>
        <v>808</v>
      </c>
      <c r="F52" s="0" t="n">
        <v>26</v>
      </c>
      <c r="G52" s="0" t="n">
        <v>22</v>
      </c>
      <c r="H52" s="0" t="n">
        <v>70</v>
      </c>
      <c r="I52" s="0" t="n">
        <v>76</v>
      </c>
      <c r="J52" s="0" t="n">
        <v>48</v>
      </c>
      <c r="K52" s="0" t="n">
        <v>33</v>
      </c>
      <c r="L52" s="0" t="n">
        <v>84</v>
      </c>
      <c r="M52" s="0" t="n">
        <v>26</v>
      </c>
      <c r="N52" s="0" t="n">
        <v>27</v>
      </c>
      <c r="O52" s="0" t="n">
        <v>24</v>
      </c>
      <c r="P52" s="0" t="n">
        <v>33</v>
      </c>
      <c r="Q52" s="0" t="n">
        <v>75</v>
      </c>
      <c r="R52" s="0" t="n">
        <v>42</v>
      </c>
      <c r="S52" s="0" t="n">
        <v>45</v>
      </c>
      <c r="T52" s="0" t="n">
        <v>56</v>
      </c>
      <c r="U52" s="0" t="n">
        <v>24</v>
      </c>
      <c r="V52" s="0" t="n">
        <v>34</v>
      </c>
      <c r="W52" s="0" t="n">
        <v>36</v>
      </c>
      <c r="X52" s="0" t="n">
        <v>14</v>
      </c>
      <c r="Y52" s="0" t="n">
        <v>13</v>
      </c>
    </row>
    <row r="53" customFormat="false" ht="14.25" hidden="false" customHeight="false" outlineLevel="0" collapsed="false">
      <c r="A53" s="113" t="n">
        <v>48</v>
      </c>
      <c r="B53" s="113" t="s">
        <v>292</v>
      </c>
      <c r="C53" s="113" t="s">
        <v>293</v>
      </c>
      <c r="D53" s="0" t="str">
        <f aca="false">_xlfn.CONCAT(UPPER(TRIM(B53))," ",TRIM(C53))</f>
        <v>ROSSION Francis</v>
      </c>
      <c r="E53" s="114" t="n">
        <f aca="false">SUM(F53:AA53)</f>
        <v>641</v>
      </c>
      <c r="F53" s="0" t="n">
        <v>26</v>
      </c>
      <c r="G53" s="0" t="n">
        <v>20</v>
      </c>
      <c r="H53" s="0" t="n">
        <v>16</v>
      </c>
      <c r="I53" s="0" t="n">
        <v>76</v>
      </c>
      <c r="J53" s="0" t="n">
        <v>48</v>
      </c>
      <c r="K53" s="0" t="n">
        <v>34</v>
      </c>
      <c r="L53" s="0" t="n">
        <v>45</v>
      </c>
      <c r="M53" s="0" t="n">
        <v>19</v>
      </c>
      <c r="N53" s="0" t="n">
        <v>29</v>
      </c>
      <c r="O53" s="0" t="n">
        <v>30</v>
      </c>
      <c r="P53" s="0" t="n">
        <v>30</v>
      </c>
      <c r="Q53" s="0" t="n">
        <v>44</v>
      </c>
      <c r="R53" s="0" t="n">
        <v>42</v>
      </c>
      <c r="S53" s="0" t="n">
        <v>31</v>
      </c>
      <c r="T53" s="0" t="n">
        <v>42</v>
      </c>
      <c r="U53" s="0" t="n">
        <v>19</v>
      </c>
      <c r="V53" s="0" t="n">
        <v>34</v>
      </c>
      <c r="W53" s="0" t="n">
        <v>36</v>
      </c>
      <c r="X53" s="0" t="n">
        <v>14</v>
      </c>
      <c r="Y53" s="0" t="n">
        <v>6</v>
      </c>
    </row>
    <row r="54" customFormat="false" ht="14.25" hidden="false" customHeight="false" outlineLevel="0" collapsed="false">
      <c r="A54" s="113" t="n">
        <v>49</v>
      </c>
      <c r="B54" s="113" t="s">
        <v>503</v>
      </c>
      <c r="C54" s="113" t="s">
        <v>504</v>
      </c>
      <c r="D54" s="0" t="str">
        <f aca="false">_xlfn.CONCAT(UPPER(TRIM(B54))," ",TRIM(C54))</f>
        <v>HEYDE Marie-Aimée</v>
      </c>
      <c r="E54" s="114" t="n">
        <f aca="false">SUM(F54:AA54)</f>
        <v>509</v>
      </c>
      <c r="F54" s="0" t="n">
        <v>26</v>
      </c>
      <c r="G54" s="0" t="n">
        <v>20</v>
      </c>
      <c r="H54" s="0" t="n">
        <v>65</v>
      </c>
      <c r="I54" s="0" t="n">
        <v>24</v>
      </c>
      <c r="J54" s="0" t="n">
        <v>42</v>
      </c>
      <c r="K54" s="0" t="n">
        <v>0</v>
      </c>
      <c r="L54" s="0" t="n">
        <v>36</v>
      </c>
      <c r="M54" s="0" t="n">
        <v>24</v>
      </c>
      <c r="N54" s="0" t="n">
        <v>21</v>
      </c>
      <c r="O54" s="0" t="n">
        <v>27</v>
      </c>
      <c r="P54" s="0" t="n">
        <v>30</v>
      </c>
      <c r="Q54" s="0" t="n">
        <v>44</v>
      </c>
      <c r="R54" s="0" t="n">
        <v>0</v>
      </c>
      <c r="S54" s="0" t="n">
        <v>31</v>
      </c>
      <c r="T54" s="0" t="n">
        <v>13</v>
      </c>
      <c r="U54" s="0" t="n">
        <v>24</v>
      </c>
      <c r="V54" s="0" t="n">
        <v>23</v>
      </c>
      <c r="W54" s="0" t="n">
        <v>36</v>
      </c>
      <c r="X54" s="0" t="n">
        <v>10</v>
      </c>
      <c r="Y54" s="0" t="n">
        <v>13</v>
      </c>
    </row>
    <row r="55" customFormat="false" ht="14.25" hidden="false" customHeight="false" outlineLevel="0" collapsed="false">
      <c r="A55" s="113" t="n">
        <v>50</v>
      </c>
      <c r="B55" s="113" t="s">
        <v>296</v>
      </c>
      <c r="C55" s="113" t="s">
        <v>297</v>
      </c>
      <c r="D55" s="0" t="str">
        <f aca="false">_xlfn.CONCAT(UPPER(TRIM(B55))," ",TRIM(C55))</f>
        <v>TOUSSAINT Nadine</v>
      </c>
      <c r="E55" s="114" t="n">
        <f aca="false">SUM(F55:AA55)</f>
        <v>748</v>
      </c>
      <c r="F55" s="0" t="n">
        <v>26</v>
      </c>
      <c r="G55" s="0" t="n">
        <v>22</v>
      </c>
      <c r="H55" s="0" t="n">
        <v>65</v>
      </c>
      <c r="I55" s="0" t="n">
        <v>76</v>
      </c>
      <c r="J55" s="0" t="n">
        <v>33</v>
      </c>
      <c r="K55" s="0" t="n">
        <v>28</v>
      </c>
      <c r="L55" s="0" t="n">
        <v>84</v>
      </c>
      <c r="M55" s="0" t="n">
        <v>26</v>
      </c>
      <c r="N55" s="0" t="n">
        <v>30</v>
      </c>
      <c r="O55" s="0" t="n">
        <v>32</v>
      </c>
      <c r="P55" s="0" t="n">
        <v>33</v>
      </c>
      <c r="Q55" s="0" t="n">
        <v>75</v>
      </c>
      <c r="R55" s="0" t="n">
        <v>30</v>
      </c>
      <c r="S55" s="0" t="n">
        <v>29</v>
      </c>
      <c r="T55" s="0" t="n">
        <v>49</v>
      </c>
      <c r="U55" s="0" t="n">
        <v>12</v>
      </c>
      <c r="V55" s="0" t="n">
        <v>36</v>
      </c>
      <c r="W55" s="0" t="n">
        <v>36</v>
      </c>
      <c r="X55" s="0" t="n">
        <v>13</v>
      </c>
      <c r="Y55" s="0" t="n">
        <v>13</v>
      </c>
    </row>
    <row r="56" customFormat="false" ht="14.25" hidden="false" customHeight="false" outlineLevel="0" collapsed="false">
      <c r="A56" s="113" t="n">
        <v>51</v>
      </c>
      <c r="B56" s="113" t="s">
        <v>288</v>
      </c>
      <c r="C56" s="113" t="s">
        <v>289</v>
      </c>
      <c r="D56" s="0" t="str">
        <f aca="false">_xlfn.CONCAT(UPPER(TRIM(B56))," ",TRIM(C56))</f>
        <v>PEPIN Annick</v>
      </c>
      <c r="E56" s="114" t="n">
        <f aca="false">SUM(F56:AA56)</f>
        <v>612</v>
      </c>
      <c r="F56" s="0" t="n">
        <v>26</v>
      </c>
      <c r="G56" s="0" t="n">
        <v>22</v>
      </c>
      <c r="H56" s="0" t="n">
        <v>16</v>
      </c>
      <c r="I56" s="0" t="n">
        <v>76</v>
      </c>
      <c r="J56" s="0" t="n">
        <v>48</v>
      </c>
      <c r="K56" s="0" t="n">
        <v>34</v>
      </c>
      <c r="L56" s="0" t="n">
        <v>33</v>
      </c>
      <c r="M56" s="0" t="n">
        <v>22</v>
      </c>
      <c r="N56" s="0" t="n">
        <v>27</v>
      </c>
      <c r="O56" s="0" t="n">
        <v>27</v>
      </c>
      <c r="P56" s="0" t="n">
        <v>31</v>
      </c>
      <c r="Q56" s="0" t="n">
        <v>44</v>
      </c>
      <c r="R56" s="0" t="n">
        <v>18</v>
      </c>
      <c r="S56" s="0" t="n">
        <v>32</v>
      </c>
      <c r="T56" s="0" t="n">
        <v>42</v>
      </c>
      <c r="U56" s="0" t="n">
        <v>18</v>
      </c>
      <c r="V56" s="0" t="n">
        <v>34</v>
      </c>
      <c r="W56" s="0" t="n">
        <v>36</v>
      </c>
      <c r="X56" s="0" t="n">
        <v>13</v>
      </c>
      <c r="Y56" s="0" t="n">
        <v>13</v>
      </c>
    </row>
    <row r="57" customFormat="false" ht="14.25" hidden="false" customHeight="false" outlineLevel="0" collapsed="false">
      <c r="A57" s="113" t="n">
        <v>52</v>
      </c>
      <c r="B57" s="113" t="s">
        <v>290</v>
      </c>
      <c r="C57" s="113" t="s">
        <v>291</v>
      </c>
      <c r="D57" s="0" t="str">
        <f aca="false">_xlfn.CONCAT(UPPER(TRIM(B57))," ",TRIM(C57))</f>
        <v>NICOLAY Jeannine</v>
      </c>
      <c r="E57" s="114" t="n">
        <f aca="false">SUM(F57:AA57)</f>
        <v>698</v>
      </c>
      <c r="F57" s="0" t="n">
        <v>28</v>
      </c>
      <c r="G57" s="0" t="n">
        <v>22</v>
      </c>
      <c r="H57" s="0" t="n">
        <v>70</v>
      </c>
      <c r="I57" s="0" t="n">
        <v>24</v>
      </c>
      <c r="J57" s="0" t="n">
        <v>48</v>
      </c>
      <c r="K57" s="0" t="n">
        <v>0</v>
      </c>
      <c r="L57" s="0" t="n">
        <v>84</v>
      </c>
      <c r="M57" s="0" t="n">
        <v>24</v>
      </c>
      <c r="N57" s="0" t="n">
        <v>30</v>
      </c>
      <c r="O57" s="0" t="n">
        <v>30</v>
      </c>
      <c r="P57" s="0" t="n">
        <v>30</v>
      </c>
      <c r="Q57" s="0" t="n">
        <v>44</v>
      </c>
      <c r="R57" s="0" t="n">
        <v>72</v>
      </c>
      <c r="S57" s="0" t="n">
        <v>31</v>
      </c>
      <c r="T57" s="0" t="n">
        <v>56</v>
      </c>
      <c r="U57" s="0" t="n">
        <v>8</v>
      </c>
      <c r="V57" s="0" t="n">
        <v>34</v>
      </c>
      <c r="W57" s="0" t="n">
        <v>36</v>
      </c>
      <c r="X57" s="0" t="n">
        <v>14</v>
      </c>
      <c r="Y57" s="0" t="n">
        <v>13</v>
      </c>
    </row>
    <row r="58" customFormat="false" ht="14.25" hidden="false" customHeight="false" outlineLevel="0" collapsed="false">
      <c r="A58" s="113" t="n">
        <v>53</v>
      </c>
      <c r="B58" s="113" t="s">
        <v>283</v>
      </c>
      <c r="C58" s="113" t="s">
        <v>267</v>
      </c>
      <c r="D58" s="0" t="str">
        <f aca="false">_xlfn.CONCAT(UPPER(TRIM(B58))," ",TRIM(C58))</f>
        <v>GLESNER Martine</v>
      </c>
      <c r="E58" s="114" t="n">
        <f aca="false">SUM(F58:AA58)</f>
        <v>692</v>
      </c>
      <c r="F58" s="0" t="n">
        <v>26</v>
      </c>
      <c r="G58" s="0" t="n">
        <v>22</v>
      </c>
      <c r="H58" s="0" t="n">
        <v>65</v>
      </c>
      <c r="I58" s="0" t="n">
        <v>76</v>
      </c>
      <c r="J58" s="0" t="n">
        <v>48</v>
      </c>
      <c r="K58" s="0" t="n">
        <v>34</v>
      </c>
      <c r="L58" s="0" t="n">
        <v>48</v>
      </c>
      <c r="M58" s="0" t="n">
        <v>10</v>
      </c>
      <c r="N58" s="0" t="n">
        <v>36</v>
      </c>
      <c r="O58" s="0" t="n">
        <v>34</v>
      </c>
      <c r="P58" s="0" t="n">
        <v>31</v>
      </c>
      <c r="Q58" s="0" t="n">
        <v>24</v>
      </c>
      <c r="R58" s="0" t="n">
        <v>18</v>
      </c>
      <c r="S58" s="0" t="n">
        <v>41</v>
      </c>
      <c r="T58" s="0" t="n">
        <v>56</v>
      </c>
      <c r="U58" s="0" t="n">
        <v>24</v>
      </c>
      <c r="V58" s="0" t="n">
        <v>36</v>
      </c>
      <c r="W58" s="0" t="n">
        <v>36</v>
      </c>
      <c r="X58" s="0" t="n">
        <v>14</v>
      </c>
      <c r="Y58" s="0" t="n">
        <v>13</v>
      </c>
    </row>
    <row r="59" customFormat="false" ht="14.25" hidden="false" customHeight="false" outlineLevel="0" collapsed="false">
      <c r="A59" s="113" t="n">
        <v>54</v>
      </c>
      <c r="B59" s="113" t="s">
        <v>629</v>
      </c>
      <c r="C59" s="113" t="s">
        <v>755</v>
      </c>
      <c r="D59" s="0" t="str">
        <f aca="false">_xlfn.CONCAT(UPPER(TRIM(B59))," ",TRIM(C59))</f>
        <v>LAMBERT Murielle</v>
      </c>
      <c r="E59" s="114" t="n">
        <f aca="false">SUM(F59:AA59)</f>
        <v>522</v>
      </c>
      <c r="F59" s="0" t="n">
        <v>26</v>
      </c>
      <c r="G59" s="0" t="n">
        <v>0</v>
      </c>
      <c r="H59" s="0" t="n">
        <v>22</v>
      </c>
      <c r="I59" s="0" t="n">
        <v>24</v>
      </c>
      <c r="J59" s="0" t="n">
        <v>48</v>
      </c>
      <c r="K59" s="0" t="n">
        <v>34</v>
      </c>
      <c r="L59" s="0" t="n">
        <v>15</v>
      </c>
      <c r="M59" s="0" t="n">
        <v>12</v>
      </c>
      <c r="N59" s="0" t="n">
        <v>29</v>
      </c>
      <c r="O59" s="0" t="n">
        <v>30</v>
      </c>
      <c r="P59" s="0" t="n">
        <v>33</v>
      </c>
      <c r="Q59" s="0" t="n">
        <v>32</v>
      </c>
      <c r="R59" s="0" t="n">
        <v>21</v>
      </c>
      <c r="S59" s="0" t="n">
        <v>31</v>
      </c>
      <c r="T59" s="0" t="n">
        <v>56</v>
      </c>
      <c r="U59" s="0" t="n">
        <v>13</v>
      </c>
      <c r="V59" s="0" t="n">
        <v>34</v>
      </c>
      <c r="W59" s="0" t="n">
        <v>36</v>
      </c>
      <c r="X59" s="0" t="n">
        <v>13</v>
      </c>
      <c r="Y59" s="0" t="n">
        <v>13</v>
      </c>
    </row>
    <row r="60" customFormat="false" ht="14.25" hidden="false" customHeight="false" outlineLevel="0" collapsed="false">
      <c r="A60" s="113" t="n">
        <v>55</v>
      </c>
      <c r="B60" s="113" t="s">
        <v>298</v>
      </c>
      <c r="C60" s="113" t="s">
        <v>242</v>
      </c>
      <c r="D60" s="0" t="str">
        <f aca="false">_xlfn.CONCAT(UPPER(TRIM(B60))," ",TRIM(C60))</f>
        <v>RICHARD Agnès</v>
      </c>
      <c r="E60" s="114" t="n">
        <f aca="false">SUM(F60:AA60)</f>
        <v>502</v>
      </c>
      <c r="F60" s="0" t="n">
        <v>26</v>
      </c>
      <c r="G60" s="0" t="n">
        <v>15</v>
      </c>
      <c r="H60" s="0" t="n">
        <v>65</v>
      </c>
      <c r="I60" s="0" t="n">
        <v>24</v>
      </c>
      <c r="J60" s="0" t="n">
        <v>48</v>
      </c>
      <c r="K60" s="0" t="n">
        <v>34</v>
      </c>
      <c r="L60" s="0" t="n">
        <v>32</v>
      </c>
      <c r="M60" s="0" t="n">
        <v>19</v>
      </c>
      <c r="N60" s="0" t="n">
        <v>27</v>
      </c>
      <c r="O60" s="0" t="n">
        <v>25</v>
      </c>
      <c r="P60" s="0" t="n">
        <v>31</v>
      </c>
      <c r="Q60" s="0" t="n">
        <v>39</v>
      </c>
      <c r="R60" s="0" t="n">
        <v>27</v>
      </c>
      <c r="S60" s="0" t="n">
        <v>0</v>
      </c>
      <c r="T60" s="0" t="n">
        <v>9</v>
      </c>
      <c r="U60" s="0" t="n">
        <v>0</v>
      </c>
      <c r="V60" s="0" t="n">
        <v>34</v>
      </c>
      <c r="W60" s="0" t="n">
        <v>30</v>
      </c>
      <c r="X60" s="0" t="n">
        <v>14</v>
      </c>
      <c r="Y60" s="0" t="n">
        <v>3</v>
      </c>
    </row>
    <row r="61" customFormat="false" ht="14.25" hidden="false" customHeight="false" outlineLevel="0" collapsed="false">
      <c r="A61" s="113" t="n">
        <v>56</v>
      </c>
      <c r="B61" s="113" t="s">
        <v>828</v>
      </c>
      <c r="C61" s="113" t="s">
        <v>637</v>
      </c>
      <c r="D61" s="0" t="str">
        <f aca="false">_xlfn.CONCAT(UPPER(TRIM(B61))," ",TRIM(C61))</f>
        <v>THIRIFAY MARTHE</v>
      </c>
      <c r="E61" s="114" t="n">
        <f aca="false">SUM(F61:AA61)</f>
        <v>688</v>
      </c>
      <c r="F61" s="0" t="n">
        <v>26</v>
      </c>
      <c r="G61" s="0" t="n">
        <v>15</v>
      </c>
      <c r="H61" s="0" t="n">
        <v>63</v>
      </c>
      <c r="I61" s="0" t="n">
        <v>76</v>
      </c>
      <c r="J61" s="0" t="n">
        <v>48</v>
      </c>
      <c r="K61" s="0" t="n">
        <v>24</v>
      </c>
      <c r="L61" s="0" t="n">
        <v>84</v>
      </c>
      <c r="M61" s="0" t="n">
        <v>20</v>
      </c>
      <c r="N61" s="0" t="n">
        <v>27</v>
      </c>
      <c r="O61" s="0" t="n">
        <v>30</v>
      </c>
      <c r="P61" s="0" t="n">
        <v>31</v>
      </c>
      <c r="Q61" s="0" t="n">
        <v>39</v>
      </c>
      <c r="R61" s="0" t="n">
        <v>21</v>
      </c>
      <c r="S61" s="0" t="n">
        <v>30</v>
      </c>
      <c r="T61" s="0" t="n">
        <v>42</v>
      </c>
      <c r="U61" s="0" t="n">
        <v>24</v>
      </c>
      <c r="V61" s="0" t="n">
        <v>26</v>
      </c>
      <c r="W61" s="0" t="n">
        <v>36</v>
      </c>
      <c r="X61" s="0" t="n">
        <v>13</v>
      </c>
      <c r="Y61" s="0" t="n">
        <v>13</v>
      </c>
    </row>
    <row r="62" customFormat="false" ht="14.25" hidden="false" customHeight="false" outlineLevel="0" collapsed="false">
      <c r="A62" s="113" t="n">
        <v>57</v>
      </c>
      <c r="B62" s="113" t="s">
        <v>387</v>
      </c>
      <c r="C62" s="113" t="s">
        <v>638</v>
      </c>
      <c r="D62" s="0" t="str">
        <f aca="false">_xlfn.CONCAT(UPPER(TRIM(B62))," ",TRIM(C62))</f>
        <v>TINANT MICHEL</v>
      </c>
      <c r="E62" s="114" t="n">
        <f aca="false">SUM(F62:AA62)</f>
        <v>842</v>
      </c>
      <c r="F62" s="0" t="n">
        <v>28</v>
      </c>
      <c r="G62" s="0" t="n">
        <v>22</v>
      </c>
      <c r="H62" s="0" t="n">
        <v>65</v>
      </c>
      <c r="I62" s="0" t="n">
        <v>76</v>
      </c>
      <c r="J62" s="0" t="n">
        <v>48</v>
      </c>
      <c r="K62" s="0" t="n">
        <v>45</v>
      </c>
      <c r="L62" s="0" t="n">
        <v>84</v>
      </c>
      <c r="M62" s="0" t="n">
        <v>65</v>
      </c>
      <c r="N62" s="0" t="n">
        <v>30</v>
      </c>
      <c r="O62" s="0" t="n">
        <v>27</v>
      </c>
      <c r="P62" s="0" t="n">
        <v>33</v>
      </c>
      <c r="Q62" s="0" t="n">
        <v>28</v>
      </c>
      <c r="R62" s="0" t="n">
        <v>76</v>
      </c>
      <c r="S62" s="0" t="n">
        <v>48</v>
      </c>
      <c r="T62" s="0" t="n">
        <v>49</v>
      </c>
      <c r="U62" s="0" t="n">
        <v>24</v>
      </c>
      <c r="V62" s="0" t="n">
        <v>34</v>
      </c>
      <c r="W62" s="0" t="n">
        <v>36</v>
      </c>
      <c r="X62" s="0" t="n">
        <v>14</v>
      </c>
      <c r="Y62" s="0" t="n">
        <v>10</v>
      </c>
    </row>
    <row r="63" customFormat="false" ht="14.25" hidden="false" customHeight="false" outlineLevel="0" collapsed="false">
      <c r="A63" s="113" t="n">
        <v>58</v>
      </c>
      <c r="B63" s="113" t="s">
        <v>381</v>
      </c>
      <c r="C63" s="113" t="s">
        <v>382</v>
      </c>
      <c r="D63" s="0" t="str">
        <f aca="false">_xlfn.CONCAT(UPPER(TRIM(B63))," ",TRIM(C63))</f>
        <v>MUKANTAGARA Mimona</v>
      </c>
      <c r="E63" s="114" t="n">
        <f aca="false">SUM(F63:AA63)</f>
        <v>824</v>
      </c>
      <c r="F63" s="0" t="n">
        <v>26</v>
      </c>
      <c r="G63" s="0" t="n">
        <v>22</v>
      </c>
      <c r="H63" s="0" t="n">
        <v>65</v>
      </c>
      <c r="I63" s="0" t="n">
        <v>76</v>
      </c>
      <c r="J63" s="0" t="n">
        <v>48</v>
      </c>
      <c r="K63" s="0" t="n">
        <v>25</v>
      </c>
      <c r="L63" s="0" t="n">
        <v>84</v>
      </c>
      <c r="M63" s="0" t="n">
        <v>65</v>
      </c>
      <c r="N63" s="0" t="n">
        <v>30</v>
      </c>
      <c r="O63" s="0" t="n">
        <v>21</v>
      </c>
      <c r="P63" s="0" t="n">
        <v>30</v>
      </c>
      <c r="Q63" s="0" t="n">
        <v>44</v>
      </c>
      <c r="R63" s="0" t="n">
        <v>80</v>
      </c>
      <c r="S63" s="0" t="n">
        <v>45</v>
      </c>
      <c r="T63" s="0" t="n">
        <v>56</v>
      </c>
      <c r="U63" s="0" t="n">
        <v>18</v>
      </c>
      <c r="V63" s="0" t="n">
        <v>26</v>
      </c>
      <c r="W63" s="0" t="n">
        <v>36</v>
      </c>
      <c r="X63" s="0" t="n">
        <v>14</v>
      </c>
      <c r="Y63" s="0" t="n">
        <v>13</v>
      </c>
    </row>
    <row r="64" customFormat="false" ht="14.25" hidden="false" customHeight="false" outlineLevel="0" collapsed="false">
      <c r="A64" s="113" t="n">
        <v>59</v>
      </c>
      <c r="B64" s="113" t="s">
        <v>266</v>
      </c>
      <c r="C64" s="113" t="s">
        <v>376</v>
      </c>
      <c r="D64" s="0" t="str">
        <f aca="false">_xlfn.CONCAT(UPPER(TRIM(B64))," ",TRIM(C64))</f>
        <v>FONTAINE Claudine</v>
      </c>
      <c r="E64" s="114" t="n">
        <f aca="false">SUM(F64:AA64)</f>
        <v>551</v>
      </c>
      <c r="F64" s="0" t="n">
        <v>28</v>
      </c>
      <c r="G64" s="0" t="n">
        <v>20</v>
      </c>
      <c r="H64" s="0" t="n">
        <v>14</v>
      </c>
      <c r="I64" s="0" t="n">
        <v>76</v>
      </c>
      <c r="J64" s="0" t="n">
        <v>48</v>
      </c>
      <c r="K64" s="0" t="n">
        <v>0</v>
      </c>
      <c r="L64" s="0" t="n">
        <v>48</v>
      </c>
      <c r="M64" s="0" t="n">
        <v>24</v>
      </c>
      <c r="N64" s="0" t="n">
        <v>27</v>
      </c>
      <c r="O64" s="0" t="n">
        <v>30</v>
      </c>
      <c r="P64" s="0" t="n">
        <v>23</v>
      </c>
      <c r="Q64" s="0" t="n">
        <v>39</v>
      </c>
      <c r="R64" s="0" t="n">
        <v>18</v>
      </c>
      <c r="S64" s="0" t="n">
        <v>31</v>
      </c>
      <c r="T64" s="0" t="n">
        <v>16</v>
      </c>
      <c r="U64" s="0" t="n">
        <v>16</v>
      </c>
      <c r="V64" s="0" t="n">
        <v>34</v>
      </c>
      <c r="W64" s="0" t="n">
        <v>36</v>
      </c>
      <c r="X64" s="0" t="n">
        <v>10</v>
      </c>
      <c r="Y64" s="0" t="n">
        <v>13</v>
      </c>
    </row>
    <row r="65" customFormat="false" ht="14.25" hidden="false" customHeight="false" outlineLevel="0" collapsed="false">
      <c r="A65" s="113" t="n">
        <v>60</v>
      </c>
      <c r="B65" s="113" t="s">
        <v>386</v>
      </c>
      <c r="C65" s="113" t="s">
        <v>218</v>
      </c>
      <c r="D65" s="0" t="str">
        <f aca="false">_xlfn.CONCAT(UPPER(TRIM(B65))," ",TRIM(C65))</f>
        <v>MALJEAN Anne</v>
      </c>
      <c r="E65" s="114" t="n">
        <f aca="false">SUM(F65:AA65)</f>
        <v>759</v>
      </c>
      <c r="F65" s="0" t="n">
        <v>26</v>
      </c>
      <c r="G65" s="0" t="n">
        <v>22</v>
      </c>
      <c r="H65" s="0" t="n">
        <v>65</v>
      </c>
      <c r="I65" s="0" t="n">
        <v>76</v>
      </c>
      <c r="J65" s="0" t="n">
        <v>48</v>
      </c>
      <c r="K65" s="0" t="n">
        <v>45</v>
      </c>
      <c r="L65" s="0" t="n">
        <v>48</v>
      </c>
      <c r="M65" s="0" t="n">
        <v>65</v>
      </c>
      <c r="N65" s="0" t="n">
        <v>30</v>
      </c>
      <c r="O65" s="0" t="n">
        <v>32</v>
      </c>
      <c r="P65" s="0" t="n">
        <v>33</v>
      </c>
      <c r="Q65" s="0" t="n">
        <v>75</v>
      </c>
      <c r="R65" s="0" t="n">
        <v>0</v>
      </c>
      <c r="S65" s="0" t="n">
        <v>48</v>
      </c>
      <c r="T65" s="0" t="n">
        <v>22</v>
      </c>
      <c r="U65" s="0" t="n">
        <v>24</v>
      </c>
      <c r="V65" s="0" t="n">
        <v>36</v>
      </c>
      <c r="W65" s="0" t="n">
        <v>36</v>
      </c>
      <c r="X65" s="0" t="n">
        <v>15</v>
      </c>
      <c r="Y65" s="0" t="n">
        <v>13</v>
      </c>
    </row>
    <row r="66" customFormat="false" ht="14.25" hidden="false" customHeight="false" outlineLevel="0" collapsed="false">
      <c r="A66" s="113" t="n">
        <v>61</v>
      </c>
      <c r="B66" s="113" t="s">
        <v>384</v>
      </c>
      <c r="C66" s="113" t="s">
        <v>385</v>
      </c>
      <c r="D66" s="0" t="str">
        <f aca="false">_xlfn.CONCAT(UPPER(TRIM(B66))," ",TRIM(C66))</f>
        <v>GOFFIN Veena</v>
      </c>
      <c r="E66" s="114" t="n">
        <f aca="false">SUM(F66:AA66)</f>
        <v>763</v>
      </c>
      <c r="F66" s="0" t="n">
        <v>28</v>
      </c>
      <c r="G66" s="0" t="n">
        <v>18</v>
      </c>
      <c r="H66" s="0" t="n">
        <v>65</v>
      </c>
      <c r="I66" s="0" t="n">
        <v>76</v>
      </c>
      <c r="J66" s="0" t="n">
        <v>48</v>
      </c>
      <c r="K66" s="0" t="n">
        <v>42</v>
      </c>
      <c r="L66" s="0" t="n">
        <v>84</v>
      </c>
      <c r="M66" s="0" t="n">
        <v>24</v>
      </c>
      <c r="N66" s="0" t="n">
        <v>30</v>
      </c>
      <c r="O66" s="0" t="n">
        <v>32</v>
      </c>
      <c r="P66" s="0" t="n">
        <v>33</v>
      </c>
      <c r="Q66" s="0" t="n">
        <v>44</v>
      </c>
      <c r="R66" s="0" t="n">
        <v>27</v>
      </c>
      <c r="S66" s="0" t="n">
        <v>45</v>
      </c>
      <c r="T66" s="0" t="n">
        <v>49</v>
      </c>
      <c r="U66" s="0" t="n">
        <v>24</v>
      </c>
      <c r="V66" s="0" t="n">
        <v>34</v>
      </c>
      <c r="W66" s="0" t="n">
        <v>36</v>
      </c>
      <c r="X66" s="0" t="n">
        <v>14</v>
      </c>
      <c r="Y66" s="0" t="n">
        <v>10</v>
      </c>
    </row>
    <row r="67" customFormat="false" ht="14.25" hidden="false" customHeight="false" outlineLevel="0" collapsed="false">
      <c r="A67" s="113" t="n">
        <v>62</v>
      </c>
      <c r="B67" s="113" t="s">
        <v>516</v>
      </c>
      <c r="C67" s="113" t="s">
        <v>640</v>
      </c>
      <c r="D67" s="0" t="str">
        <f aca="false">_xlfn.CONCAT(UPPER(TRIM(B67))," ",TRIM(C67))</f>
        <v>FREITAG Henriette</v>
      </c>
      <c r="E67" s="114" t="n">
        <f aca="false">SUM(F67:AA67)</f>
        <v>527</v>
      </c>
      <c r="F67" s="0" t="n">
        <v>28</v>
      </c>
      <c r="G67" s="0" t="n">
        <v>18</v>
      </c>
      <c r="H67" s="0" t="n">
        <v>14</v>
      </c>
      <c r="I67" s="0" t="n">
        <v>36</v>
      </c>
      <c r="J67" s="0" t="n">
        <v>39</v>
      </c>
      <c r="K67" s="0" t="n">
        <v>0</v>
      </c>
      <c r="L67" s="0" t="n">
        <v>45</v>
      </c>
      <c r="M67" s="0" t="n">
        <v>24</v>
      </c>
      <c r="N67" s="0" t="n">
        <v>27</v>
      </c>
      <c r="O67" s="0" t="n">
        <v>30</v>
      </c>
      <c r="P67" s="0" t="n">
        <v>33</v>
      </c>
      <c r="Q67" s="0" t="n">
        <v>44</v>
      </c>
      <c r="R67" s="0" t="n">
        <v>18</v>
      </c>
      <c r="S67" s="0" t="n">
        <v>32</v>
      </c>
      <c r="T67" s="0" t="n">
        <v>49</v>
      </c>
      <c r="U67" s="0" t="n">
        <v>24</v>
      </c>
      <c r="V67" s="0" t="n">
        <v>26</v>
      </c>
      <c r="W67" s="0" t="n">
        <v>13</v>
      </c>
      <c r="X67" s="0" t="n">
        <v>14</v>
      </c>
      <c r="Y67" s="0" t="n">
        <v>13</v>
      </c>
    </row>
    <row r="68" customFormat="false" ht="14.25" hidden="false" customHeight="false" outlineLevel="0" collapsed="false">
      <c r="A68" s="113" t="n">
        <v>63</v>
      </c>
      <c r="B68" s="113" t="s">
        <v>383</v>
      </c>
      <c r="C68" s="113" t="s">
        <v>351</v>
      </c>
      <c r="D68" s="0" t="str">
        <f aca="false">_xlfn.CONCAT(UPPER(TRIM(B68))," ",TRIM(C68))</f>
        <v>LEDUC Béatrice</v>
      </c>
      <c r="E68" s="114" t="n">
        <f aca="false">SUM(F68:AA68)</f>
        <v>830</v>
      </c>
      <c r="F68" s="0" t="n">
        <v>0</v>
      </c>
      <c r="G68" s="0" t="n">
        <v>22</v>
      </c>
      <c r="H68" s="0" t="n">
        <v>65</v>
      </c>
      <c r="I68" s="0" t="n">
        <v>76</v>
      </c>
      <c r="J68" s="0" t="n">
        <v>48</v>
      </c>
      <c r="K68" s="0" t="n">
        <v>41</v>
      </c>
      <c r="L68" s="0" t="n">
        <v>84</v>
      </c>
      <c r="M68" s="0" t="n">
        <v>65</v>
      </c>
      <c r="N68" s="0" t="n">
        <v>36</v>
      </c>
      <c r="O68" s="0" t="n">
        <v>34</v>
      </c>
      <c r="P68" s="0" t="n">
        <v>31</v>
      </c>
      <c r="Q68" s="0" t="n">
        <v>44</v>
      </c>
      <c r="R68" s="0" t="n">
        <v>72</v>
      </c>
      <c r="S68" s="0" t="n">
        <v>32</v>
      </c>
      <c r="T68" s="0" t="n">
        <v>56</v>
      </c>
      <c r="U68" s="0" t="n">
        <v>27</v>
      </c>
      <c r="V68" s="0" t="n">
        <v>34</v>
      </c>
      <c r="W68" s="0" t="n">
        <v>36</v>
      </c>
      <c r="X68" s="0" t="n">
        <v>14</v>
      </c>
      <c r="Y68" s="0" t="n">
        <v>13</v>
      </c>
    </row>
    <row r="69" customFormat="false" ht="14.25" hidden="false" customHeight="false" outlineLevel="0" collapsed="false">
      <c r="A69" s="113" t="n">
        <v>64</v>
      </c>
      <c r="B69" s="113" t="s">
        <v>377</v>
      </c>
      <c r="C69" s="113" t="s">
        <v>378</v>
      </c>
      <c r="D69" s="0" t="str">
        <f aca="false">_xlfn.CONCAT(UPPER(TRIM(B69))," ",TRIM(C69))</f>
        <v>PIRSON Anne-Christine</v>
      </c>
      <c r="E69" s="114" t="n">
        <f aca="false">SUM(F69:AA69)</f>
        <v>822</v>
      </c>
      <c r="F69" s="0" t="n">
        <v>28</v>
      </c>
      <c r="G69" s="0" t="n">
        <v>20</v>
      </c>
      <c r="H69" s="0" t="n">
        <v>80</v>
      </c>
      <c r="I69" s="0" t="n">
        <v>76</v>
      </c>
      <c r="J69" s="0" t="n">
        <v>48</v>
      </c>
      <c r="K69" s="0" t="n">
        <v>45</v>
      </c>
      <c r="L69" s="0" t="n">
        <v>84</v>
      </c>
      <c r="M69" s="0" t="n">
        <v>27</v>
      </c>
      <c r="N69" s="0" t="n">
        <v>29</v>
      </c>
      <c r="O69" s="0" t="n">
        <v>32</v>
      </c>
      <c r="P69" s="0" t="n">
        <v>33</v>
      </c>
      <c r="Q69" s="0" t="n">
        <v>72</v>
      </c>
      <c r="R69" s="0" t="n">
        <v>39</v>
      </c>
      <c r="S69" s="0" t="n">
        <v>41</v>
      </c>
      <c r="T69" s="0" t="n">
        <v>56</v>
      </c>
      <c r="U69" s="0" t="n">
        <v>19</v>
      </c>
      <c r="V69" s="0" t="n">
        <v>30</v>
      </c>
      <c r="W69" s="0" t="n">
        <v>36</v>
      </c>
      <c r="X69" s="0" t="n">
        <v>14</v>
      </c>
      <c r="Y69" s="0" t="n">
        <v>13</v>
      </c>
    </row>
    <row r="70" customFormat="false" ht="14.25" hidden="false" customHeight="false" outlineLevel="0" collapsed="false">
      <c r="A70" s="113" t="n">
        <v>65</v>
      </c>
      <c r="B70" s="113" t="s">
        <v>379</v>
      </c>
      <c r="C70" s="113" t="s">
        <v>919</v>
      </c>
      <c r="D70" s="0" t="str">
        <f aca="false">_xlfn.CONCAT(UPPER(TRIM(B70))," ",TRIM(C70))</f>
        <v>ROSSIGNON RENE</v>
      </c>
      <c r="E70" s="114" t="n">
        <f aca="false">SUM(F70:AA70)</f>
        <v>370</v>
      </c>
      <c r="F70" s="0" t="n">
        <v>26</v>
      </c>
      <c r="G70" s="0" t="n">
        <v>12</v>
      </c>
      <c r="H70" s="0" t="n">
        <v>11</v>
      </c>
      <c r="I70" s="0" t="n">
        <v>22</v>
      </c>
      <c r="J70" s="0" t="n">
        <v>20</v>
      </c>
      <c r="K70" s="0" t="n">
        <v>10</v>
      </c>
      <c r="L70" s="0" t="n">
        <v>33</v>
      </c>
      <c r="M70" s="0" t="n">
        <v>9</v>
      </c>
      <c r="N70" s="0" t="n">
        <v>21</v>
      </c>
      <c r="O70" s="0" t="n">
        <v>27</v>
      </c>
      <c r="P70" s="0" t="n">
        <v>29</v>
      </c>
      <c r="Q70" s="0" t="n">
        <v>39</v>
      </c>
      <c r="R70" s="0" t="n">
        <v>24</v>
      </c>
      <c r="S70" s="0" t="n">
        <v>17</v>
      </c>
      <c r="T70" s="0" t="n">
        <v>16</v>
      </c>
      <c r="U70" s="0" t="n">
        <v>12</v>
      </c>
      <c r="V70" s="0" t="n">
        <v>26</v>
      </c>
      <c r="W70" s="0" t="n">
        <v>12</v>
      </c>
      <c r="X70" s="0" t="n">
        <v>0</v>
      </c>
      <c r="Y70" s="0" t="n">
        <v>4</v>
      </c>
    </row>
    <row r="71" customFormat="false" ht="14.25" hidden="false" customHeight="false" outlineLevel="0" collapsed="false">
      <c r="A71" s="113" t="n">
        <v>66</v>
      </c>
      <c r="B71" s="113" t="s">
        <v>920</v>
      </c>
      <c r="C71" s="113" t="s">
        <v>726</v>
      </c>
      <c r="D71" s="0" t="str">
        <f aca="false">_xlfn.CONCAT(UPPER(TRIM(B71))," ",TRIM(C71))</f>
        <v>WAVREILLE Laurent</v>
      </c>
      <c r="E71" s="114" t="n">
        <f aca="false">SUM(F71:AA71)</f>
        <v>909</v>
      </c>
      <c r="F71" s="0" t="n">
        <v>28</v>
      </c>
      <c r="G71" s="0" t="n">
        <v>22</v>
      </c>
      <c r="H71" s="0" t="n">
        <v>80</v>
      </c>
      <c r="I71" s="0" t="n">
        <v>76</v>
      </c>
      <c r="J71" s="0" t="n">
        <v>48</v>
      </c>
      <c r="K71" s="0" t="n">
        <v>45</v>
      </c>
      <c r="L71" s="0" t="n">
        <v>84</v>
      </c>
      <c r="M71" s="0" t="n">
        <v>65</v>
      </c>
      <c r="N71" s="0" t="n">
        <v>32</v>
      </c>
      <c r="O71" s="0" t="n">
        <v>34</v>
      </c>
      <c r="P71" s="0" t="n">
        <v>33</v>
      </c>
      <c r="Q71" s="0" t="n">
        <v>75</v>
      </c>
      <c r="R71" s="0" t="n">
        <v>65</v>
      </c>
      <c r="S71" s="0" t="n">
        <v>42</v>
      </c>
      <c r="T71" s="0" t="n">
        <v>56</v>
      </c>
      <c r="U71" s="0" t="n">
        <v>27</v>
      </c>
      <c r="V71" s="0" t="n">
        <v>34</v>
      </c>
      <c r="W71" s="0" t="n">
        <v>36</v>
      </c>
      <c r="X71" s="0" t="n">
        <v>14</v>
      </c>
      <c r="Y71" s="0" t="n">
        <v>13</v>
      </c>
    </row>
    <row r="72" customFormat="false" ht="14.25" hidden="false" customHeight="false" outlineLevel="0" collapsed="false">
      <c r="A72" s="113" t="n">
        <v>67</v>
      </c>
      <c r="B72" s="113" t="s">
        <v>754</v>
      </c>
      <c r="C72" s="113" t="s">
        <v>297</v>
      </c>
      <c r="D72" s="0" t="str">
        <f aca="false">_xlfn.CONCAT(UPPER(TRIM(B72))," ",TRIM(C72))</f>
        <v>MACORS Nadine</v>
      </c>
      <c r="E72" s="114" t="n">
        <f aca="false">SUM(F72:AA72)</f>
        <v>462</v>
      </c>
      <c r="F72" s="0" t="n">
        <v>26</v>
      </c>
      <c r="G72" s="0" t="n">
        <v>22</v>
      </c>
      <c r="H72" s="0" t="n">
        <v>14</v>
      </c>
      <c r="I72" s="0" t="n">
        <v>22</v>
      </c>
      <c r="J72" s="0" t="n">
        <v>48</v>
      </c>
      <c r="K72" s="0" t="n">
        <v>21</v>
      </c>
      <c r="L72" s="0" t="n">
        <v>48</v>
      </c>
      <c r="M72" s="0" t="n">
        <v>13</v>
      </c>
      <c r="N72" s="0" t="n">
        <v>12</v>
      </c>
      <c r="O72" s="0" t="n">
        <v>30</v>
      </c>
      <c r="P72" s="0" t="n">
        <v>24</v>
      </c>
      <c r="Q72" s="0" t="n">
        <v>39</v>
      </c>
      <c r="R72" s="0" t="n">
        <v>21</v>
      </c>
      <c r="S72" s="0" t="n">
        <v>31</v>
      </c>
      <c r="T72" s="0" t="n">
        <v>18</v>
      </c>
      <c r="U72" s="0" t="n">
        <v>9</v>
      </c>
      <c r="V72" s="0" t="n">
        <v>36</v>
      </c>
      <c r="W72" s="0" t="n">
        <v>18</v>
      </c>
      <c r="X72" s="0" t="n">
        <v>10</v>
      </c>
      <c r="Y72" s="0" t="n">
        <v>0</v>
      </c>
    </row>
    <row r="73" customFormat="false" ht="14.25" hidden="false" customHeight="false" outlineLevel="0" collapsed="false">
      <c r="A73" s="113" t="n">
        <v>68</v>
      </c>
      <c r="B73" s="113" t="s">
        <v>628</v>
      </c>
      <c r="C73" s="113" t="s">
        <v>829</v>
      </c>
      <c r="D73" s="0" t="str">
        <f aca="false">_xlfn.CONCAT(UPPER(TRIM(B73))," ",TRIM(C73))</f>
        <v>COLINET mady</v>
      </c>
      <c r="E73" s="114" t="n">
        <f aca="false">SUM(F73:AA73)</f>
        <v>540</v>
      </c>
      <c r="F73" s="0" t="n">
        <v>26</v>
      </c>
      <c r="G73" s="0" t="n">
        <v>18</v>
      </c>
      <c r="H73" s="0" t="n">
        <v>20</v>
      </c>
      <c r="I73" s="0" t="n">
        <v>76</v>
      </c>
      <c r="J73" s="0" t="n">
        <v>48</v>
      </c>
      <c r="K73" s="0" t="n">
        <v>25</v>
      </c>
      <c r="L73" s="0" t="n">
        <v>36</v>
      </c>
      <c r="M73" s="0" t="n">
        <v>24</v>
      </c>
      <c r="N73" s="0" t="n">
        <v>21</v>
      </c>
      <c r="O73" s="0" t="n">
        <v>34</v>
      </c>
      <c r="P73" s="0" t="n">
        <v>30</v>
      </c>
      <c r="Q73" s="0" t="n">
        <v>23</v>
      </c>
      <c r="R73" s="0" t="n">
        <v>21</v>
      </c>
      <c r="S73" s="0" t="n">
        <v>31</v>
      </c>
      <c r="T73" s="0" t="n">
        <v>18</v>
      </c>
      <c r="U73" s="0" t="n">
        <v>16</v>
      </c>
      <c r="V73" s="0" t="n">
        <v>34</v>
      </c>
      <c r="W73" s="0" t="n">
        <v>26</v>
      </c>
      <c r="X73" s="0" t="n">
        <v>13</v>
      </c>
      <c r="Y73" s="0" t="n">
        <v>0</v>
      </c>
    </row>
    <row r="74" customFormat="false" ht="14.25" hidden="false" customHeight="false" outlineLevel="0" collapsed="false">
      <c r="A74" s="113" t="n">
        <v>69</v>
      </c>
      <c r="B74" s="113" t="s">
        <v>617</v>
      </c>
      <c r="C74" s="113" t="s">
        <v>210</v>
      </c>
      <c r="D74" s="0" t="str">
        <f aca="false">_xlfn.CONCAT(UPPER(TRIM(B74))," ",TRIM(C74))</f>
        <v>DANHIEZ Monique</v>
      </c>
      <c r="E74" s="114" t="n">
        <f aca="false">SUM(F74:AA74)</f>
        <v>627</v>
      </c>
      <c r="F74" s="0" t="n">
        <v>26</v>
      </c>
      <c r="G74" s="0" t="n">
        <v>20</v>
      </c>
      <c r="H74" s="0" t="n">
        <v>18</v>
      </c>
      <c r="I74" s="0" t="n">
        <v>20</v>
      </c>
      <c r="J74" s="0" t="n">
        <v>48</v>
      </c>
      <c r="K74" s="0" t="n">
        <v>34</v>
      </c>
      <c r="L74" s="0" t="n">
        <v>84</v>
      </c>
      <c r="M74" s="0" t="n">
        <v>24</v>
      </c>
      <c r="N74" s="0" t="n">
        <v>29</v>
      </c>
      <c r="O74" s="0" t="n">
        <v>30</v>
      </c>
      <c r="P74" s="0" t="n">
        <v>33</v>
      </c>
      <c r="Q74" s="0" t="n">
        <v>39</v>
      </c>
      <c r="R74" s="0" t="n">
        <v>27</v>
      </c>
      <c r="S74" s="0" t="n">
        <v>31</v>
      </c>
      <c r="T74" s="0" t="n">
        <v>56</v>
      </c>
      <c r="U74" s="0" t="n">
        <v>22</v>
      </c>
      <c r="V74" s="0" t="n">
        <v>36</v>
      </c>
      <c r="W74" s="0" t="n">
        <v>30</v>
      </c>
      <c r="X74" s="0" t="n">
        <v>14</v>
      </c>
      <c r="Y74" s="0" t="n">
        <v>6</v>
      </c>
    </row>
    <row r="75" customFormat="false" ht="14.25" hidden="false" customHeight="false" outlineLevel="0" collapsed="false">
      <c r="A75" s="113" t="n">
        <v>70</v>
      </c>
      <c r="B75" s="113" t="s">
        <v>209</v>
      </c>
      <c r="C75" s="113" t="s">
        <v>210</v>
      </c>
      <c r="D75" s="0" t="str">
        <f aca="false">_xlfn.CONCAT(UPPER(TRIM(B75))," ",TRIM(C75))</f>
        <v>DEPRIT Monique</v>
      </c>
      <c r="E75" s="114" t="n">
        <f aca="false">SUM(F75:AA75)</f>
        <v>808</v>
      </c>
      <c r="F75" s="0" t="n">
        <v>28</v>
      </c>
      <c r="G75" s="0" t="n">
        <v>20</v>
      </c>
      <c r="H75" s="0" t="n">
        <v>65</v>
      </c>
      <c r="I75" s="0" t="n">
        <v>36</v>
      </c>
      <c r="J75" s="0" t="n">
        <v>48</v>
      </c>
      <c r="K75" s="0" t="n">
        <v>41</v>
      </c>
      <c r="L75" s="0" t="n">
        <v>84</v>
      </c>
      <c r="M75" s="0" t="n">
        <v>65</v>
      </c>
      <c r="N75" s="0" t="n">
        <v>36</v>
      </c>
      <c r="O75" s="0" t="n">
        <v>34</v>
      </c>
      <c r="P75" s="0" t="n">
        <v>33</v>
      </c>
      <c r="Q75" s="0" t="n">
        <v>72</v>
      </c>
      <c r="R75" s="0" t="n">
        <v>65</v>
      </c>
      <c r="S75" s="0" t="n">
        <v>0</v>
      </c>
      <c r="T75" s="0" t="n">
        <v>56</v>
      </c>
      <c r="U75" s="0" t="n">
        <v>28</v>
      </c>
      <c r="V75" s="0" t="n">
        <v>34</v>
      </c>
      <c r="W75" s="0" t="n">
        <v>36</v>
      </c>
      <c r="X75" s="0" t="n">
        <v>14</v>
      </c>
      <c r="Y75" s="0" t="n">
        <v>13</v>
      </c>
    </row>
    <row r="76" customFormat="false" ht="14.25" hidden="false" customHeight="false" outlineLevel="0" collapsed="false">
      <c r="A76" s="113" t="n">
        <v>71</v>
      </c>
      <c r="B76" s="113" t="s">
        <v>751</v>
      </c>
      <c r="C76" s="113" t="s">
        <v>486</v>
      </c>
      <c r="D76" s="0" t="str">
        <f aca="false">_xlfn.CONCAT(UPPER(TRIM(B76))," ",TRIM(C76))</f>
        <v>WOILLART Marcelle</v>
      </c>
      <c r="E76" s="114" t="n">
        <f aca="false">SUM(F76:AA76)</f>
        <v>591</v>
      </c>
      <c r="F76" s="0" t="n">
        <v>26</v>
      </c>
      <c r="G76" s="0" t="n">
        <v>20</v>
      </c>
      <c r="H76" s="0" t="n">
        <v>70</v>
      </c>
      <c r="I76" s="0" t="n">
        <v>24</v>
      </c>
      <c r="J76" s="0" t="n">
        <v>48</v>
      </c>
      <c r="K76" s="0" t="n">
        <v>23</v>
      </c>
      <c r="L76" s="0" t="n">
        <v>39</v>
      </c>
      <c r="M76" s="0" t="n">
        <v>21</v>
      </c>
      <c r="N76" s="0" t="n">
        <v>29</v>
      </c>
      <c r="O76" s="0" t="n">
        <v>27</v>
      </c>
      <c r="P76" s="0" t="n">
        <v>33</v>
      </c>
      <c r="Q76" s="0" t="n">
        <v>39</v>
      </c>
      <c r="R76" s="0" t="n">
        <v>0</v>
      </c>
      <c r="S76" s="0" t="n">
        <v>32</v>
      </c>
      <c r="T76" s="0" t="n">
        <v>49</v>
      </c>
      <c r="U76" s="0" t="n">
        <v>12</v>
      </c>
      <c r="V76" s="0" t="n">
        <v>36</v>
      </c>
      <c r="W76" s="0" t="n">
        <v>36</v>
      </c>
      <c r="X76" s="0" t="n">
        <v>14</v>
      </c>
      <c r="Y76" s="0" t="n">
        <v>13</v>
      </c>
    </row>
    <row r="77" customFormat="false" ht="14.25" hidden="false" customHeight="false" outlineLevel="0" collapsed="false">
      <c r="A77" s="113" t="n">
        <v>72</v>
      </c>
      <c r="B77" s="113" t="s">
        <v>921</v>
      </c>
      <c r="C77" s="113" t="s">
        <v>192</v>
      </c>
      <c r="D77" s="0" t="str">
        <f aca="false">_xlfn.CONCAT(UPPER(TRIM(B77))," ",TRIM(C77))</f>
        <v>SANZOT Christiane</v>
      </c>
      <c r="E77" s="114" t="n">
        <f aca="false">SUM(F77:AA77)</f>
        <v>573</v>
      </c>
      <c r="F77" s="0" t="n">
        <v>26</v>
      </c>
      <c r="G77" s="0" t="n">
        <v>18</v>
      </c>
      <c r="H77" s="0" t="n">
        <v>20</v>
      </c>
      <c r="I77" s="0" t="n">
        <v>74</v>
      </c>
      <c r="J77" s="0" t="n">
        <v>48</v>
      </c>
      <c r="K77" s="0" t="n">
        <v>26</v>
      </c>
      <c r="L77" s="0" t="n">
        <v>48</v>
      </c>
      <c r="M77" s="0" t="n">
        <v>0</v>
      </c>
      <c r="N77" s="0" t="n">
        <v>23</v>
      </c>
      <c r="O77" s="0" t="n">
        <v>27</v>
      </c>
      <c r="P77" s="0" t="n">
        <v>30</v>
      </c>
      <c r="Q77" s="0" t="n">
        <v>34</v>
      </c>
      <c r="R77" s="0" t="n">
        <v>21</v>
      </c>
      <c r="S77" s="0" t="n">
        <v>31</v>
      </c>
      <c r="T77" s="0" t="n">
        <v>49</v>
      </c>
      <c r="U77" s="0" t="n">
        <v>14</v>
      </c>
      <c r="V77" s="0" t="n">
        <v>30</v>
      </c>
      <c r="W77" s="0" t="n">
        <v>30</v>
      </c>
      <c r="X77" s="0" t="n">
        <v>14</v>
      </c>
      <c r="Y77" s="0" t="n">
        <v>10</v>
      </c>
    </row>
    <row r="78" customFormat="false" ht="14.25" hidden="false" customHeight="false" outlineLevel="0" collapsed="false">
      <c r="A78" s="113" t="n">
        <v>73</v>
      </c>
      <c r="B78" s="113" t="s">
        <v>749</v>
      </c>
      <c r="C78" s="113" t="s">
        <v>226</v>
      </c>
      <c r="D78" s="0" t="str">
        <f aca="false">_xlfn.CONCAT(UPPER(TRIM(B78))," ",TRIM(C78))</f>
        <v>TERWAGNE Gisèle</v>
      </c>
      <c r="E78" s="114" t="n">
        <f aca="false">SUM(F78:AA78)</f>
        <v>677</v>
      </c>
      <c r="F78" s="0" t="n">
        <v>26</v>
      </c>
      <c r="G78" s="0" t="n">
        <v>14</v>
      </c>
      <c r="H78" s="0" t="n">
        <v>63</v>
      </c>
      <c r="I78" s="0" t="n">
        <v>24</v>
      </c>
      <c r="J78" s="0" t="n">
        <v>48</v>
      </c>
      <c r="K78" s="0" t="n">
        <v>0</v>
      </c>
      <c r="L78" s="0" t="n">
        <v>84</v>
      </c>
      <c r="M78" s="0" t="n">
        <v>24</v>
      </c>
      <c r="N78" s="0" t="n">
        <v>23</v>
      </c>
      <c r="O78" s="0" t="n">
        <v>32</v>
      </c>
      <c r="P78" s="0" t="n">
        <v>30</v>
      </c>
      <c r="Q78" s="0" t="n">
        <v>44</v>
      </c>
      <c r="R78" s="0" t="n">
        <v>72</v>
      </c>
      <c r="S78" s="0" t="n">
        <v>31</v>
      </c>
      <c r="T78" s="0" t="n">
        <v>56</v>
      </c>
      <c r="U78" s="0" t="n">
        <v>24</v>
      </c>
      <c r="V78" s="0" t="n">
        <v>26</v>
      </c>
      <c r="W78" s="0" t="n">
        <v>36</v>
      </c>
      <c r="X78" s="0" t="n">
        <v>14</v>
      </c>
      <c r="Y78" s="0" t="n">
        <v>6</v>
      </c>
    </row>
    <row r="79" customFormat="false" ht="14.25" hidden="false" customHeight="false" outlineLevel="0" collapsed="false">
      <c r="A79" s="113" t="n">
        <v>74</v>
      </c>
      <c r="B79" s="113" t="s">
        <v>623</v>
      </c>
      <c r="C79" s="113" t="s">
        <v>261</v>
      </c>
      <c r="D79" s="0" t="str">
        <f aca="false">_xlfn.CONCAT(UPPER(TRIM(B79))," ",TRIM(C79))</f>
        <v>GUSTIN Danielle</v>
      </c>
      <c r="E79" s="114" t="n">
        <f aca="false">SUM(F79:AA79)</f>
        <v>682</v>
      </c>
      <c r="F79" s="0" t="n">
        <v>26</v>
      </c>
      <c r="G79" s="0" t="n">
        <v>18</v>
      </c>
      <c r="H79" s="0" t="n">
        <v>63</v>
      </c>
      <c r="I79" s="0" t="n">
        <v>20</v>
      </c>
      <c r="J79" s="0" t="n">
        <v>48</v>
      </c>
      <c r="K79" s="0" t="n">
        <v>28</v>
      </c>
      <c r="L79" s="0" t="n">
        <v>84</v>
      </c>
      <c r="M79" s="0" t="n">
        <v>65</v>
      </c>
      <c r="N79" s="0" t="n">
        <v>20</v>
      </c>
      <c r="O79" s="0" t="n">
        <v>32</v>
      </c>
      <c r="P79" s="0" t="n">
        <v>23</v>
      </c>
      <c r="Q79" s="0" t="n">
        <v>75</v>
      </c>
      <c r="R79" s="0" t="n">
        <v>21</v>
      </c>
      <c r="S79" s="0" t="n">
        <v>30</v>
      </c>
      <c r="T79" s="0" t="n">
        <v>17</v>
      </c>
      <c r="U79" s="0" t="n">
        <v>16</v>
      </c>
      <c r="V79" s="0" t="n">
        <v>36</v>
      </c>
      <c r="W79" s="0" t="n">
        <v>36</v>
      </c>
      <c r="X79" s="0" t="n">
        <v>14</v>
      </c>
      <c r="Y79" s="0" t="n">
        <v>10</v>
      </c>
    </row>
    <row r="80" customFormat="false" ht="14.25" hidden="false" customHeight="false" outlineLevel="0" collapsed="false">
      <c r="A80" s="113" t="n">
        <v>75</v>
      </c>
      <c r="B80" s="113" t="s">
        <v>832</v>
      </c>
      <c r="C80" s="113" t="s">
        <v>267</v>
      </c>
      <c r="D80" s="0" t="str">
        <f aca="false">_xlfn.CONCAT(UPPER(TRIM(B80))," ",TRIM(C80))</f>
        <v>SACH Martine</v>
      </c>
      <c r="E80" s="114" t="n">
        <f aca="false">SUM(F80:AA80)</f>
        <v>548</v>
      </c>
      <c r="F80" s="0" t="n">
        <v>26</v>
      </c>
      <c r="G80" s="0" t="n">
        <v>20</v>
      </c>
      <c r="H80" s="0" t="n">
        <v>65</v>
      </c>
      <c r="I80" s="0" t="n">
        <v>76</v>
      </c>
      <c r="J80" s="0" t="n">
        <v>26</v>
      </c>
      <c r="K80" s="0" t="n">
        <v>28</v>
      </c>
      <c r="L80" s="0" t="n">
        <v>32</v>
      </c>
      <c r="M80" s="0" t="n">
        <v>20</v>
      </c>
      <c r="N80" s="0" t="n">
        <v>30</v>
      </c>
      <c r="O80" s="0" t="n">
        <v>25</v>
      </c>
      <c r="P80" s="0" t="n">
        <v>12</v>
      </c>
      <c r="Q80" s="0" t="n">
        <v>32</v>
      </c>
      <c r="R80" s="0" t="n">
        <v>21</v>
      </c>
      <c r="S80" s="0" t="n">
        <v>32</v>
      </c>
      <c r="T80" s="0" t="n">
        <v>18</v>
      </c>
      <c r="U80" s="0" t="n">
        <v>16</v>
      </c>
      <c r="V80" s="0" t="n">
        <v>14</v>
      </c>
      <c r="W80" s="0" t="n">
        <v>36</v>
      </c>
      <c r="X80" s="0" t="n">
        <v>14</v>
      </c>
      <c r="Y80" s="0" t="n">
        <v>5</v>
      </c>
    </row>
    <row r="81" customFormat="false" ht="14.25" hidden="false" customHeight="false" outlineLevel="0" collapsed="false">
      <c r="A81" s="113" t="n">
        <v>76</v>
      </c>
      <c r="B81" s="113" t="s">
        <v>620</v>
      </c>
      <c r="C81" s="113" t="s">
        <v>269</v>
      </c>
      <c r="D81" s="0" t="str">
        <f aca="false">_xlfn.CONCAT(UPPER(TRIM(B81))," ",TRIM(C81))</f>
        <v>BERLIER Jacqueline</v>
      </c>
      <c r="E81" s="114" t="n">
        <f aca="false">SUM(F81:AA81)</f>
        <v>639</v>
      </c>
      <c r="F81" s="0" t="n">
        <v>26</v>
      </c>
      <c r="G81" s="0" t="n">
        <v>15</v>
      </c>
      <c r="H81" s="0" t="n">
        <v>65</v>
      </c>
      <c r="I81" s="0" t="n">
        <v>76</v>
      </c>
      <c r="J81" s="0" t="n">
        <v>48</v>
      </c>
      <c r="K81" s="0" t="n">
        <v>0</v>
      </c>
      <c r="L81" s="0" t="n">
        <v>43</v>
      </c>
      <c r="M81" s="0" t="n">
        <v>65</v>
      </c>
      <c r="N81" s="0" t="n">
        <v>0</v>
      </c>
      <c r="O81" s="0" t="n">
        <v>27</v>
      </c>
      <c r="P81" s="0" t="n">
        <v>31</v>
      </c>
      <c r="Q81" s="0" t="n">
        <v>44</v>
      </c>
      <c r="R81" s="0" t="n">
        <v>14</v>
      </c>
      <c r="S81" s="0" t="n">
        <v>48</v>
      </c>
      <c r="T81" s="0" t="n">
        <v>49</v>
      </c>
      <c r="U81" s="0" t="n">
        <v>12</v>
      </c>
      <c r="V81" s="0" t="n">
        <v>34</v>
      </c>
      <c r="W81" s="0" t="n">
        <v>36</v>
      </c>
      <c r="X81" s="0" t="n">
        <v>0</v>
      </c>
      <c r="Y81" s="0" t="n">
        <v>6</v>
      </c>
    </row>
    <row r="82" customFormat="false" ht="14.25" hidden="false" customHeight="false" outlineLevel="0" collapsed="false">
      <c r="A82" s="113" t="n">
        <v>77</v>
      </c>
      <c r="B82" s="113" t="s">
        <v>488</v>
      </c>
      <c r="C82" s="113" t="s">
        <v>276</v>
      </c>
      <c r="D82" s="0" t="str">
        <f aca="false">_xlfn.CONCAT(UPPER(TRIM(B82))," ",TRIM(C82))</f>
        <v>DRIES Elise</v>
      </c>
      <c r="E82" s="114" t="n">
        <f aca="false">SUM(F82:AA82)</f>
        <v>408</v>
      </c>
      <c r="F82" s="0" t="n">
        <v>28</v>
      </c>
      <c r="G82" s="0" t="n">
        <v>18</v>
      </c>
      <c r="H82" s="0" t="n">
        <v>18</v>
      </c>
      <c r="I82" s="0" t="n">
        <v>12</v>
      </c>
      <c r="J82" s="0" t="n">
        <v>48</v>
      </c>
      <c r="K82" s="0" t="n">
        <v>0</v>
      </c>
      <c r="L82" s="0" t="n">
        <v>0</v>
      </c>
      <c r="M82" s="0" t="n">
        <v>24</v>
      </c>
      <c r="N82" s="0" t="n">
        <v>27</v>
      </c>
      <c r="O82" s="0" t="n">
        <v>27</v>
      </c>
      <c r="P82" s="0" t="n">
        <v>33</v>
      </c>
      <c r="Q82" s="0" t="n">
        <v>34</v>
      </c>
      <c r="R82" s="0" t="n">
        <v>12</v>
      </c>
      <c r="S82" s="0" t="n">
        <v>31</v>
      </c>
      <c r="T82" s="0" t="n">
        <v>18</v>
      </c>
      <c r="U82" s="0" t="n">
        <v>9</v>
      </c>
      <c r="V82" s="0" t="n">
        <v>12</v>
      </c>
      <c r="W82" s="0" t="n">
        <v>36</v>
      </c>
      <c r="X82" s="0" t="n">
        <v>11</v>
      </c>
      <c r="Y82" s="0" t="n">
        <v>10</v>
      </c>
    </row>
    <row r="83" customFormat="false" ht="14.25" hidden="false" customHeight="false" outlineLevel="0" collapsed="false">
      <c r="A83" s="113" t="n">
        <v>78</v>
      </c>
      <c r="B83" s="113" t="s">
        <v>203</v>
      </c>
      <c r="C83" s="113" t="s">
        <v>204</v>
      </c>
      <c r="D83" s="0" t="str">
        <f aca="false">_xlfn.CONCAT(UPPER(TRIM(B83))," ",TRIM(C83))</f>
        <v>HOUET Françoise</v>
      </c>
      <c r="E83" s="114" t="n">
        <f aca="false">SUM(F83:AA83)</f>
        <v>782</v>
      </c>
      <c r="F83" s="0" t="n">
        <v>28</v>
      </c>
      <c r="G83" s="0" t="n">
        <v>22</v>
      </c>
      <c r="H83" s="0" t="n">
        <v>65</v>
      </c>
      <c r="I83" s="0" t="n">
        <v>0</v>
      </c>
      <c r="J83" s="0" t="n">
        <v>48</v>
      </c>
      <c r="K83" s="0" t="n">
        <v>45</v>
      </c>
      <c r="L83" s="0" t="n">
        <v>48</v>
      </c>
      <c r="M83" s="0" t="n">
        <v>65</v>
      </c>
      <c r="N83" s="0" t="n">
        <v>27</v>
      </c>
      <c r="O83" s="0" t="n">
        <v>32</v>
      </c>
      <c r="P83" s="0" t="n">
        <v>33</v>
      </c>
      <c r="Q83" s="0" t="n">
        <v>75</v>
      </c>
      <c r="R83" s="0" t="n">
        <v>76</v>
      </c>
      <c r="S83" s="0" t="n">
        <v>48</v>
      </c>
      <c r="T83" s="0" t="n">
        <v>49</v>
      </c>
      <c r="U83" s="0" t="n">
        <v>27</v>
      </c>
      <c r="V83" s="0" t="n">
        <v>34</v>
      </c>
      <c r="W83" s="0" t="n">
        <v>36</v>
      </c>
      <c r="X83" s="0" t="n">
        <v>14</v>
      </c>
      <c r="Y83" s="0" t="n">
        <v>10</v>
      </c>
    </row>
    <row r="84" customFormat="false" ht="14.25" hidden="false" customHeight="false" outlineLevel="0" collapsed="false">
      <c r="A84" s="113" t="n">
        <v>79</v>
      </c>
      <c r="B84" s="113" t="s">
        <v>191</v>
      </c>
      <c r="C84" s="113" t="s">
        <v>192</v>
      </c>
      <c r="D84" s="0" t="str">
        <f aca="false">_xlfn.CONCAT(UPPER(TRIM(B84))," ",TRIM(C84))</f>
        <v>COGNIAUX Christiane</v>
      </c>
      <c r="E84" s="114" t="n">
        <f aca="false">SUM(F84:AA84)</f>
        <v>784</v>
      </c>
      <c r="F84" s="0" t="n">
        <v>28</v>
      </c>
      <c r="G84" s="0" t="n">
        <v>22</v>
      </c>
      <c r="H84" s="0" t="n">
        <v>80</v>
      </c>
      <c r="I84" s="0" t="n">
        <v>76</v>
      </c>
      <c r="J84" s="0" t="n">
        <v>48</v>
      </c>
      <c r="K84" s="0" t="n">
        <v>41</v>
      </c>
      <c r="L84" s="0" t="n">
        <v>84</v>
      </c>
      <c r="M84" s="0" t="n">
        <v>65</v>
      </c>
      <c r="N84" s="0" t="n">
        <v>29</v>
      </c>
      <c r="O84" s="0" t="n">
        <v>27</v>
      </c>
      <c r="P84" s="0" t="n">
        <v>33</v>
      </c>
      <c r="Q84" s="0" t="n">
        <v>44</v>
      </c>
      <c r="R84" s="0" t="n">
        <v>0</v>
      </c>
      <c r="S84" s="0" t="n">
        <v>41</v>
      </c>
      <c r="T84" s="0" t="n">
        <v>49</v>
      </c>
      <c r="U84" s="0" t="n">
        <v>19</v>
      </c>
      <c r="V84" s="0" t="n">
        <v>34</v>
      </c>
      <c r="W84" s="0" t="n">
        <v>36</v>
      </c>
      <c r="X84" s="0" t="n">
        <v>15</v>
      </c>
      <c r="Y84" s="0" t="n">
        <v>13</v>
      </c>
    </row>
    <row r="85" customFormat="false" ht="14.25" hidden="false" customHeight="false" outlineLevel="0" collapsed="false">
      <c r="A85" s="113" t="n">
        <v>80</v>
      </c>
      <c r="B85" s="113" t="s">
        <v>595</v>
      </c>
      <c r="C85" s="113" t="s">
        <v>596</v>
      </c>
      <c r="D85" s="0" t="str">
        <f aca="false">_xlfn.CONCAT(UPPER(TRIM(B85))," ",TRIM(C85))</f>
        <v>JACQUEMIN Luc</v>
      </c>
      <c r="E85" s="114" t="n">
        <f aca="false">SUM(F85:AA85)</f>
        <v>923</v>
      </c>
      <c r="F85" s="0" t="n">
        <v>28</v>
      </c>
      <c r="G85" s="0" t="n">
        <v>20</v>
      </c>
      <c r="H85" s="0" t="n">
        <v>80</v>
      </c>
      <c r="I85" s="0" t="n">
        <v>76</v>
      </c>
      <c r="J85" s="0" t="n">
        <v>48</v>
      </c>
      <c r="K85" s="0" t="n">
        <v>45</v>
      </c>
      <c r="L85" s="0" t="n">
        <v>84</v>
      </c>
      <c r="M85" s="0" t="n">
        <v>65</v>
      </c>
      <c r="N85" s="0" t="n">
        <v>45</v>
      </c>
      <c r="O85" s="0" t="n">
        <v>32</v>
      </c>
      <c r="P85" s="0" t="n">
        <v>33</v>
      </c>
      <c r="Q85" s="0" t="n">
        <v>75</v>
      </c>
      <c r="R85" s="0" t="n">
        <v>80</v>
      </c>
      <c r="S85" s="0" t="n">
        <v>42</v>
      </c>
      <c r="T85" s="0" t="n">
        <v>49</v>
      </c>
      <c r="U85" s="0" t="n">
        <v>20</v>
      </c>
      <c r="V85" s="0" t="n">
        <v>36</v>
      </c>
      <c r="W85" s="0" t="n">
        <v>36</v>
      </c>
      <c r="X85" s="0" t="n">
        <v>16</v>
      </c>
      <c r="Y85" s="0" t="n">
        <v>13</v>
      </c>
    </row>
    <row r="86" customFormat="false" ht="14.25" hidden="false" customHeight="false" outlineLevel="0" collapsed="false">
      <c r="A86" s="113" t="n">
        <v>81</v>
      </c>
      <c r="B86" s="113" t="s">
        <v>233</v>
      </c>
      <c r="C86" s="113" t="s">
        <v>234</v>
      </c>
      <c r="D86" s="0" t="str">
        <f aca="false">_xlfn.CONCAT(UPPER(TRIM(B86))," ",TRIM(C86))</f>
        <v>GENGOUX Michel</v>
      </c>
      <c r="E86" s="114" t="n">
        <f aca="false">SUM(F86:AA86)</f>
        <v>858</v>
      </c>
      <c r="F86" s="0" t="n">
        <v>28</v>
      </c>
      <c r="G86" s="0" t="n">
        <v>22</v>
      </c>
      <c r="H86" s="0" t="n">
        <v>65</v>
      </c>
      <c r="I86" s="0" t="n">
        <v>74</v>
      </c>
      <c r="J86" s="0" t="n">
        <v>48</v>
      </c>
      <c r="K86" s="0" t="n">
        <v>45</v>
      </c>
      <c r="L86" s="0" t="n">
        <v>84</v>
      </c>
      <c r="M86" s="0" t="n">
        <v>65</v>
      </c>
      <c r="N86" s="0" t="n">
        <v>33</v>
      </c>
      <c r="O86" s="0" t="n">
        <v>0</v>
      </c>
      <c r="P86" s="0" t="n">
        <v>30</v>
      </c>
      <c r="Q86" s="0" t="n">
        <v>75</v>
      </c>
      <c r="R86" s="0" t="n">
        <v>80</v>
      </c>
      <c r="S86" s="0" t="n">
        <v>42</v>
      </c>
      <c r="T86" s="0" t="n">
        <v>49</v>
      </c>
      <c r="U86" s="0" t="n">
        <v>19</v>
      </c>
      <c r="V86" s="0" t="n">
        <v>36</v>
      </c>
      <c r="W86" s="0" t="n">
        <v>36</v>
      </c>
      <c r="X86" s="0" t="n">
        <v>14</v>
      </c>
      <c r="Y86" s="0" t="n">
        <v>13</v>
      </c>
    </row>
    <row r="87" customFormat="false" ht="14.25" hidden="false" customHeight="false" outlineLevel="0" collapsed="false">
      <c r="A87" s="113" t="n">
        <v>82</v>
      </c>
      <c r="B87" s="113" t="s">
        <v>741</v>
      </c>
      <c r="C87" s="113" t="s">
        <v>627</v>
      </c>
      <c r="D87" s="0" t="str">
        <f aca="false">_xlfn.CONCAT(UPPER(TRIM(B87))," ",TRIM(C87))</f>
        <v>DUFOING Madeleine</v>
      </c>
      <c r="E87" s="114" t="n">
        <f aca="false">SUM(F87:AA87)</f>
        <v>611</v>
      </c>
      <c r="F87" s="0" t="n">
        <v>28</v>
      </c>
      <c r="G87" s="0" t="n">
        <v>14</v>
      </c>
      <c r="H87" s="0" t="n">
        <v>0</v>
      </c>
      <c r="I87" s="0" t="n">
        <v>76</v>
      </c>
      <c r="J87" s="0" t="n">
        <v>48</v>
      </c>
      <c r="K87" s="0" t="n">
        <v>42</v>
      </c>
      <c r="L87" s="0" t="n">
        <v>39</v>
      </c>
      <c r="M87" s="0" t="n">
        <v>24</v>
      </c>
      <c r="N87" s="0" t="n">
        <v>21</v>
      </c>
      <c r="O87" s="0" t="n">
        <v>30</v>
      </c>
      <c r="P87" s="0" t="n">
        <v>30</v>
      </c>
      <c r="Q87" s="0" t="n">
        <v>44</v>
      </c>
      <c r="R87" s="0" t="n">
        <v>39</v>
      </c>
      <c r="S87" s="0" t="n">
        <v>42</v>
      </c>
      <c r="T87" s="0" t="n">
        <v>42</v>
      </c>
      <c r="U87" s="0" t="n">
        <v>19</v>
      </c>
      <c r="V87" s="0" t="n">
        <v>23</v>
      </c>
      <c r="W87" s="0" t="n">
        <v>23</v>
      </c>
      <c r="X87" s="0" t="n">
        <v>14</v>
      </c>
      <c r="Y87" s="0" t="n">
        <v>13</v>
      </c>
    </row>
    <row r="88" customFormat="false" ht="14.25" hidden="false" customHeight="false" outlineLevel="0" collapsed="false">
      <c r="A88" s="113" t="n">
        <v>83</v>
      </c>
      <c r="B88" s="113" t="s">
        <v>600</v>
      </c>
      <c r="C88" s="113" t="s">
        <v>344</v>
      </c>
      <c r="D88" s="0" t="str">
        <f aca="false">_xlfn.CONCAT(UPPER(TRIM(B88))," ",TRIM(C88))</f>
        <v>KIELBASA Véronique</v>
      </c>
      <c r="E88" s="114" t="n">
        <f aca="false">SUM(F88:AA88)</f>
        <v>768</v>
      </c>
      <c r="F88" s="0" t="n">
        <v>28</v>
      </c>
      <c r="G88" s="0" t="n">
        <v>22</v>
      </c>
      <c r="H88" s="0" t="n">
        <v>63</v>
      </c>
      <c r="I88" s="0" t="n">
        <v>36</v>
      </c>
      <c r="J88" s="0" t="n">
        <v>48</v>
      </c>
      <c r="K88" s="0" t="n">
        <v>41</v>
      </c>
      <c r="L88" s="0" t="n">
        <v>84</v>
      </c>
      <c r="M88" s="0" t="n">
        <v>65</v>
      </c>
      <c r="N88" s="0" t="n">
        <v>30</v>
      </c>
      <c r="O88" s="0" t="n">
        <v>32</v>
      </c>
      <c r="P88" s="0" t="n">
        <v>33</v>
      </c>
      <c r="Q88" s="0" t="n">
        <v>75</v>
      </c>
      <c r="R88" s="0" t="n">
        <v>0</v>
      </c>
      <c r="S88" s="0" t="n">
        <v>41</v>
      </c>
      <c r="T88" s="0" t="n">
        <v>49</v>
      </c>
      <c r="U88" s="0" t="n">
        <v>27</v>
      </c>
      <c r="V88" s="0" t="n">
        <v>34</v>
      </c>
      <c r="W88" s="0" t="n">
        <v>36</v>
      </c>
      <c r="X88" s="0" t="n">
        <v>14</v>
      </c>
      <c r="Y88" s="0" t="n">
        <v>10</v>
      </c>
    </row>
    <row r="89" customFormat="false" ht="14.25" hidden="false" customHeight="false" outlineLevel="0" collapsed="false">
      <c r="A89" s="113" t="n">
        <v>84</v>
      </c>
      <c r="B89" s="113" t="s">
        <v>274</v>
      </c>
      <c r="C89" s="113" t="s">
        <v>273</v>
      </c>
      <c r="D89" s="0" t="str">
        <f aca="false">_xlfn.CONCAT(UPPER(TRIM(B89))," ",TRIM(C89))</f>
        <v>D'ORCHYMONT Mady</v>
      </c>
      <c r="E89" s="114" t="n">
        <f aca="false">SUM(F89:AA89)</f>
        <v>565</v>
      </c>
      <c r="F89" s="0" t="n">
        <v>26</v>
      </c>
      <c r="G89" s="0" t="n">
        <v>22</v>
      </c>
      <c r="H89" s="0" t="n">
        <v>65</v>
      </c>
      <c r="I89" s="0" t="n">
        <v>76</v>
      </c>
      <c r="J89" s="0" t="n">
        <v>36</v>
      </c>
      <c r="K89" s="0" t="n">
        <v>34</v>
      </c>
      <c r="L89" s="0" t="n">
        <v>84</v>
      </c>
      <c r="M89" s="0" t="n">
        <v>23</v>
      </c>
      <c r="N89" s="0" t="n">
        <v>29</v>
      </c>
      <c r="O89" s="0" t="n">
        <v>0</v>
      </c>
      <c r="P89" s="0" t="n">
        <v>33</v>
      </c>
      <c r="Q89" s="0" t="n">
        <v>44</v>
      </c>
      <c r="R89" s="0" t="n">
        <v>0</v>
      </c>
      <c r="S89" s="0" t="n">
        <v>19</v>
      </c>
      <c r="T89" s="0" t="n">
        <v>7</v>
      </c>
      <c r="U89" s="0" t="n">
        <v>15</v>
      </c>
      <c r="V89" s="0" t="n">
        <v>12</v>
      </c>
      <c r="W89" s="0" t="n">
        <v>36</v>
      </c>
      <c r="X89" s="0" t="n">
        <v>0</v>
      </c>
      <c r="Y89" s="0" t="n">
        <v>4</v>
      </c>
    </row>
    <row r="90" customFormat="false" ht="14.25" hidden="false" customHeight="false" outlineLevel="0" collapsed="false">
      <c r="A90" s="113" t="n">
        <v>85</v>
      </c>
      <c r="B90" s="113" t="s">
        <v>201</v>
      </c>
      <c r="C90" s="113" t="s">
        <v>202</v>
      </c>
      <c r="D90" s="0" t="str">
        <f aca="false">_xlfn.CONCAT(UPPER(TRIM(B90))," ",TRIM(C90))</f>
        <v>GOBLET Jocelyne</v>
      </c>
      <c r="E90" s="114" t="n">
        <f aca="false">SUM(F90:AA90)</f>
        <v>795</v>
      </c>
      <c r="F90" s="0" t="n">
        <v>28</v>
      </c>
      <c r="G90" s="0" t="n">
        <v>20</v>
      </c>
      <c r="H90" s="0" t="n">
        <v>65</v>
      </c>
      <c r="I90" s="0" t="n">
        <v>76</v>
      </c>
      <c r="J90" s="0" t="n">
        <v>48</v>
      </c>
      <c r="K90" s="0" t="n">
        <v>45</v>
      </c>
      <c r="L90" s="0" t="n">
        <v>48</v>
      </c>
      <c r="M90" s="0" t="n">
        <v>65</v>
      </c>
      <c r="N90" s="0" t="n">
        <v>36</v>
      </c>
      <c r="O90" s="0" t="n">
        <v>34</v>
      </c>
      <c r="P90" s="0" t="n">
        <v>33</v>
      </c>
      <c r="Q90" s="0" t="n">
        <v>0</v>
      </c>
      <c r="R90" s="0" t="n">
        <v>80</v>
      </c>
      <c r="S90" s="0" t="n">
        <v>42</v>
      </c>
      <c r="T90" s="0" t="n">
        <v>49</v>
      </c>
      <c r="U90" s="0" t="n">
        <v>27</v>
      </c>
      <c r="V90" s="0" t="n">
        <v>34</v>
      </c>
      <c r="W90" s="0" t="n">
        <v>36</v>
      </c>
      <c r="X90" s="0" t="n">
        <v>16</v>
      </c>
      <c r="Y90" s="0" t="n">
        <v>13</v>
      </c>
    </row>
    <row r="91" customFormat="false" ht="14.25" hidden="false" customHeight="false" outlineLevel="0" collapsed="false">
      <c r="A91" s="113" t="n">
        <v>86</v>
      </c>
      <c r="B91" s="113" t="s">
        <v>243</v>
      </c>
      <c r="C91" s="113" t="s">
        <v>244</v>
      </c>
      <c r="D91" s="0" t="str">
        <f aca="false">_xlfn.CONCAT(UPPER(TRIM(B91))," ",TRIM(C91))</f>
        <v>COLLIN Rose-Marie</v>
      </c>
      <c r="E91" s="114" t="n">
        <f aca="false">SUM(F91:AA91)</f>
        <v>705</v>
      </c>
      <c r="F91" s="0" t="n">
        <v>26</v>
      </c>
      <c r="G91" s="0" t="n">
        <v>22</v>
      </c>
      <c r="H91" s="0" t="n">
        <v>65</v>
      </c>
      <c r="I91" s="0" t="n">
        <v>36</v>
      </c>
      <c r="J91" s="0" t="n">
        <v>48</v>
      </c>
      <c r="K91" s="0" t="n">
        <v>45</v>
      </c>
      <c r="L91" s="0" t="n">
        <v>84</v>
      </c>
      <c r="M91" s="0" t="n">
        <v>23</v>
      </c>
      <c r="N91" s="0" t="n">
        <v>24</v>
      </c>
      <c r="O91" s="0" t="n">
        <v>32</v>
      </c>
      <c r="P91" s="0" t="n">
        <v>30</v>
      </c>
      <c r="Q91" s="0" t="n">
        <v>44</v>
      </c>
      <c r="R91" s="0" t="n">
        <v>36</v>
      </c>
      <c r="S91" s="0" t="n">
        <v>30</v>
      </c>
      <c r="T91" s="0" t="n">
        <v>42</v>
      </c>
      <c r="U91" s="0" t="n">
        <v>24</v>
      </c>
      <c r="V91" s="0" t="n">
        <v>34</v>
      </c>
      <c r="W91" s="0" t="n">
        <v>36</v>
      </c>
      <c r="X91" s="0" t="n">
        <v>14</v>
      </c>
      <c r="Y91" s="0" t="n">
        <v>10</v>
      </c>
    </row>
    <row r="92" customFormat="false" ht="14.25" hidden="false" customHeight="false" outlineLevel="0" collapsed="false">
      <c r="A92" s="113" t="n">
        <v>87</v>
      </c>
      <c r="B92" s="113" t="s">
        <v>229</v>
      </c>
      <c r="C92" s="113" t="s">
        <v>230</v>
      </c>
      <c r="D92" s="0" t="str">
        <f aca="false">_xlfn.CONCAT(UPPER(TRIM(B92))," ",TRIM(C92))</f>
        <v>CLARINVAL Cindy</v>
      </c>
      <c r="E92" s="114" t="n">
        <f aca="false">SUM(F92:AA92)</f>
        <v>739</v>
      </c>
      <c r="F92" s="0" t="n">
        <v>26</v>
      </c>
      <c r="G92" s="0" t="n">
        <v>22</v>
      </c>
      <c r="H92" s="0" t="n">
        <v>65</v>
      </c>
      <c r="I92" s="0" t="n">
        <v>76</v>
      </c>
      <c r="J92" s="0" t="n">
        <v>48</v>
      </c>
      <c r="K92" s="0" t="n">
        <v>45</v>
      </c>
      <c r="L92" s="0" t="n">
        <v>46</v>
      </c>
      <c r="M92" s="0" t="n">
        <v>65</v>
      </c>
      <c r="N92" s="0" t="n">
        <v>28</v>
      </c>
      <c r="O92" s="0" t="n">
        <v>30</v>
      </c>
      <c r="P92" s="0" t="n">
        <v>33</v>
      </c>
      <c r="Q92" s="0" t="n">
        <v>44</v>
      </c>
      <c r="R92" s="0" t="n">
        <v>0</v>
      </c>
      <c r="S92" s="0" t="n">
        <v>41</v>
      </c>
      <c r="T92" s="0" t="n">
        <v>49</v>
      </c>
      <c r="U92" s="0" t="n">
        <v>24</v>
      </c>
      <c r="V92" s="0" t="n">
        <v>34</v>
      </c>
      <c r="W92" s="0" t="n">
        <v>36</v>
      </c>
      <c r="X92" s="0" t="n">
        <v>14</v>
      </c>
      <c r="Y92" s="0" t="n">
        <v>13</v>
      </c>
    </row>
    <row r="93" customFormat="false" ht="14.25" hidden="false" customHeight="false" outlineLevel="0" collapsed="false">
      <c r="A93" s="113" t="n">
        <v>88</v>
      </c>
      <c r="B93" s="113" t="s">
        <v>493</v>
      </c>
      <c r="C93" s="113" t="s">
        <v>494</v>
      </c>
      <c r="D93" s="0" t="str">
        <f aca="false">_xlfn.CONCAT(UPPER(TRIM(B93))," ",TRIM(C93))</f>
        <v>ROUX Francine</v>
      </c>
      <c r="E93" s="114" t="n">
        <f aca="false">SUM(F93:AA93)</f>
        <v>880</v>
      </c>
      <c r="F93" s="0" t="n">
        <v>28</v>
      </c>
      <c r="G93" s="0" t="n">
        <v>22</v>
      </c>
      <c r="H93" s="0" t="n">
        <v>80</v>
      </c>
      <c r="I93" s="0" t="n">
        <v>76</v>
      </c>
      <c r="J93" s="0" t="n">
        <v>48</v>
      </c>
      <c r="K93" s="0" t="n">
        <v>41</v>
      </c>
      <c r="L93" s="0" t="n">
        <v>84</v>
      </c>
      <c r="M93" s="0" t="n">
        <v>65</v>
      </c>
      <c r="N93" s="0" t="n">
        <v>29</v>
      </c>
      <c r="O93" s="0" t="n">
        <v>32</v>
      </c>
      <c r="P93" s="0" t="n">
        <v>33</v>
      </c>
      <c r="Q93" s="0" t="n">
        <v>45</v>
      </c>
      <c r="R93" s="0" t="n">
        <v>72</v>
      </c>
      <c r="S93" s="0" t="n">
        <v>45</v>
      </c>
      <c r="T93" s="0" t="n">
        <v>56</v>
      </c>
      <c r="U93" s="0" t="n">
        <v>24</v>
      </c>
      <c r="V93" s="0" t="n">
        <v>36</v>
      </c>
      <c r="W93" s="0" t="n">
        <v>36</v>
      </c>
      <c r="X93" s="0" t="n">
        <v>15</v>
      </c>
      <c r="Y93" s="0" t="n">
        <v>13</v>
      </c>
    </row>
    <row r="94" customFormat="false" ht="14.25" hidden="false" customHeight="false" outlineLevel="0" collapsed="false">
      <c r="A94" s="113" t="n">
        <v>89</v>
      </c>
      <c r="B94" s="113" t="s">
        <v>355</v>
      </c>
      <c r="C94" s="113" t="s">
        <v>356</v>
      </c>
      <c r="D94" s="0" t="str">
        <f aca="false">_xlfn.CONCAT(UPPER(TRIM(B94))," ",TRIM(C94))</f>
        <v>PERDREAUX Odile</v>
      </c>
      <c r="E94" s="114" t="n">
        <f aca="false">SUM(F94:AA94)</f>
        <v>758</v>
      </c>
      <c r="F94" s="0" t="n">
        <v>26</v>
      </c>
      <c r="G94" s="0" t="n">
        <v>22</v>
      </c>
      <c r="H94" s="0" t="n">
        <v>65</v>
      </c>
      <c r="I94" s="0" t="n">
        <v>76</v>
      </c>
      <c r="J94" s="0" t="n">
        <v>48</v>
      </c>
      <c r="K94" s="0" t="n">
        <v>46</v>
      </c>
      <c r="L94" s="0" t="n">
        <v>84</v>
      </c>
      <c r="M94" s="0" t="n">
        <v>24</v>
      </c>
      <c r="N94" s="0" t="n">
        <v>29</v>
      </c>
      <c r="O94" s="0" t="n">
        <v>30</v>
      </c>
      <c r="P94" s="0" t="n">
        <v>33</v>
      </c>
      <c r="Q94" s="0" t="n">
        <v>39</v>
      </c>
      <c r="R94" s="0" t="n">
        <v>24</v>
      </c>
      <c r="S94" s="0" t="n">
        <v>32</v>
      </c>
      <c r="T94" s="0" t="n">
        <v>56</v>
      </c>
      <c r="U94" s="0" t="n">
        <v>27</v>
      </c>
      <c r="V94" s="0" t="n">
        <v>34</v>
      </c>
      <c r="W94" s="0" t="n">
        <v>36</v>
      </c>
      <c r="X94" s="0" t="n">
        <v>14</v>
      </c>
      <c r="Y94" s="0" t="n">
        <v>13</v>
      </c>
    </row>
    <row r="95" customFormat="false" ht="14.25" hidden="false" customHeight="false" outlineLevel="0" collapsed="false">
      <c r="A95" s="113" t="n">
        <v>90</v>
      </c>
      <c r="B95" s="113" t="s">
        <v>361</v>
      </c>
      <c r="C95" s="113" t="s">
        <v>362</v>
      </c>
      <c r="D95" s="0" t="str">
        <f aca="false">_xlfn.CONCAT(UPPER(TRIM(B95))," ",TRIM(C95))</f>
        <v>GALLET Marie-Christine</v>
      </c>
      <c r="E95" s="114" t="n">
        <f aca="false">SUM(F95:AA95)</f>
        <v>892</v>
      </c>
      <c r="F95" s="0" t="n">
        <v>28</v>
      </c>
      <c r="G95" s="0" t="n">
        <v>22</v>
      </c>
      <c r="H95" s="0" t="n">
        <v>63</v>
      </c>
      <c r="I95" s="0" t="n">
        <v>76</v>
      </c>
      <c r="J95" s="0" t="n">
        <v>48</v>
      </c>
      <c r="K95" s="0" t="n">
        <v>41</v>
      </c>
      <c r="L95" s="0" t="n">
        <v>84</v>
      </c>
      <c r="M95" s="0" t="n">
        <v>65</v>
      </c>
      <c r="N95" s="0" t="n">
        <v>33</v>
      </c>
      <c r="O95" s="0" t="n">
        <v>34</v>
      </c>
      <c r="P95" s="0" t="n">
        <v>33</v>
      </c>
      <c r="Q95" s="0" t="n">
        <v>75</v>
      </c>
      <c r="R95" s="0" t="n">
        <v>72</v>
      </c>
      <c r="S95" s="0" t="n">
        <v>45</v>
      </c>
      <c r="T95" s="0" t="n">
        <v>56</v>
      </c>
      <c r="U95" s="0" t="n">
        <v>24</v>
      </c>
      <c r="V95" s="0" t="n">
        <v>30</v>
      </c>
      <c r="W95" s="0" t="n">
        <v>36</v>
      </c>
      <c r="X95" s="0" t="n">
        <v>14</v>
      </c>
      <c r="Y95" s="0" t="n">
        <v>13</v>
      </c>
    </row>
    <row r="96" customFormat="false" ht="14.25" hidden="false" customHeight="false" outlineLevel="0" collapsed="false">
      <c r="A96" s="113" t="n">
        <v>91</v>
      </c>
      <c r="B96" s="113" t="s">
        <v>363</v>
      </c>
      <c r="C96" s="113" t="s">
        <v>364</v>
      </c>
      <c r="D96" s="0" t="str">
        <f aca="false">_xlfn.CONCAT(UPPER(TRIM(B96))," ",TRIM(C96))</f>
        <v>TURQUIN Line</v>
      </c>
      <c r="E96" s="114" t="n">
        <f aca="false">SUM(F96:AA96)</f>
        <v>700</v>
      </c>
      <c r="F96" s="0" t="n">
        <v>26</v>
      </c>
      <c r="G96" s="0" t="n">
        <v>22</v>
      </c>
      <c r="H96" s="0" t="n">
        <v>65</v>
      </c>
      <c r="I96" s="0" t="n">
        <v>76</v>
      </c>
      <c r="J96" s="0" t="n">
        <v>48</v>
      </c>
      <c r="K96" s="0" t="n">
        <v>39</v>
      </c>
      <c r="L96" s="0" t="n">
        <v>48</v>
      </c>
      <c r="M96" s="0" t="n">
        <v>19</v>
      </c>
      <c r="N96" s="0" t="n">
        <v>29</v>
      </c>
      <c r="O96" s="0" t="n">
        <v>27</v>
      </c>
      <c r="P96" s="0" t="n">
        <v>33</v>
      </c>
      <c r="Q96" s="0" t="n">
        <v>44</v>
      </c>
      <c r="R96" s="0" t="n">
        <v>27</v>
      </c>
      <c r="S96" s="0" t="n">
        <v>32</v>
      </c>
      <c r="T96" s="0" t="n">
        <v>56</v>
      </c>
      <c r="U96" s="0" t="n">
        <v>12</v>
      </c>
      <c r="V96" s="0" t="n">
        <v>34</v>
      </c>
      <c r="W96" s="0" t="n">
        <v>36</v>
      </c>
      <c r="X96" s="0" t="n">
        <v>14</v>
      </c>
      <c r="Y96" s="0" t="n">
        <v>13</v>
      </c>
    </row>
    <row r="97" customFormat="false" ht="14.25" hidden="false" customHeight="false" outlineLevel="0" collapsed="false">
      <c r="A97" s="113" t="n">
        <v>92</v>
      </c>
      <c r="B97" s="113" t="s">
        <v>372</v>
      </c>
      <c r="C97" s="113" t="s">
        <v>373</v>
      </c>
      <c r="D97" s="0" t="str">
        <f aca="false">_xlfn.CONCAT(UPPER(TRIM(B97))," ",TRIM(C97))</f>
        <v>SCHMITT Nelly</v>
      </c>
      <c r="E97" s="114" t="n">
        <f aca="false">SUM(F97:AA97)</f>
        <v>828</v>
      </c>
      <c r="F97" s="0" t="n">
        <v>26</v>
      </c>
      <c r="G97" s="0" t="n">
        <v>16</v>
      </c>
      <c r="H97" s="0" t="n">
        <v>65</v>
      </c>
      <c r="I97" s="0" t="n">
        <v>76</v>
      </c>
      <c r="J97" s="0" t="n">
        <v>48</v>
      </c>
      <c r="K97" s="0" t="n">
        <v>45</v>
      </c>
      <c r="L97" s="0" t="n">
        <v>84</v>
      </c>
      <c r="M97" s="0" t="n">
        <v>65</v>
      </c>
      <c r="N97" s="0" t="n">
        <v>40</v>
      </c>
      <c r="O97" s="0" t="n">
        <v>27</v>
      </c>
      <c r="P97" s="0" t="n">
        <v>33</v>
      </c>
      <c r="Q97" s="0" t="n">
        <v>44</v>
      </c>
      <c r="R97" s="0" t="n">
        <v>36</v>
      </c>
      <c r="S97" s="0" t="n">
        <v>41</v>
      </c>
      <c r="T97" s="0" t="n">
        <v>56</v>
      </c>
      <c r="U97" s="0" t="n">
        <v>27</v>
      </c>
      <c r="V97" s="0" t="n">
        <v>36</v>
      </c>
      <c r="W97" s="0" t="n">
        <v>36</v>
      </c>
      <c r="X97" s="0" t="n">
        <v>14</v>
      </c>
      <c r="Y97" s="0" t="n">
        <v>13</v>
      </c>
    </row>
    <row r="98" customFormat="false" ht="14.25" hidden="false" customHeight="false" outlineLevel="0" collapsed="false">
      <c r="A98" s="113" t="n">
        <v>93</v>
      </c>
      <c r="B98" s="113" t="s">
        <v>353</v>
      </c>
      <c r="C98" s="113" t="s">
        <v>354</v>
      </c>
      <c r="D98" s="0" t="str">
        <f aca="false">_xlfn.CONCAT(UPPER(TRIM(B98))," ",TRIM(C98))</f>
        <v>BASTIEN Anita</v>
      </c>
      <c r="E98" s="114" t="n">
        <f aca="false">SUM(F98:AA98)</f>
        <v>674</v>
      </c>
      <c r="F98" s="0" t="n">
        <v>26</v>
      </c>
      <c r="G98" s="0" t="n">
        <v>20</v>
      </c>
      <c r="H98" s="0" t="n">
        <v>22</v>
      </c>
      <c r="I98" s="0" t="n">
        <v>76</v>
      </c>
      <c r="J98" s="0" t="n">
        <v>48</v>
      </c>
      <c r="K98" s="0" t="n">
        <v>46</v>
      </c>
      <c r="L98" s="0" t="n">
        <v>48</v>
      </c>
      <c r="M98" s="0" t="n">
        <v>24</v>
      </c>
      <c r="N98" s="0" t="n">
        <v>29</v>
      </c>
      <c r="O98" s="0" t="n">
        <v>30</v>
      </c>
      <c r="P98" s="0" t="n">
        <v>31</v>
      </c>
      <c r="Q98" s="0" t="n">
        <v>44</v>
      </c>
      <c r="R98" s="0" t="n">
        <v>21</v>
      </c>
      <c r="S98" s="0" t="n">
        <v>37</v>
      </c>
      <c r="T98" s="0" t="n">
        <v>49</v>
      </c>
      <c r="U98" s="0" t="n">
        <v>24</v>
      </c>
      <c r="V98" s="0" t="n">
        <v>36</v>
      </c>
      <c r="W98" s="0" t="n">
        <v>36</v>
      </c>
      <c r="X98" s="0" t="n">
        <v>14</v>
      </c>
      <c r="Y98" s="0" t="n">
        <v>13</v>
      </c>
    </row>
    <row r="99" customFormat="false" ht="14.25" hidden="false" customHeight="false" outlineLevel="0" collapsed="false">
      <c r="A99" s="113" t="n">
        <v>94</v>
      </c>
      <c r="B99" s="113" t="s">
        <v>368</v>
      </c>
      <c r="C99" s="113" t="s">
        <v>369</v>
      </c>
      <c r="D99" s="0" t="str">
        <f aca="false">_xlfn.CONCAT(UPPER(TRIM(B99))," ",TRIM(C99))</f>
        <v>TIERRIE Marie</v>
      </c>
      <c r="E99" s="114" t="n">
        <f aca="false">SUM(F99:AA99)</f>
        <v>705</v>
      </c>
      <c r="F99" s="0" t="n">
        <v>26</v>
      </c>
      <c r="G99" s="0" t="n">
        <v>11</v>
      </c>
      <c r="H99" s="0" t="n">
        <v>80</v>
      </c>
      <c r="I99" s="0" t="n">
        <v>76</v>
      </c>
      <c r="J99" s="0" t="n">
        <v>48</v>
      </c>
      <c r="K99" s="0" t="n">
        <v>0</v>
      </c>
      <c r="L99" s="0" t="n">
        <v>42</v>
      </c>
      <c r="M99" s="0" t="n">
        <v>23</v>
      </c>
      <c r="N99" s="0" t="n">
        <v>29</v>
      </c>
      <c r="O99" s="0" t="n">
        <v>34</v>
      </c>
      <c r="P99" s="0" t="n">
        <v>33</v>
      </c>
      <c r="Q99" s="0" t="n">
        <v>44</v>
      </c>
      <c r="R99" s="0" t="n">
        <v>80</v>
      </c>
      <c r="S99" s="0" t="n">
        <v>19</v>
      </c>
      <c r="T99" s="0" t="n">
        <v>49</v>
      </c>
      <c r="U99" s="0" t="n">
        <v>24</v>
      </c>
      <c r="V99" s="0" t="n">
        <v>36</v>
      </c>
      <c r="W99" s="0" t="n">
        <v>36</v>
      </c>
      <c r="X99" s="0" t="n">
        <v>10</v>
      </c>
      <c r="Y99" s="0" t="n">
        <v>5</v>
      </c>
    </row>
    <row r="100" customFormat="false" ht="14.25" hidden="false" customHeight="false" outlineLevel="0" collapsed="false">
      <c r="A100" s="113" t="n">
        <v>95</v>
      </c>
      <c r="B100" s="113" t="s">
        <v>496</v>
      </c>
      <c r="C100" s="113" t="s">
        <v>267</v>
      </c>
      <c r="D100" s="0" t="str">
        <f aca="false">_xlfn.CONCAT(UPPER(TRIM(B100))," ",TRIM(C100))</f>
        <v>ABDELFEDIL Martine</v>
      </c>
      <c r="E100" s="114" t="n">
        <f aca="false">SUM(F100:AA100)</f>
        <v>773</v>
      </c>
      <c r="F100" s="0" t="n">
        <v>26</v>
      </c>
      <c r="G100" s="0" t="n">
        <v>20</v>
      </c>
      <c r="H100" s="0" t="n">
        <v>80</v>
      </c>
      <c r="I100" s="0" t="n">
        <v>76</v>
      </c>
      <c r="J100" s="0" t="n">
        <v>48</v>
      </c>
      <c r="K100" s="0" t="n">
        <v>23</v>
      </c>
      <c r="L100" s="0" t="n">
        <v>84</v>
      </c>
      <c r="M100" s="0" t="n">
        <v>65</v>
      </c>
      <c r="N100" s="0" t="n">
        <v>29</v>
      </c>
      <c r="O100" s="0" t="n">
        <v>32</v>
      </c>
      <c r="P100" s="0" t="n">
        <v>30</v>
      </c>
      <c r="Q100" s="0" t="n">
        <v>34</v>
      </c>
      <c r="R100" s="0" t="n">
        <v>24</v>
      </c>
      <c r="S100" s="0" t="n">
        <v>30</v>
      </c>
      <c r="T100" s="0" t="n">
        <v>49</v>
      </c>
      <c r="U100" s="0" t="n">
        <v>24</v>
      </c>
      <c r="V100" s="0" t="n">
        <v>36</v>
      </c>
      <c r="W100" s="0" t="n">
        <v>36</v>
      </c>
      <c r="X100" s="0" t="n">
        <v>14</v>
      </c>
      <c r="Y100" s="0" t="n">
        <v>13</v>
      </c>
    </row>
    <row r="101" customFormat="false" ht="14.25" hidden="false" customHeight="false" outlineLevel="0" collapsed="false">
      <c r="A101" s="113" t="n">
        <v>96</v>
      </c>
      <c r="B101" s="113" t="s">
        <v>365</v>
      </c>
      <c r="C101" s="113" t="s">
        <v>335</v>
      </c>
      <c r="D101" s="0" t="str">
        <f aca="false">_xlfn.CONCAT(UPPER(TRIM(B101))," ",TRIM(C101))</f>
        <v>BIZIEUX Jean</v>
      </c>
      <c r="E101" s="114" t="n">
        <f aca="false">SUM(F101:AA101)</f>
        <v>566</v>
      </c>
      <c r="F101" s="0" t="n">
        <v>26</v>
      </c>
      <c r="G101" s="0" t="n">
        <v>18</v>
      </c>
      <c r="H101" s="0" t="n">
        <v>65</v>
      </c>
      <c r="I101" s="0" t="n">
        <v>36</v>
      </c>
      <c r="J101" s="0" t="n">
        <v>0</v>
      </c>
      <c r="K101" s="0" t="n">
        <v>0</v>
      </c>
      <c r="L101" s="0" t="n">
        <v>84</v>
      </c>
      <c r="M101" s="0" t="n">
        <v>65</v>
      </c>
      <c r="N101" s="0" t="n">
        <v>0</v>
      </c>
      <c r="O101" s="0" t="n">
        <v>30</v>
      </c>
      <c r="P101" s="0" t="n">
        <v>23</v>
      </c>
      <c r="Q101" s="0" t="n">
        <v>39</v>
      </c>
      <c r="R101" s="0" t="n">
        <v>21</v>
      </c>
      <c r="S101" s="0" t="n">
        <v>32</v>
      </c>
      <c r="T101" s="0" t="n">
        <v>18</v>
      </c>
      <c r="U101" s="0" t="n">
        <v>24</v>
      </c>
      <c r="V101" s="0" t="n">
        <v>36</v>
      </c>
      <c r="W101" s="0" t="n">
        <v>36</v>
      </c>
      <c r="X101" s="0" t="n">
        <v>0</v>
      </c>
      <c r="Y101" s="0" t="n">
        <v>13</v>
      </c>
    </row>
    <row r="102" customFormat="false" ht="14.25" hidden="false" customHeight="false" outlineLevel="0" collapsed="false">
      <c r="A102" s="113" t="n">
        <v>97</v>
      </c>
      <c r="B102" s="113" t="s">
        <v>495</v>
      </c>
      <c r="C102" s="113" t="s">
        <v>204</v>
      </c>
      <c r="D102" s="0" t="str">
        <f aca="false">_xlfn.CONCAT(UPPER(TRIM(B102))," ",TRIM(C102))</f>
        <v>JONET Françoise</v>
      </c>
      <c r="E102" s="114" t="n">
        <f aca="false">SUM(F102:AA102)</f>
        <v>721</v>
      </c>
      <c r="F102" s="0" t="n">
        <v>28</v>
      </c>
      <c r="G102" s="0" t="n">
        <v>20</v>
      </c>
      <c r="H102" s="0" t="n">
        <v>63</v>
      </c>
      <c r="I102" s="0" t="n">
        <v>76</v>
      </c>
      <c r="J102" s="0" t="n">
        <v>33</v>
      </c>
      <c r="K102" s="0" t="n">
        <v>39</v>
      </c>
      <c r="L102" s="0" t="n">
        <v>36</v>
      </c>
      <c r="M102" s="0" t="n">
        <v>13</v>
      </c>
      <c r="N102" s="0" t="n">
        <v>23</v>
      </c>
      <c r="O102" s="0" t="n">
        <v>27</v>
      </c>
      <c r="P102" s="0" t="n">
        <v>30</v>
      </c>
      <c r="Q102" s="0" t="n">
        <v>75</v>
      </c>
      <c r="R102" s="0" t="n">
        <v>83</v>
      </c>
      <c r="S102" s="0" t="n">
        <v>31</v>
      </c>
      <c r="T102" s="0" t="n">
        <v>42</v>
      </c>
      <c r="U102" s="0" t="n">
        <v>24</v>
      </c>
      <c r="V102" s="0" t="n">
        <v>15</v>
      </c>
      <c r="W102" s="0" t="n">
        <v>36</v>
      </c>
      <c r="X102" s="0" t="n">
        <v>14</v>
      </c>
      <c r="Y102" s="0" t="n">
        <v>13</v>
      </c>
    </row>
    <row r="103" customFormat="false" ht="14.25" hidden="false" customHeight="false" outlineLevel="0" collapsed="false">
      <c r="A103" s="113" t="n">
        <v>98</v>
      </c>
      <c r="B103" s="113" t="s">
        <v>370</v>
      </c>
      <c r="C103" s="113" t="s">
        <v>371</v>
      </c>
      <c r="D103" s="0" t="str">
        <f aca="false">_xlfn.CONCAT(UPPER(TRIM(B103))," ",TRIM(C103))</f>
        <v>ANDRY Anne-Marie</v>
      </c>
      <c r="E103" s="114" t="n">
        <f aca="false">SUM(F103:AA103)</f>
        <v>793</v>
      </c>
      <c r="F103" s="0" t="n">
        <v>28</v>
      </c>
      <c r="G103" s="0" t="n">
        <v>20</v>
      </c>
      <c r="H103" s="0" t="n">
        <v>65</v>
      </c>
      <c r="I103" s="0" t="n">
        <v>76</v>
      </c>
      <c r="J103" s="0" t="n">
        <v>48</v>
      </c>
      <c r="K103" s="0" t="n">
        <v>45</v>
      </c>
      <c r="L103" s="0" t="n">
        <v>45</v>
      </c>
      <c r="M103" s="0" t="n">
        <v>23</v>
      </c>
      <c r="N103" s="0" t="n">
        <v>30</v>
      </c>
      <c r="O103" s="0" t="n">
        <v>32</v>
      </c>
      <c r="P103" s="0" t="n">
        <v>33</v>
      </c>
      <c r="Q103" s="0" t="n">
        <v>44</v>
      </c>
      <c r="R103" s="0" t="n">
        <v>80</v>
      </c>
      <c r="S103" s="0" t="n">
        <v>45</v>
      </c>
      <c r="T103" s="0" t="n">
        <v>56</v>
      </c>
      <c r="U103" s="0" t="n">
        <v>24</v>
      </c>
      <c r="V103" s="0" t="n">
        <v>36</v>
      </c>
      <c r="W103" s="0" t="n">
        <v>36</v>
      </c>
      <c r="X103" s="0" t="n">
        <v>14</v>
      </c>
      <c r="Y103" s="0" t="n">
        <v>13</v>
      </c>
    </row>
    <row r="104" customFormat="false" ht="14.25" hidden="false" customHeight="false" outlineLevel="0" collapsed="false">
      <c r="A104" s="113" t="n">
        <v>99</v>
      </c>
      <c r="B104" s="113" t="s">
        <v>359</v>
      </c>
      <c r="C104" s="113" t="s">
        <v>360</v>
      </c>
      <c r="D104" s="0" t="str">
        <f aca="false">_xlfn.CONCAT(UPPER(TRIM(B104))," ",TRIM(C104))</f>
        <v>VAUTRIN Marie-Annic</v>
      </c>
      <c r="E104" s="114" t="n">
        <f aca="false">SUM(F104:AA104)</f>
        <v>619</v>
      </c>
      <c r="F104" s="0" t="n">
        <v>28</v>
      </c>
      <c r="G104" s="0" t="n">
        <v>18</v>
      </c>
      <c r="H104" s="0" t="n">
        <v>65</v>
      </c>
      <c r="I104" s="0" t="n">
        <v>76</v>
      </c>
      <c r="J104" s="0" t="n">
        <v>42</v>
      </c>
      <c r="K104" s="0" t="n">
        <v>20</v>
      </c>
      <c r="L104" s="0" t="n">
        <v>45</v>
      </c>
      <c r="M104" s="0" t="n">
        <v>23</v>
      </c>
      <c r="N104" s="0" t="n">
        <v>21</v>
      </c>
      <c r="O104" s="0" t="n">
        <v>30</v>
      </c>
      <c r="P104" s="0" t="n">
        <v>26</v>
      </c>
      <c r="Q104" s="0" t="n">
        <v>42</v>
      </c>
      <c r="R104" s="0" t="n">
        <v>0</v>
      </c>
      <c r="S104" s="0" t="n">
        <v>29</v>
      </c>
      <c r="T104" s="0" t="n">
        <v>42</v>
      </c>
      <c r="U104" s="0" t="n">
        <v>22</v>
      </c>
      <c r="V104" s="0" t="n">
        <v>34</v>
      </c>
      <c r="W104" s="0" t="n">
        <v>36</v>
      </c>
      <c r="X104" s="0" t="n">
        <v>14</v>
      </c>
      <c r="Y104" s="0" t="n">
        <v>6</v>
      </c>
    </row>
    <row r="105" customFormat="false" ht="14.25" hidden="false" customHeight="false" outlineLevel="0" collapsed="false">
      <c r="A105" s="113" t="n">
        <v>100</v>
      </c>
      <c r="B105" s="113" t="s">
        <v>320</v>
      </c>
      <c r="C105" s="113" t="s">
        <v>321</v>
      </c>
      <c r="D105" s="0" t="str">
        <f aca="false">_xlfn.CONCAT(UPPER(TRIM(B105))," ",TRIM(C105))</f>
        <v>MINET Florentin</v>
      </c>
      <c r="E105" s="114" t="n">
        <f aca="false">SUM(F105:AA105)</f>
        <v>887</v>
      </c>
      <c r="F105" s="0" t="n">
        <v>26</v>
      </c>
      <c r="G105" s="0" t="n">
        <v>22</v>
      </c>
      <c r="H105" s="0" t="n">
        <v>80</v>
      </c>
      <c r="I105" s="0" t="n">
        <v>76</v>
      </c>
      <c r="J105" s="0" t="n">
        <v>48</v>
      </c>
      <c r="K105" s="0" t="n">
        <v>46</v>
      </c>
      <c r="L105" s="0" t="n">
        <v>84</v>
      </c>
      <c r="M105" s="0" t="n">
        <v>65</v>
      </c>
      <c r="N105" s="0" t="n">
        <v>36</v>
      </c>
      <c r="O105" s="0" t="n">
        <v>30</v>
      </c>
      <c r="P105" s="0" t="n">
        <v>33</v>
      </c>
      <c r="Q105" s="0" t="n">
        <v>44</v>
      </c>
      <c r="R105" s="0" t="n">
        <v>72</v>
      </c>
      <c r="S105" s="0" t="n">
        <v>45</v>
      </c>
      <c r="T105" s="0" t="n">
        <v>56</v>
      </c>
      <c r="U105" s="0" t="n">
        <v>27</v>
      </c>
      <c r="V105" s="0" t="n">
        <v>34</v>
      </c>
      <c r="W105" s="0" t="n">
        <v>36</v>
      </c>
      <c r="X105" s="0" t="n">
        <v>14</v>
      </c>
      <c r="Y105" s="0" t="n">
        <v>13</v>
      </c>
    </row>
    <row r="106" customFormat="false" ht="14.25" hidden="false" customHeight="false" outlineLevel="0" collapsed="false">
      <c r="A106" s="113" t="n">
        <v>101</v>
      </c>
      <c r="B106" s="113" t="s">
        <v>599</v>
      </c>
      <c r="C106" s="113" t="s">
        <v>293</v>
      </c>
      <c r="D106" s="0" t="str">
        <f aca="false">_xlfn.CONCAT(UPPER(TRIM(B106))," ",TRIM(C106))</f>
        <v>DE GRAUX Francis</v>
      </c>
      <c r="E106" s="114" t="n">
        <f aca="false">SUM(F106:AA106)</f>
        <v>718</v>
      </c>
      <c r="F106" s="0" t="n">
        <v>26</v>
      </c>
      <c r="G106" s="0" t="n">
        <v>22</v>
      </c>
      <c r="H106" s="0" t="n">
        <v>80</v>
      </c>
      <c r="I106" s="0" t="n">
        <v>36</v>
      </c>
      <c r="J106" s="0" t="n">
        <v>48</v>
      </c>
      <c r="K106" s="0" t="n">
        <v>34</v>
      </c>
      <c r="L106" s="0" t="n">
        <v>45</v>
      </c>
      <c r="M106" s="0" t="n">
        <v>24</v>
      </c>
      <c r="N106" s="0" t="n">
        <v>27</v>
      </c>
      <c r="O106" s="0" t="n">
        <v>30</v>
      </c>
      <c r="P106" s="0" t="n">
        <v>31</v>
      </c>
      <c r="Q106" s="0" t="n">
        <v>44</v>
      </c>
      <c r="R106" s="0" t="n">
        <v>72</v>
      </c>
      <c r="S106" s="0" t="n">
        <v>45</v>
      </c>
      <c r="T106" s="0" t="n">
        <v>49</v>
      </c>
      <c r="U106" s="0" t="n">
        <v>19</v>
      </c>
      <c r="V106" s="0" t="n">
        <v>26</v>
      </c>
      <c r="W106" s="0" t="n">
        <v>36</v>
      </c>
      <c r="X106" s="0" t="n">
        <v>14</v>
      </c>
      <c r="Y106" s="0" t="n">
        <v>10</v>
      </c>
    </row>
    <row r="107" customFormat="false" ht="14.25" hidden="false" customHeight="false" outlineLevel="0" collapsed="false">
      <c r="A107" s="113" t="n">
        <v>102</v>
      </c>
      <c r="B107" s="113" t="s">
        <v>727</v>
      </c>
      <c r="C107" s="113" t="s">
        <v>728</v>
      </c>
      <c r="D107" s="0" t="str">
        <f aca="false">_xlfn.CONCAT(UPPER(TRIM(B107))," ",TRIM(C107))</f>
        <v>GEORGES Gilbert</v>
      </c>
      <c r="E107" s="114" t="n">
        <f aca="false">SUM(F107:AA107)</f>
        <v>865</v>
      </c>
      <c r="F107" s="0" t="n">
        <v>28</v>
      </c>
      <c r="G107" s="0" t="n">
        <v>22</v>
      </c>
      <c r="H107" s="0" t="n">
        <v>80</v>
      </c>
      <c r="I107" s="0" t="n">
        <v>36</v>
      </c>
      <c r="J107" s="0" t="n">
        <v>48</v>
      </c>
      <c r="K107" s="0" t="n">
        <v>45</v>
      </c>
      <c r="L107" s="0" t="n">
        <v>84</v>
      </c>
      <c r="M107" s="0" t="n">
        <v>65</v>
      </c>
      <c r="N107" s="0" t="n">
        <v>36</v>
      </c>
      <c r="O107" s="0" t="n">
        <v>27</v>
      </c>
      <c r="P107" s="0" t="n">
        <v>33</v>
      </c>
      <c r="Q107" s="0" t="n">
        <v>75</v>
      </c>
      <c r="R107" s="0" t="n">
        <v>72</v>
      </c>
      <c r="S107" s="0" t="n">
        <v>45</v>
      </c>
      <c r="T107" s="0" t="n">
        <v>56</v>
      </c>
      <c r="U107" s="0" t="n">
        <v>27</v>
      </c>
      <c r="V107" s="0" t="n">
        <v>34</v>
      </c>
      <c r="W107" s="0" t="n">
        <v>36</v>
      </c>
      <c r="X107" s="0" t="n">
        <v>16</v>
      </c>
      <c r="Y107" s="0" t="n">
        <v>0</v>
      </c>
    </row>
    <row r="108" customFormat="false" ht="14.25" hidden="false" customHeight="false" outlineLevel="0" collapsed="false">
      <c r="A108" s="113" t="n">
        <v>103</v>
      </c>
      <c r="B108" s="113" t="s">
        <v>329</v>
      </c>
      <c r="C108" s="113" t="s">
        <v>246</v>
      </c>
      <c r="D108" s="0" t="str">
        <f aca="false">_xlfn.CONCAT(UPPER(TRIM(B108))," ",TRIM(C108))</f>
        <v>VANHACK Christine</v>
      </c>
      <c r="E108" s="114" t="n">
        <f aca="false">SUM(F108:AA108)</f>
        <v>871</v>
      </c>
      <c r="F108" s="0" t="n">
        <v>28</v>
      </c>
      <c r="G108" s="0" t="n">
        <v>22</v>
      </c>
      <c r="H108" s="0" t="n">
        <v>65</v>
      </c>
      <c r="I108" s="0" t="n">
        <v>76</v>
      </c>
      <c r="J108" s="0" t="n">
        <v>48</v>
      </c>
      <c r="K108" s="0" t="n">
        <v>46</v>
      </c>
      <c r="L108" s="0" t="n">
        <v>84</v>
      </c>
      <c r="M108" s="0" t="n">
        <v>65</v>
      </c>
      <c r="N108" s="0" t="n">
        <v>0</v>
      </c>
      <c r="O108" s="0" t="n">
        <v>34</v>
      </c>
      <c r="P108" s="0" t="n">
        <v>33</v>
      </c>
      <c r="Q108" s="0" t="n">
        <v>75</v>
      </c>
      <c r="R108" s="0" t="n">
        <v>72</v>
      </c>
      <c r="S108" s="0" t="n">
        <v>48</v>
      </c>
      <c r="T108" s="0" t="n">
        <v>49</v>
      </c>
      <c r="U108" s="0" t="n">
        <v>27</v>
      </c>
      <c r="V108" s="0" t="n">
        <v>36</v>
      </c>
      <c r="W108" s="0" t="n">
        <v>36</v>
      </c>
      <c r="X108" s="0" t="n">
        <v>14</v>
      </c>
      <c r="Y108" s="0" t="n">
        <v>13</v>
      </c>
    </row>
    <row r="109" customFormat="false" ht="14.25" hidden="false" customHeight="false" outlineLevel="0" collapsed="false">
      <c r="A109" s="113" t="n">
        <v>104</v>
      </c>
      <c r="B109" s="113" t="s">
        <v>825</v>
      </c>
      <c r="C109" s="113" t="s">
        <v>210</v>
      </c>
      <c r="D109" s="0" t="str">
        <f aca="false">_xlfn.CONCAT(UPPER(TRIM(B109))," ",TRIM(C109))</f>
        <v>LONNOY Monique</v>
      </c>
      <c r="E109" s="114" t="n">
        <f aca="false">SUM(F109:AA109)</f>
        <v>482</v>
      </c>
      <c r="F109" s="0" t="n">
        <v>26</v>
      </c>
      <c r="G109" s="0" t="n">
        <v>18</v>
      </c>
      <c r="H109" s="0" t="n">
        <v>11</v>
      </c>
      <c r="I109" s="0" t="n">
        <v>76</v>
      </c>
      <c r="J109" s="0" t="n">
        <v>27</v>
      </c>
      <c r="K109" s="0" t="n">
        <v>41</v>
      </c>
      <c r="L109" s="0" t="n">
        <v>22</v>
      </c>
      <c r="M109" s="0" t="n">
        <v>14</v>
      </c>
      <c r="N109" s="0" t="n">
        <v>29</v>
      </c>
      <c r="O109" s="0" t="n">
        <v>27</v>
      </c>
      <c r="P109" s="0" t="n">
        <v>33</v>
      </c>
      <c r="Q109" s="0" t="n">
        <v>33</v>
      </c>
      <c r="R109" s="0" t="n">
        <v>18</v>
      </c>
      <c r="S109" s="0" t="n">
        <v>17</v>
      </c>
      <c r="T109" s="0" t="n">
        <v>12</v>
      </c>
      <c r="U109" s="0" t="n">
        <v>24</v>
      </c>
      <c r="V109" s="0" t="n">
        <v>36</v>
      </c>
      <c r="W109" s="0" t="n">
        <v>7</v>
      </c>
      <c r="X109" s="0" t="n">
        <v>6</v>
      </c>
      <c r="Y109" s="0" t="n">
        <v>5</v>
      </c>
    </row>
    <row r="110" customFormat="false" ht="14.25" hidden="false" customHeight="false" outlineLevel="0" collapsed="false">
      <c r="A110" s="113" t="n">
        <v>105</v>
      </c>
      <c r="B110" s="113" t="s">
        <v>328</v>
      </c>
      <c r="C110" s="113" t="s">
        <v>204</v>
      </c>
      <c r="D110" s="0" t="str">
        <f aca="false">_xlfn.CONCAT(UPPER(TRIM(B110))," ",TRIM(C110))</f>
        <v>ROELS Françoise</v>
      </c>
      <c r="E110" s="114" t="n">
        <f aca="false">SUM(F110:AA110)</f>
        <v>773</v>
      </c>
      <c r="F110" s="0" t="n">
        <v>26</v>
      </c>
      <c r="G110" s="0" t="n">
        <v>18</v>
      </c>
      <c r="H110" s="0" t="n">
        <v>18</v>
      </c>
      <c r="I110" s="0" t="n">
        <v>76</v>
      </c>
      <c r="J110" s="0" t="n">
        <v>48</v>
      </c>
      <c r="K110" s="0" t="n">
        <v>46</v>
      </c>
      <c r="L110" s="0" t="n">
        <v>84</v>
      </c>
      <c r="M110" s="0" t="n">
        <v>65</v>
      </c>
      <c r="N110" s="0" t="n">
        <v>30</v>
      </c>
      <c r="O110" s="0" t="n">
        <v>22</v>
      </c>
      <c r="P110" s="0" t="n">
        <v>31</v>
      </c>
      <c r="Q110" s="0" t="n">
        <v>75</v>
      </c>
      <c r="R110" s="0" t="n">
        <v>30</v>
      </c>
      <c r="S110" s="0" t="n">
        <v>31</v>
      </c>
      <c r="T110" s="0" t="n">
        <v>56</v>
      </c>
      <c r="U110" s="0" t="n">
        <v>24</v>
      </c>
      <c r="V110" s="0" t="n">
        <v>30</v>
      </c>
      <c r="W110" s="0" t="n">
        <v>36</v>
      </c>
      <c r="X110" s="0" t="n">
        <v>14</v>
      </c>
      <c r="Y110" s="0" t="n">
        <v>13</v>
      </c>
    </row>
    <row r="111" customFormat="false" ht="14.25" hidden="false" customHeight="false" outlineLevel="0" collapsed="false">
      <c r="A111" s="113" t="n">
        <v>106</v>
      </c>
      <c r="B111" s="113" t="s">
        <v>329</v>
      </c>
      <c r="C111" s="113" t="s">
        <v>330</v>
      </c>
      <c r="D111" s="0" t="str">
        <f aca="false">_xlfn.CONCAT(UPPER(TRIM(B111))," ",TRIM(C111))</f>
        <v>VANHACK Marguerite</v>
      </c>
      <c r="E111" s="114" t="n">
        <f aca="false">SUM(F111:AA111)</f>
        <v>646</v>
      </c>
      <c r="F111" s="0" t="n">
        <v>28</v>
      </c>
      <c r="G111" s="0" t="n">
        <v>22</v>
      </c>
      <c r="H111" s="0" t="n">
        <v>70</v>
      </c>
      <c r="I111" s="0" t="n">
        <v>76</v>
      </c>
      <c r="J111" s="0" t="n">
        <v>48</v>
      </c>
      <c r="K111" s="0" t="n">
        <v>46</v>
      </c>
      <c r="L111" s="0" t="n">
        <v>48</v>
      </c>
      <c r="M111" s="0" t="n">
        <v>0</v>
      </c>
      <c r="N111" s="0" t="n">
        <v>24</v>
      </c>
      <c r="O111" s="0" t="n">
        <v>32</v>
      </c>
      <c r="P111" s="0" t="n">
        <v>21</v>
      </c>
      <c r="Q111" s="0" t="n">
        <v>44</v>
      </c>
      <c r="R111" s="0" t="n">
        <v>0</v>
      </c>
      <c r="S111" s="0" t="n">
        <v>30</v>
      </c>
      <c r="T111" s="0" t="n">
        <v>42</v>
      </c>
      <c r="U111" s="0" t="n">
        <v>24</v>
      </c>
      <c r="V111" s="0" t="n">
        <v>30</v>
      </c>
      <c r="W111" s="0" t="n">
        <v>36</v>
      </c>
      <c r="X111" s="0" t="n">
        <v>12</v>
      </c>
      <c r="Y111" s="0" t="n">
        <v>13</v>
      </c>
    </row>
    <row r="112" customFormat="false" ht="14.25" hidden="false" customHeight="false" outlineLevel="0" collapsed="false">
      <c r="A112" s="113" t="n">
        <v>107</v>
      </c>
      <c r="B112" s="113" t="s">
        <v>518</v>
      </c>
      <c r="C112" s="113" t="s">
        <v>208</v>
      </c>
      <c r="D112" s="0" t="str">
        <f aca="false">_xlfn.CONCAT(UPPER(TRIM(B112))," ",TRIM(C112))</f>
        <v>FRANSSEN Jacques</v>
      </c>
      <c r="E112" s="114" t="n">
        <f aca="false">SUM(F112:AA112)</f>
        <v>897</v>
      </c>
      <c r="F112" s="0" t="n">
        <v>28</v>
      </c>
      <c r="G112" s="0" t="n">
        <v>22</v>
      </c>
      <c r="H112" s="0" t="n">
        <v>83</v>
      </c>
      <c r="I112" s="0" t="n">
        <v>76</v>
      </c>
      <c r="J112" s="0" t="n">
        <v>48</v>
      </c>
      <c r="K112" s="0" t="n">
        <v>41</v>
      </c>
      <c r="L112" s="0" t="n">
        <v>84</v>
      </c>
      <c r="M112" s="0" t="n">
        <v>65</v>
      </c>
      <c r="N112" s="0" t="n">
        <v>36</v>
      </c>
      <c r="O112" s="0" t="n">
        <v>34</v>
      </c>
      <c r="P112" s="0" t="n">
        <v>33</v>
      </c>
      <c r="Q112" s="0" t="n">
        <v>44</v>
      </c>
      <c r="R112" s="0" t="n">
        <v>80</v>
      </c>
      <c r="S112" s="0" t="n">
        <v>45</v>
      </c>
      <c r="T112" s="0" t="n">
        <v>56</v>
      </c>
      <c r="U112" s="0" t="n">
        <v>24</v>
      </c>
      <c r="V112" s="0" t="n">
        <v>34</v>
      </c>
      <c r="W112" s="0" t="n">
        <v>36</v>
      </c>
      <c r="X112" s="0" t="n">
        <v>15</v>
      </c>
      <c r="Y112" s="0" t="n">
        <v>13</v>
      </c>
    </row>
    <row r="113" customFormat="false" ht="14.25" hidden="false" customHeight="false" outlineLevel="0" collapsed="false">
      <c r="A113" s="113" t="n">
        <v>108</v>
      </c>
      <c r="B113" s="113" t="s">
        <v>331</v>
      </c>
      <c r="C113" s="113" t="s">
        <v>208</v>
      </c>
      <c r="D113" s="0" t="str">
        <f aca="false">_xlfn.CONCAT(UPPER(TRIM(B113))," ",TRIM(C113))</f>
        <v>GILLET Jacques</v>
      </c>
      <c r="E113" s="114" t="n">
        <f aca="false">SUM(F113:AA113)</f>
        <v>884</v>
      </c>
      <c r="F113" s="0" t="n">
        <v>28</v>
      </c>
      <c r="G113" s="0" t="n">
        <v>20</v>
      </c>
      <c r="H113" s="0" t="n">
        <v>80</v>
      </c>
      <c r="I113" s="0" t="n">
        <v>76</v>
      </c>
      <c r="J113" s="0" t="n">
        <v>48</v>
      </c>
      <c r="K113" s="0" t="n">
        <v>45</v>
      </c>
      <c r="L113" s="0" t="n">
        <v>84</v>
      </c>
      <c r="M113" s="0" t="n">
        <v>65</v>
      </c>
      <c r="N113" s="0" t="n">
        <v>0</v>
      </c>
      <c r="O113" s="0" t="n">
        <v>32</v>
      </c>
      <c r="P113" s="0" t="n">
        <v>33</v>
      </c>
      <c r="Q113" s="0" t="n">
        <v>75</v>
      </c>
      <c r="R113" s="0" t="n">
        <v>80</v>
      </c>
      <c r="S113" s="0" t="n">
        <v>45</v>
      </c>
      <c r="T113" s="0" t="n">
        <v>49</v>
      </c>
      <c r="U113" s="0" t="n">
        <v>24</v>
      </c>
      <c r="V113" s="0" t="n">
        <v>36</v>
      </c>
      <c r="W113" s="0" t="n">
        <v>36</v>
      </c>
      <c r="X113" s="0" t="n">
        <v>15</v>
      </c>
      <c r="Y113" s="0" t="n">
        <v>13</v>
      </c>
    </row>
    <row r="114" customFormat="false" ht="14.25" hidden="false" customHeight="false" outlineLevel="0" collapsed="false">
      <c r="A114" s="113" t="n">
        <v>109</v>
      </c>
      <c r="B114" s="113" t="s">
        <v>322</v>
      </c>
      <c r="C114" s="113" t="s">
        <v>323</v>
      </c>
      <c r="D114" s="0" t="str">
        <f aca="false">_xlfn.CONCAT(UPPER(TRIM(B114))," ",TRIM(C114))</f>
        <v>TURCHETTO Bruno</v>
      </c>
      <c r="E114" s="114" t="n">
        <f aca="false">SUM(F114:AA114)</f>
        <v>661</v>
      </c>
      <c r="F114" s="0" t="n">
        <v>28</v>
      </c>
      <c r="G114" s="0" t="n">
        <v>20</v>
      </c>
      <c r="H114" s="0" t="n">
        <v>70</v>
      </c>
      <c r="I114" s="0" t="n">
        <v>24</v>
      </c>
      <c r="J114" s="0" t="n">
        <v>48</v>
      </c>
      <c r="K114" s="0" t="n">
        <v>33</v>
      </c>
      <c r="L114" s="0" t="n">
        <v>45</v>
      </c>
      <c r="M114" s="0" t="n">
        <v>24</v>
      </c>
      <c r="N114" s="0" t="n">
        <v>30</v>
      </c>
      <c r="O114" s="0" t="n">
        <v>27</v>
      </c>
      <c r="P114" s="0" t="n">
        <v>33</v>
      </c>
      <c r="Q114" s="0" t="n">
        <v>44</v>
      </c>
      <c r="R114" s="0" t="n">
        <v>21</v>
      </c>
      <c r="S114" s="0" t="n">
        <v>42</v>
      </c>
      <c r="T114" s="0" t="n">
        <v>49</v>
      </c>
      <c r="U114" s="0" t="n">
        <v>24</v>
      </c>
      <c r="V114" s="0" t="n">
        <v>36</v>
      </c>
      <c r="W114" s="0" t="n">
        <v>36</v>
      </c>
      <c r="X114" s="0" t="n">
        <v>14</v>
      </c>
      <c r="Y114" s="0" t="n">
        <v>13</v>
      </c>
    </row>
    <row r="115" customFormat="false" ht="14.25" hidden="false" customHeight="false" outlineLevel="0" collapsed="false">
      <c r="A115" s="113" t="n">
        <v>110</v>
      </c>
      <c r="B115" s="113" t="s">
        <v>326</v>
      </c>
      <c r="C115" s="113" t="s">
        <v>327</v>
      </c>
      <c r="D115" s="0" t="str">
        <f aca="false">_xlfn.CONCAT(UPPER(TRIM(B115))," ",TRIM(C115))</f>
        <v>BERTRAND Georges</v>
      </c>
      <c r="E115" s="114" t="n">
        <f aca="false">SUM(F115:AA115)</f>
        <v>799</v>
      </c>
      <c r="F115" s="0" t="n">
        <v>26</v>
      </c>
      <c r="G115" s="0" t="n">
        <v>22</v>
      </c>
      <c r="H115" s="0" t="n">
        <v>65</v>
      </c>
      <c r="I115" s="0" t="n">
        <v>76</v>
      </c>
      <c r="J115" s="0" t="n">
        <v>48</v>
      </c>
      <c r="K115" s="0" t="n">
        <v>45</v>
      </c>
      <c r="L115" s="0" t="n">
        <v>84</v>
      </c>
      <c r="M115" s="0" t="n">
        <v>65</v>
      </c>
      <c r="N115" s="0" t="n">
        <v>29</v>
      </c>
      <c r="O115" s="0" t="n">
        <v>31</v>
      </c>
      <c r="P115" s="0" t="n">
        <v>33</v>
      </c>
      <c r="Q115" s="0" t="n">
        <v>75</v>
      </c>
      <c r="R115" s="0" t="n">
        <v>0</v>
      </c>
      <c r="S115" s="0" t="n">
        <v>32</v>
      </c>
      <c r="T115" s="0" t="n">
        <v>49</v>
      </c>
      <c r="U115" s="0" t="n">
        <v>19</v>
      </c>
      <c r="V115" s="0" t="n">
        <v>36</v>
      </c>
      <c r="W115" s="0" t="n">
        <v>36</v>
      </c>
      <c r="X115" s="0" t="n">
        <v>15</v>
      </c>
      <c r="Y115" s="0" t="n">
        <v>13</v>
      </c>
    </row>
    <row r="116" customFormat="false" ht="14.25" hidden="false" customHeight="false" outlineLevel="0" collapsed="false">
      <c r="A116" s="113" t="n">
        <v>111</v>
      </c>
      <c r="B116" s="113" t="s">
        <v>257</v>
      </c>
      <c r="C116" s="113" t="s">
        <v>200</v>
      </c>
      <c r="D116" s="0" t="str">
        <f aca="false">_xlfn.CONCAT(UPPER(TRIM(B116))," ",TRIM(C116))</f>
        <v>BOURGOIN Pierre</v>
      </c>
      <c r="E116" s="114" t="n">
        <f aca="false">SUM(F116:AA116)</f>
        <v>606</v>
      </c>
      <c r="F116" s="0" t="n">
        <v>26</v>
      </c>
      <c r="G116" s="0" t="n">
        <v>20</v>
      </c>
      <c r="H116" s="0" t="n">
        <v>0</v>
      </c>
      <c r="I116" s="0" t="n">
        <v>74</v>
      </c>
      <c r="J116" s="0" t="n">
        <v>48</v>
      </c>
      <c r="K116" s="0" t="n">
        <v>0</v>
      </c>
      <c r="L116" s="0" t="n">
        <v>47</v>
      </c>
      <c r="M116" s="0" t="n">
        <v>27</v>
      </c>
      <c r="N116" s="0" t="n">
        <v>29</v>
      </c>
      <c r="O116" s="0" t="n">
        <v>30</v>
      </c>
      <c r="P116" s="0" t="n">
        <v>33</v>
      </c>
      <c r="Q116" s="0" t="n">
        <v>75</v>
      </c>
      <c r="R116" s="0" t="n">
        <v>18</v>
      </c>
      <c r="S116" s="0" t="n">
        <v>21</v>
      </c>
      <c r="T116" s="0" t="n">
        <v>42</v>
      </c>
      <c r="U116" s="0" t="n">
        <v>27</v>
      </c>
      <c r="V116" s="0" t="n">
        <v>26</v>
      </c>
      <c r="W116" s="0" t="n">
        <v>36</v>
      </c>
      <c r="X116" s="0" t="n">
        <v>14</v>
      </c>
      <c r="Y116" s="0" t="n">
        <v>13</v>
      </c>
    </row>
    <row r="117" customFormat="false" ht="14.25" hidden="false" customHeight="false" outlineLevel="0" collapsed="false">
      <c r="A117" s="113" t="n">
        <v>112</v>
      </c>
      <c r="B117" s="113" t="s">
        <v>205</v>
      </c>
      <c r="C117" s="113" t="s">
        <v>206</v>
      </c>
      <c r="D117" s="0" t="str">
        <f aca="false">_xlfn.CONCAT(UPPER(TRIM(B117))," ",TRIM(C117))</f>
        <v>SLUSAREK Thierry</v>
      </c>
      <c r="E117" s="114" t="n">
        <f aca="false">SUM(F117:AA117)</f>
        <v>845</v>
      </c>
      <c r="F117" s="0" t="n">
        <v>26</v>
      </c>
      <c r="G117" s="0" t="n">
        <v>22</v>
      </c>
      <c r="H117" s="0" t="n">
        <v>65</v>
      </c>
      <c r="I117" s="0" t="n">
        <v>76</v>
      </c>
      <c r="J117" s="0" t="n">
        <v>48</v>
      </c>
      <c r="K117" s="0" t="n">
        <v>41</v>
      </c>
      <c r="L117" s="0" t="n">
        <v>84</v>
      </c>
      <c r="M117" s="0" t="n">
        <v>65</v>
      </c>
      <c r="N117" s="0" t="n">
        <v>36</v>
      </c>
      <c r="O117" s="0" t="n">
        <v>27</v>
      </c>
      <c r="P117" s="0" t="n">
        <v>33</v>
      </c>
      <c r="Q117" s="0" t="n">
        <v>42</v>
      </c>
      <c r="R117" s="0" t="n">
        <v>72</v>
      </c>
      <c r="S117" s="0" t="n">
        <v>31</v>
      </c>
      <c r="T117" s="0" t="n">
        <v>56</v>
      </c>
      <c r="U117" s="0" t="n">
        <v>24</v>
      </c>
      <c r="V117" s="0" t="n">
        <v>34</v>
      </c>
      <c r="W117" s="0" t="n">
        <v>36</v>
      </c>
      <c r="X117" s="0" t="n">
        <v>14</v>
      </c>
      <c r="Y117" s="0" t="n">
        <v>13</v>
      </c>
    </row>
    <row r="118" customFormat="false" ht="14.25" hidden="false" customHeight="false" outlineLevel="0" collapsed="false">
      <c r="A118" s="113" t="n">
        <v>113</v>
      </c>
      <c r="B118" s="113" t="s">
        <v>736</v>
      </c>
      <c r="C118" s="113" t="s">
        <v>206</v>
      </c>
      <c r="D118" s="0" t="str">
        <f aca="false">_xlfn.CONCAT(UPPER(TRIM(B118))," ",TRIM(C118))</f>
        <v>VALET Thierry</v>
      </c>
      <c r="E118" s="114" t="n">
        <f aca="false">SUM(F118:AA118)</f>
        <v>764</v>
      </c>
      <c r="F118" s="0" t="n">
        <v>26</v>
      </c>
      <c r="G118" s="0" t="n">
        <v>22</v>
      </c>
      <c r="H118" s="0" t="n">
        <v>65</v>
      </c>
      <c r="I118" s="0" t="n">
        <v>24</v>
      </c>
      <c r="J118" s="0" t="n">
        <v>48</v>
      </c>
      <c r="K118" s="0" t="n">
        <v>45</v>
      </c>
      <c r="L118" s="0" t="n">
        <v>84</v>
      </c>
      <c r="M118" s="0" t="n">
        <v>65</v>
      </c>
      <c r="N118" s="0" t="n">
        <v>27</v>
      </c>
      <c r="O118" s="0" t="n">
        <v>0</v>
      </c>
      <c r="P118" s="0" t="n">
        <v>33</v>
      </c>
      <c r="Q118" s="0" t="n">
        <v>44</v>
      </c>
      <c r="R118" s="0" t="n">
        <v>80</v>
      </c>
      <c r="S118" s="0" t="n">
        <v>31</v>
      </c>
      <c r="T118" s="0" t="n">
        <v>49</v>
      </c>
      <c r="U118" s="0" t="n">
        <v>24</v>
      </c>
      <c r="V118" s="0" t="n">
        <v>34</v>
      </c>
      <c r="W118" s="0" t="n">
        <v>36</v>
      </c>
      <c r="X118" s="0" t="n">
        <v>14</v>
      </c>
      <c r="Y118" s="0" t="n">
        <v>13</v>
      </c>
    </row>
    <row r="119" customFormat="false" ht="14.25" hidden="false" customHeight="false" outlineLevel="0" collapsed="false">
      <c r="A119" s="113" t="n">
        <v>114</v>
      </c>
      <c r="B119" s="113" t="s">
        <v>227</v>
      </c>
      <c r="C119" s="113" t="s">
        <v>228</v>
      </c>
      <c r="D119" s="0" t="str">
        <f aca="false">_xlfn.CONCAT(UPPER(TRIM(B119))," ",TRIM(C119))</f>
        <v>REBAUDENGO Elisabeth</v>
      </c>
      <c r="E119" s="114" t="n">
        <f aca="false">SUM(F119:AA119)</f>
        <v>743</v>
      </c>
      <c r="F119" s="0" t="n">
        <v>28</v>
      </c>
      <c r="G119" s="0" t="n">
        <v>20</v>
      </c>
      <c r="H119" s="0" t="n">
        <v>65</v>
      </c>
      <c r="I119" s="0" t="n">
        <v>76</v>
      </c>
      <c r="J119" s="0" t="n">
        <v>48</v>
      </c>
      <c r="K119" s="0" t="n">
        <v>46</v>
      </c>
      <c r="L119" s="0" t="n">
        <v>84</v>
      </c>
      <c r="M119" s="0" t="n">
        <v>26</v>
      </c>
      <c r="N119" s="0" t="n">
        <v>45</v>
      </c>
      <c r="O119" s="0" t="n">
        <v>27</v>
      </c>
      <c r="P119" s="0" t="n">
        <v>33</v>
      </c>
      <c r="Q119" s="0" t="n">
        <v>44</v>
      </c>
      <c r="R119" s="0" t="n">
        <v>0</v>
      </c>
      <c r="S119" s="0" t="n">
        <v>31</v>
      </c>
      <c r="T119" s="0" t="n">
        <v>56</v>
      </c>
      <c r="U119" s="0" t="n">
        <v>24</v>
      </c>
      <c r="V119" s="0" t="n">
        <v>30</v>
      </c>
      <c r="W119" s="0" t="n">
        <v>36</v>
      </c>
      <c r="X119" s="0" t="n">
        <v>14</v>
      </c>
      <c r="Y119" s="0" t="n">
        <v>10</v>
      </c>
    </row>
    <row r="120" customFormat="false" ht="14.25" hidden="false" customHeight="false" outlineLevel="0" collapsed="false">
      <c r="A120" s="113" t="n">
        <v>115</v>
      </c>
      <c r="B120" s="113" t="s">
        <v>193</v>
      </c>
      <c r="C120" s="113" t="s">
        <v>194</v>
      </c>
      <c r="D120" s="0" t="str">
        <f aca="false">_xlfn.CONCAT(UPPER(TRIM(B120))," ",TRIM(C120))</f>
        <v>BRUNET Betty</v>
      </c>
      <c r="E120" s="114" t="n">
        <f aca="false">SUM(F120:AA120)</f>
        <v>846</v>
      </c>
      <c r="F120" s="0" t="n">
        <v>28</v>
      </c>
      <c r="G120" s="0" t="n">
        <v>20</v>
      </c>
      <c r="H120" s="0" t="n">
        <v>65</v>
      </c>
      <c r="I120" s="0" t="n">
        <v>76</v>
      </c>
      <c r="J120" s="0" t="n">
        <v>48</v>
      </c>
      <c r="K120" s="0" t="n">
        <v>41</v>
      </c>
      <c r="L120" s="0" t="n">
        <v>84</v>
      </c>
      <c r="M120" s="0" t="n">
        <v>65</v>
      </c>
      <c r="N120" s="0" t="n">
        <v>27</v>
      </c>
      <c r="O120" s="0" t="n">
        <v>27</v>
      </c>
      <c r="P120" s="0" t="n">
        <v>33</v>
      </c>
      <c r="Q120" s="0" t="n">
        <v>75</v>
      </c>
      <c r="R120" s="0" t="n">
        <v>27</v>
      </c>
      <c r="S120" s="0" t="n">
        <v>48</v>
      </c>
      <c r="T120" s="0" t="n">
        <v>56</v>
      </c>
      <c r="U120" s="0" t="n">
        <v>27</v>
      </c>
      <c r="V120" s="0" t="n">
        <v>36</v>
      </c>
      <c r="W120" s="0" t="n">
        <v>36</v>
      </c>
      <c r="X120" s="0" t="n">
        <v>14</v>
      </c>
      <c r="Y120" s="0" t="n">
        <v>13</v>
      </c>
    </row>
    <row r="121" customFormat="false" ht="14.25" hidden="false" customHeight="false" outlineLevel="0" collapsed="false">
      <c r="A121" s="113" t="n">
        <v>116</v>
      </c>
      <c r="B121" s="113" t="s">
        <v>598</v>
      </c>
      <c r="C121" s="113" t="s">
        <v>494</v>
      </c>
      <c r="D121" s="0" t="str">
        <f aca="false">_xlfn.CONCAT(UPPER(TRIM(B121))," ",TRIM(C121))</f>
        <v>MASSIN Francine</v>
      </c>
      <c r="E121" s="114" t="n">
        <f aca="false">SUM(F121:AA121)</f>
        <v>830</v>
      </c>
      <c r="F121" s="0" t="n">
        <v>28</v>
      </c>
      <c r="G121" s="0" t="n">
        <v>22</v>
      </c>
      <c r="H121" s="0" t="n">
        <v>65</v>
      </c>
      <c r="I121" s="0" t="n">
        <v>76</v>
      </c>
      <c r="J121" s="0" t="n">
        <v>48</v>
      </c>
      <c r="K121" s="0" t="n">
        <v>45</v>
      </c>
      <c r="L121" s="0" t="n">
        <v>84</v>
      </c>
      <c r="M121" s="0" t="n">
        <v>65</v>
      </c>
      <c r="N121" s="0" t="n">
        <v>27</v>
      </c>
      <c r="O121" s="0" t="n">
        <v>25</v>
      </c>
      <c r="P121" s="0" t="n">
        <v>31</v>
      </c>
      <c r="Q121" s="0" t="n">
        <v>72</v>
      </c>
      <c r="R121" s="0" t="n">
        <v>30</v>
      </c>
      <c r="S121" s="0" t="n">
        <v>45</v>
      </c>
      <c r="T121" s="0" t="n">
        <v>49</v>
      </c>
      <c r="U121" s="0" t="n">
        <v>24</v>
      </c>
      <c r="V121" s="0" t="n">
        <v>30</v>
      </c>
      <c r="W121" s="0" t="n">
        <v>36</v>
      </c>
      <c r="X121" s="0" t="n">
        <v>15</v>
      </c>
      <c r="Y121" s="0" t="n">
        <v>13</v>
      </c>
    </row>
    <row r="122" customFormat="false" ht="14.25" hidden="false" customHeight="false" outlineLevel="0" collapsed="false">
      <c r="A122" s="113" t="n">
        <v>117</v>
      </c>
      <c r="D122" s="0" t="str">
        <f aca="false">_xlfn.CONCAT(UPPER(TRIM(B122))," ",TRIM(C122))</f>
        <v> </v>
      </c>
      <c r="E122" s="114" t="n">
        <f aca="false">SUM(F122:AA122)</f>
        <v>0</v>
      </c>
    </row>
    <row r="123" customFormat="false" ht="14.25" hidden="false" customHeight="false" outlineLevel="0" collapsed="false">
      <c r="A123" s="113" t="n">
        <v>118</v>
      </c>
      <c r="D123" s="0" t="str">
        <f aca="false">_xlfn.CONCAT(UPPER(TRIM(B123))," ",TRIM(C123))</f>
        <v> </v>
      </c>
      <c r="E123" s="114" t="n">
        <f aca="false">SUM(F123:AA123)</f>
        <v>0</v>
      </c>
    </row>
    <row r="124" customFormat="false" ht="14.25" hidden="false" customHeight="false" outlineLevel="0" collapsed="false">
      <c r="A124" s="113" t="n">
        <v>119</v>
      </c>
      <c r="D124" s="0" t="str">
        <f aca="false">_xlfn.CONCAT(UPPER(TRIM(B124))," ",TRIM(C124))</f>
        <v> </v>
      </c>
      <c r="E124" s="114" t="n">
        <f aca="false">SUM(F124:AA124)</f>
        <v>0</v>
      </c>
    </row>
    <row r="125" customFormat="false" ht="14.25" hidden="false" customHeight="false" outlineLevel="0" collapsed="false">
      <c r="A125" s="113" t="n">
        <v>120</v>
      </c>
      <c r="D125" s="0" t="str">
        <f aca="false">_xlfn.CONCAT(UPPER(TRIM(B125))," ",TRIM(C125))</f>
        <v> </v>
      </c>
      <c r="E125" s="114" t="n">
        <f aca="false">SUM(F125:AA125)</f>
        <v>0</v>
      </c>
    </row>
    <row r="126" customFormat="false" ht="14.25" hidden="false" customHeight="false" outlineLevel="0" collapsed="false">
      <c r="A126" s="113" t="n">
        <v>121</v>
      </c>
      <c r="D126" s="0" t="str">
        <f aca="false">_xlfn.CONCAT(UPPER(TRIM(B126))," ",TRIM(C126))</f>
        <v> </v>
      </c>
      <c r="E126" s="114" t="n">
        <f aca="false">SUM(F126:AA126)</f>
        <v>0</v>
      </c>
    </row>
    <row r="127" customFormat="false" ht="14.25" hidden="false" customHeight="false" outlineLevel="0" collapsed="false">
      <c r="A127" s="113" t="n">
        <v>122</v>
      </c>
      <c r="D127" s="0" t="str">
        <f aca="false">_xlfn.CONCAT(UPPER(TRIM(B127))," ",TRIM(C127))</f>
        <v> </v>
      </c>
      <c r="E127" s="114" t="n">
        <f aca="false">SUM(F127:AA127)</f>
        <v>0</v>
      </c>
    </row>
    <row r="128" customFormat="false" ht="14.25" hidden="false" customHeight="false" outlineLevel="0" collapsed="false">
      <c r="A128" s="113" t="n">
        <v>123</v>
      </c>
      <c r="D128" s="0" t="str">
        <f aca="false">_xlfn.CONCAT(UPPER(TRIM(B128))," ",TRIM(C128))</f>
        <v> </v>
      </c>
      <c r="E128" s="114" t="n">
        <f aca="false">SUM(F128:AA128)</f>
        <v>0</v>
      </c>
    </row>
    <row r="129" customFormat="false" ht="14.25" hidden="false" customHeight="false" outlineLevel="0" collapsed="false">
      <c r="A129" s="113" t="n">
        <v>124</v>
      </c>
      <c r="D129" s="0" t="str">
        <f aca="false">_xlfn.CONCAT(UPPER(TRIM(B129))," ",TRIM(C129))</f>
        <v> </v>
      </c>
      <c r="E129" s="114" t="n">
        <f aca="false">SUM(F129:AA129)</f>
        <v>0</v>
      </c>
    </row>
    <row r="130" customFormat="false" ht="14.25" hidden="false" customHeight="false" outlineLevel="0" collapsed="false">
      <c r="A130" s="113" t="n">
        <v>125</v>
      </c>
      <c r="D130" s="0" t="str">
        <f aca="false">_xlfn.CONCAT(UPPER(TRIM(B130))," ",TRIM(C130))</f>
        <v> </v>
      </c>
      <c r="E130" s="114" t="n">
        <f aca="false">SUM(F130:AA130)</f>
        <v>0</v>
      </c>
    </row>
    <row r="131" customFormat="false" ht="14.25" hidden="false" customHeight="false" outlineLevel="0" collapsed="false">
      <c r="A131" s="113" t="n">
        <v>126</v>
      </c>
      <c r="D131" s="0" t="str">
        <f aca="false">_xlfn.CONCAT(UPPER(TRIM(B131))," ",TRIM(C131))</f>
        <v> </v>
      </c>
      <c r="E131" s="114" t="n">
        <f aca="false">SUM(F131:AA131)</f>
        <v>0</v>
      </c>
    </row>
    <row r="132" customFormat="false" ht="14.25" hidden="false" customHeight="false" outlineLevel="0" collapsed="false">
      <c r="A132" s="113" t="n">
        <v>127</v>
      </c>
      <c r="E132" s="114"/>
    </row>
    <row r="133" customFormat="false" ht="14.25" hidden="false" customHeight="false" outlineLevel="0" collapsed="false">
      <c r="A133" s="113" t="n">
        <v>128</v>
      </c>
      <c r="E133" s="114"/>
    </row>
    <row r="134" customFormat="false" ht="14.25" hidden="false" customHeight="false" outlineLevel="0" collapsed="false">
      <c r="A134" s="113" t="n">
        <v>129</v>
      </c>
      <c r="E134" s="114"/>
    </row>
    <row r="135" customFormat="false" ht="14.25" hidden="false" customHeight="false" outlineLevel="0" collapsed="false">
      <c r="A135" s="113" t="n">
        <v>130</v>
      </c>
      <c r="E135" s="114"/>
    </row>
    <row r="136" customFormat="false" ht="14.25" hidden="false" customHeight="false" outlineLevel="0" collapsed="false">
      <c r="A136" s="113"/>
      <c r="D136" s="0" t="str">
        <f aca="false">_xlfn.CONCAT(UPPER(TRIM(B136))," ",TRIM(C136))</f>
        <v> </v>
      </c>
      <c r="E136" s="114" t="n">
        <f aca="false">SUM(F136:AA136)</f>
        <v>0</v>
      </c>
    </row>
    <row r="141" customFormat="false" ht="14.25" hidden="false" customHeight="false" outlineLevel="0" collapsed="false">
      <c r="A141" s="115" t="s">
        <v>392</v>
      </c>
      <c r="B141" s="115"/>
    </row>
    <row r="142" customFormat="false" ht="14.25" hidden="false" customHeight="false" outlineLevel="0" collapsed="false">
      <c r="A142" s="0" t="n">
        <v>1</v>
      </c>
      <c r="B142" s="113" t="s">
        <v>922</v>
      </c>
      <c r="C142" s="113" t="s">
        <v>923</v>
      </c>
      <c r="D142" s="0" t="s">
        <v>395</v>
      </c>
      <c r="E142" s="0" t="n">
        <v>28</v>
      </c>
    </row>
    <row r="143" customFormat="false" ht="14.25" hidden="false" customHeight="false" outlineLevel="0" collapsed="false">
      <c r="A143" s="0" t="n">
        <v>2</v>
      </c>
      <c r="B143" s="113" t="s">
        <v>924</v>
      </c>
      <c r="C143" s="113" t="s">
        <v>925</v>
      </c>
      <c r="D143" s="0" t="s">
        <v>926</v>
      </c>
      <c r="E143" s="0" t="n">
        <v>22</v>
      </c>
    </row>
    <row r="144" customFormat="false" ht="14.25" hidden="false" customHeight="false" outlineLevel="0" collapsed="false">
      <c r="A144" s="0" t="n">
        <v>3</v>
      </c>
      <c r="B144" s="113" t="s">
        <v>927</v>
      </c>
      <c r="C144" s="113" t="s">
        <v>928</v>
      </c>
      <c r="D144" s="0" t="s">
        <v>929</v>
      </c>
      <c r="E144" s="0" t="n">
        <v>83</v>
      </c>
    </row>
    <row r="145" customFormat="false" ht="14.25" hidden="false" customHeight="false" outlineLevel="0" collapsed="false">
      <c r="A145" s="0" t="n">
        <v>4</v>
      </c>
      <c r="B145" s="113" t="s">
        <v>930</v>
      </c>
      <c r="C145" s="113" t="s">
        <v>931</v>
      </c>
      <c r="D145" s="0" t="s">
        <v>932</v>
      </c>
      <c r="E145" s="0" t="n">
        <v>76</v>
      </c>
    </row>
    <row r="146" customFormat="false" ht="14.25" hidden="false" customHeight="false" outlineLevel="0" collapsed="false">
      <c r="A146" s="0" t="n">
        <v>5</v>
      </c>
      <c r="B146" s="113" t="s">
        <v>933</v>
      </c>
      <c r="C146" s="113" t="s">
        <v>934</v>
      </c>
      <c r="D146" s="0" t="s">
        <v>784</v>
      </c>
      <c r="E146" s="0" t="n">
        <v>48</v>
      </c>
    </row>
    <row r="147" customFormat="false" ht="14.25" hidden="false" customHeight="false" outlineLevel="0" collapsed="false">
      <c r="A147" s="0" t="n">
        <v>6</v>
      </c>
      <c r="B147" s="113" t="s">
        <v>935</v>
      </c>
      <c r="C147" s="113" t="s">
        <v>936</v>
      </c>
      <c r="D147" s="0" t="s">
        <v>533</v>
      </c>
      <c r="E147" s="0" t="n">
        <v>46</v>
      </c>
    </row>
    <row r="148" customFormat="false" ht="14.25" hidden="false" customHeight="false" outlineLevel="0" collapsed="false">
      <c r="A148" s="0" t="n">
        <v>7</v>
      </c>
      <c r="B148" s="113" t="s">
        <v>937</v>
      </c>
      <c r="C148" s="113" t="s">
        <v>938</v>
      </c>
      <c r="D148" s="0" t="s">
        <v>939</v>
      </c>
      <c r="E148" s="0" t="n">
        <v>84</v>
      </c>
    </row>
    <row r="149" customFormat="false" ht="14.25" hidden="false" customHeight="false" outlineLevel="0" collapsed="false">
      <c r="A149" s="0" t="n">
        <v>8</v>
      </c>
      <c r="B149" s="113" t="s">
        <v>940</v>
      </c>
      <c r="C149" s="113" t="s">
        <v>941</v>
      </c>
      <c r="D149" s="0" t="s">
        <v>942</v>
      </c>
      <c r="E149" s="0" t="n">
        <v>65</v>
      </c>
    </row>
    <row r="150" customFormat="false" ht="14.25" hidden="false" customHeight="false" outlineLevel="0" collapsed="false">
      <c r="A150" s="0" t="n">
        <v>9</v>
      </c>
      <c r="B150" s="113" t="s">
        <v>943</v>
      </c>
      <c r="C150" s="113" t="s">
        <v>944</v>
      </c>
      <c r="D150" s="0" t="s">
        <v>945</v>
      </c>
      <c r="E150" s="0" t="n">
        <v>45</v>
      </c>
    </row>
    <row r="151" customFormat="false" ht="14.25" hidden="false" customHeight="false" outlineLevel="0" collapsed="false">
      <c r="A151" s="0" t="n">
        <v>10</v>
      </c>
      <c r="B151" s="113" t="s">
        <v>946</v>
      </c>
      <c r="C151" s="113" t="s">
        <v>947</v>
      </c>
      <c r="D151" s="0" t="s">
        <v>574</v>
      </c>
      <c r="E151" s="0" t="n">
        <v>34</v>
      </c>
    </row>
    <row r="152" customFormat="false" ht="14.25" hidden="false" customHeight="false" outlineLevel="0" collapsed="false">
      <c r="A152" s="0" t="n">
        <v>11</v>
      </c>
      <c r="B152" s="113" t="s">
        <v>948</v>
      </c>
      <c r="C152" s="113" t="s">
        <v>949</v>
      </c>
      <c r="D152" s="0" t="s">
        <v>950</v>
      </c>
      <c r="E152" s="0" t="n">
        <v>33</v>
      </c>
    </row>
    <row r="153" customFormat="false" ht="14.25" hidden="false" customHeight="false" outlineLevel="0" collapsed="false">
      <c r="A153" s="0" t="n">
        <v>12</v>
      </c>
      <c r="B153" s="113" t="s">
        <v>951</v>
      </c>
      <c r="C153" s="113" t="s">
        <v>952</v>
      </c>
      <c r="D153" s="0" t="s">
        <v>536</v>
      </c>
      <c r="E153" s="0" t="n">
        <v>75</v>
      </c>
    </row>
    <row r="154" customFormat="false" ht="14.25" hidden="false" customHeight="false" outlineLevel="0" collapsed="false">
      <c r="A154" s="0" t="n">
        <v>13</v>
      </c>
      <c r="B154" s="113" t="s">
        <v>953</v>
      </c>
      <c r="C154" s="113" t="s">
        <v>954</v>
      </c>
      <c r="D154" s="0" t="s">
        <v>530</v>
      </c>
      <c r="E154" s="0" t="n">
        <v>83</v>
      </c>
    </row>
    <row r="155" customFormat="false" ht="14.25" hidden="false" customHeight="false" outlineLevel="0" collapsed="false">
      <c r="A155" s="0" t="n">
        <v>14</v>
      </c>
      <c r="B155" s="113" t="s">
        <v>955</v>
      </c>
      <c r="C155" s="113" t="s">
        <v>956</v>
      </c>
      <c r="D155" s="0" t="s">
        <v>790</v>
      </c>
      <c r="E155" s="0" t="n">
        <v>48</v>
      </c>
    </row>
    <row r="156" customFormat="false" ht="14.25" hidden="false" customHeight="false" outlineLevel="0" collapsed="false">
      <c r="A156" s="0" t="n">
        <v>15</v>
      </c>
      <c r="B156" s="113" t="s">
        <v>957</v>
      </c>
      <c r="C156" s="113" t="s">
        <v>958</v>
      </c>
      <c r="D156" s="0" t="s">
        <v>798</v>
      </c>
      <c r="E156" s="0" t="n">
        <v>56</v>
      </c>
    </row>
    <row r="157" customFormat="false" ht="14.25" hidden="false" customHeight="false" outlineLevel="0" collapsed="false">
      <c r="A157" s="0" t="n">
        <v>16</v>
      </c>
      <c r="B157" s="113" t="s">
        <v>959</v>
      </c>
      <c r="C157" s="113" t="s">
        <v>960</v>
      </c>
      <c r="D157" s="0" t="s">
        <v>961</v>
      </c>
      <c r="E157" s="0" t="n">
        <v>28</v>
      </c>
    </row>
    <row r="158" customFormat="false" ht="14.25" hidden="false" customHeight="false" outlineLevel="0" collapsed="false">
      <c r="A158" s="0" t="n">
        <v>17</v>
      </c>
      <c r="B158" s="113" t="s">
        <v>962</v>
      </c>
      <c r="C158" s="113" t="s">
        <v>963</v>
      </c>
      <c r="D158" s="0" t="s">
        <v>964</v>
      </c>
      <c r="E158" s="0" t="n">
        <v>36</v>
      </c>
    </row>
    <row r="159" customFormat="false" ht="14.25" hidden="false" customHeight="false" outlineLevel="0" collapsed="false">
      <c r="A159" s="0" t="n">
        <v>18</v>
      </c>
      <c r="B159" s="113" t="s">
        <v>965</v>
      </c>
      <c r="C159" s="113" t="s">
        <v>966</v>
      </c>
      <c r="D159" s="0" t="s">
        <v>967</v>
      </c>
      <c r="E159" s="0" t="n">
        <v>36</v>
      </c>
    </row>
    <row r="160" customFormat="false" ht="14.25" hidden="false" customHeight="false" outlineLevel="0" collapsed="false">
      <c r="A160" s="0" t="n">
        <v>19</v>
      </c>
      <c r="B160" s="113" t="s">
        <v>968</v>
      </c>
      <c r="C160" s="113" t="s">
        <v>969</v>
      </c>
      <c r="D160" s="0" t="s">
        <v>577</v>
      </c>
      <c r="E160" s="0" t="n">
        <v>16</v>
      </c>
    </row>
    <row r="161" customFormat="false" ht="14.25" hidden="false" customHeight="false" outlineLevel="0" collapsed="false">
      <c r="A161" s="0" t="n">
        <v>20</v>
      </c>
      <c r="B161" s="113" t="s">
        <v>970</v>
      </c>
      <c r="C161" s="113" t="s">
        <v>971</v>
      </c>
      <c r="D161" s="0" t="s">
        <v>812</v>
      </c>
      <c r="E161" s="0" t="n">
        <v>13</v>
      </c>
    </row>
  </sheetData>
  <mergeCells count="2">
    <mergeCell ref="A1:C1"/>
    <mergeCell ref="A141:B141"/>
  </mergeCells>
  <conditionalFormatting sqref="F6:AA136">
    <cfRule type="expression" priority="2" aboveAverage="0" equalAverage="0" bottom="0" percent="0" rank="0" text="" dxfId="32">
      <formula>IF(F6=F$2,COUNTIF(F$6:F$136,F6)=1)</formula>
    </cfRule>
    <cfRule type="expression" priority="3" aboveAverage="0" equalAverage="0" bottom="0" percent="0" rank="0" text="" dxfId="33">
      <formula>IF(F6&gt;0,F6=F$2)</formula>
    </cfRule>
  </conditionalFormatting>
  <conditionalFormatting sqref="F4:AA4">
    <cfRule type="cellIs" priority="4" operator="equal" aboveAverage="0" equalAverage="0" bottom="0" percent="0" rank="0" text="" dxfId="34">
      <formula>1</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574"/>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C2" activeCellId="0" sqref="C2"/>
    </sheetView>
  </sheetViews>
  <sheetFormatPr defaultColWidth="11.55859375" defaultRowHeight="14.25" zeroHeight="false" outlineLevelRow="0" outlineLevelCol="0"/>
  <cols>
    <col collapsed="false" customWidth="true" hidden="false" outlineLevel="0" max="1" min="1" style="4" width="8"/>
    <col collapsed="false" customWidth="true" hidden="false" outlineLevel="0" max="2" min="2" style="4" width="8.22"/>
    <col collapsed="false" customWidth="true" hidden="false" outlineLevel="0" max="3" min="3" style="4" width="24.11"/>
    <col collapsed="false" customWidth="true" hidden="false" outlineLevel="0" max="9" min="4" style="4" width="5.55"/>
    <col collapsed="false" customWidth="true" hidden="false" outlineLevel="0" max="10" min="10" style="4" width="9.55"/>
    <col collapsed="false" customWidth="true" hidden="false" outlineLevel="0" max="11" min="11" style="4" width="9.44"/>
    <col collapsed="false" customWidth="false" hidden="false" outlineLevel="0" max="1015" min="12" style="4" width="11.55"/>
    <col collapsed="false" customWidth="true" hidden="false" outlineLevel="0" max="1016" min="1016" style="4" width="8.66"/>
    <col collapsed="false" customWidth="true" hidden="false" outlineLevel="0" max="1024" min="1017" style="4" width="8.88"/>
  </cols>
  <sheetData>
    <row r="1" customFormat="false" ht="19.5" hidden="false" customHeight="true" outlineLevel="0" collapsed="false">
      <c r="A1" s="138"/>
      <c r="B1" s="138"/>
      <c r="C1" s="138" t="s">
        <v>972</v>
      </c>
      <c r="D1" s="138" t="n">
        <f aca="false">'Tour 1'!G1</f>
        <v>1015</v>
      </c>
      <c r="E1" s="138" t="n">
        <f aca="false">'Tour 2'!G1</f>
        <v>980</v>
      </c>
      <c r="F1" s="138" t="n">
        <f aca="false">'Tour 3'!G1</f>
        <v>910</v>
      </c>
      <c r="G1" s="138" t="n">
        <f aca="false">'Tour 4'!G1</f>
        <v>1089</v>
      </c>
      <c r="H1" s="138" t="n">
        <f aca="false">'Tour 5'!G1</f>
        <v>928</v>
      </c>
      <c r="I1" s="138" t="n">
        <f aca="false">'Tour 6'!G1</f>
        <v>955</v>
      </c>
      <c r="J1" s="138"/>
      <c r="K1" s="138"/>
    </row>
    <row r="2" customFormat="false" ht="14.25" hidden="false" customHeight="false" outlineLevel="0" collapsed="false">
      <c r="A2" s="138" t="s">
        <v>973</v>
      </c>
      <c r="B2" s="138" t="s">
        <v>0</v>
      </c>
      <c r="C2" s="138" t="s">
        <v>974</v>
      </c>
      <c r="D2" s="138" t="s">
        <v>2</v>
      </c>
      <c r="E2" s="138" t="s">
        <v>3</v>
      </c>
      <c r="F2" s="138" t="s">
        <v>4</v>
      </c>
      <c r="G2" s="138" t="s">
        <v>5</v>
      </c>
      <c r="H2" s="138" t="s">
        <v>6</v>
      </c>
      <c r="I2" s="138" t="s">
        <v>7</v>
      </c>
      <c r="J2" s="138" t="s">
        <v>975</v>
      </c>
      <c r="K2" s="138" t="s">
        <v>8</v>
      </c>
      <c r="L2" s="138" t="s">
        <v>976</v>
      </c>
    </row>
    <row r="3" customFormat="false" ht="14.25" hidden="false" customHeight="false" outlineLevel="0" collapsed="false">
      <c r="A3" s="78" t="n">
        <v>1</v>
      </c>
      <c r="B3" s="78" t="n">
        <f aca="false">IF(K3&lt;&gt;0,IF(COUNTIF(L$3:L$335,L3)&lt;&gt;1,RANK(L3,L$3:L$335)&amp;"°",RANK(L3,L$3:L$335)),"")</f>
        <v>1</v>
      </c>
      <c r="C3" s="4" t="str">
        <f aca="false">Joueurs!C141</f>
        <v>FRANSSEN Jacques</v>
      </c>
      <c r="D3" s="4" t="n">
        <f aca="false">IFERROR(VLOOKUP($C3,JoueursT1,6,0),0)</f>
        <v>0</v>
      </c>
      <c r="E3" s="78" t="n">
        <f aca="false">IFERROR(VLOOKUP($C3,JoueursT2,6,0),0)</f>
        <v>923</v>
      </c>
      <c r="F3" s="78" t="n">
        <f aca="false">IFERROR(VLOOKUP($C3,JoueursT3,6,0),0)</f>
        <v>873</v>
      </c>
      <c r="G3" s="78" t="n">
        <f aca="false">IFERROR(VLOOKUP($C3,JoueursT4,6,0),0)</f>
        <v>991</v>
      </c>
      <c r="H3" s="78" t="n">
        <f aca="false">IFERROR(VLOOKUP($C3,JoueursT5,6,0),0)</f>
        <v>867</v>
      </c>
      <c r="I3" s="78" t="n">
        <f aca="false">IFERROR(VLOOKUP($C3,JoueursT6,6,0),0)</f>
        <v>907</v>
      </c>
      <c r="J3" s="78" t="n">
        <f aca="false">COUNTIF(D3:I3,"&gt;0")</f>
        <v>5</v>
      </c>
      <c r="K3" s="78" t="n">
        <f aca="false">SUM(D3:I3)</f>
        <v>4561</v>
      </c>
      <c r="L3" s="139" t="n">
        <f aca="false">IFERROR(K3/SUMIF(D3:I3,"&gt;0",$D$1:$I$1),0)</f>
        <v>0.938091320444262</v>
      </c>
    </row>
    <row r="4" customFormat="false" ht="14.25" hidden="false" customHeight="false" outlineLevel="0" collapsed="false">
      <c r="A4" s="78" t="n">
        <f aca="false">A3+1</f>
        <v>2</v>
      </c>
      <c r="B4" s="78" t="n">
        <f aca="false">IF(K4&lt;&gt;0,IF(COUNTIF(L$3:L$335,L4)&lt;&gt;1,RANK(L4,L$3:L$335)&amp;"°",RANK(L4,L$3:L$335)),"")</f>
        <v>2</v>
      </c>
      <c r="C4" s="4" t="str">
        <f aca="false">Joueurs!C197</f>
        <v>WAVREILLE Laurent</v>
      </c>
      <c r="D4" s="4" t="n">
        <f aca="false">IFERROR(VLOOKUP($C4,JoueursT1,6,0),0)</f>
        <v>0</v>
      </c>
      <c r="E4" s="78" t="n">
        <f aca="false">IFERROR(VLOOKUP($C4,JoueursT2,6,0),0)</f>
        <v>0</v>
      </c>
      <c r="F4" s="78" t="n">
        <f aca="false">IFERROR(VLOOKUP($C4,JoueursT3,6,0),0)</f>
        <v>0</v>
      </c>
      <c r="G4" s="78" t="n">
        <f aca="false">IFERROR(VLOOKUP($C4,JoueursT4,6,0),0)</f>
        <v>1036</v>
      </c>
      <c r="H4" s="78" t="n">
        <f aca="false">IFERROR(VLOOKUP($C4,JoueursT5,6,0),0)</f>
        <v>832</v>
      </c>
      <c r="I4" s="78" t="n">
        <f aca="false">IFERROR(VLOOKUP($C4,JoueursT6,6,0),0)</f>
        <v>909</v>
      </c>
      <c r="J4" s="78" t="n">
        <f aca="false">COUNTIF(D4:I4,"&gt;0")</f>
        <v>3</v>
      </c>
      <c r="K4" s="78" t="n">
        <f aca="false">SUM(D4:I4)</f>
        <v>2777</v>
      </c>
      <c r="L4" s="139" t="n">
        <f aca="false">IFERROR(K4/SUMIF(D4:I4,"&gt;0",$D$1:$I$1),0)</f>
        <v>0.934387617765814</v>
      </c>
    </row>
    <row r="5" customFormat="false" ht="14.25" hidden="false" customHeight="false" outlineLevel="0" collapsed="false">
      <c r="A5" s="78" t="n">
        <f aca="false">A4+1</f>
        <v>3</v>
      </c>
      <c r="B5" s="78" t="n">
        <f aca="false">IF(K5&lt;&gt;0,IF(COUNTIF(L$3:L$335,L5)&lt;&gt;1,RANK(L5,L$3:L$335)&amp;"°",RANK(L5,L$3:L$335)),"")</f>
        <v>3</v>
      </c>
      <c r="C5" s="4" t="str">
        <f aca="false">Joueurs!C142</f>
        <v>GILLET Jacques</v>
      </c>
      <c r="D5" s="4" t="n">
        <f aca="false">IFERROR(VLOOKUP($C5,JoueursT1,6,0),0)</f>
        <v>979</v>
      </c>
      <c r="E5" s="78" t="n">
        <f aca="false">IFERROR(VLOOKUP($C5,JoueursT2,6,0),0)</f>
        <v>839</v>
      </c>
      <c r="F5" s="78" t="n">
        <f aca="false">IFERROR(VLOOKUP($C5,JoueursT3,6,0),0)</f>
        <v>872</v>
      </c>
      <c r="G5" s="78" t="n">
        <f aca="false">IFERROR(VLOOKUP($C5,JoueursT4,6,0),0)</f>
        <v>1032</v>
      </c>
      <c r="H5" s="78" t="n">
        <f aca="false">IFERROR(VLOOKUP($C5,JoueursT5,6,0),0)</f>
        <v>803</v>
      </c>
      <c r="I5" s="78" t="n">
        <f aca="false">IFERROR(VLOOKUP($C5,JoueursT6,6,0),0)</f>
        <v>884</v>
      </c>
      <c r="J5" s="78" t="n">
        <f aca="false">COUNTIF(D5:I5,"&gt;0")</f>
        <v>6</v>
      </c>
      <c r="K5" s="78" t="n">
        <f aca="false">SUM(D5:I5)</f>
        <v>5409</v>
      </c>
      <c r="L5" s="139" t="n">
        <f aca="false">IFERROR(K5/SUMIF(D5:I5,"&gt;0",$D$1:$I$1),0)</f>
        <v>0.920367534456355</v>
      </c>
    </row>
    <row r="6" customFormat="false" ht="14.25" hidden="false" customHeight="false" outlineLevel="0" collapsed="false">
      <c r="A6" s="78" t="n">
        <f aca="false">A5+1</f>
        <v>4</v>
      </c>
      <c r="B6" s="78" t="n">
        <f aca="false">IF(K6&lt;&gt;0,IF(COUNTIF(L$3:L$335,L6)&lt;&gt;1,RANK(L6,L$3:L$335)&amp;"°",RANK(L6,L$3:L$335)),"")</f>
        <v>4</v>
      </c>
      <c r="C6" s="4" t="str">
        <f aca="false">Joueurs!C92</f>
        <v>JACQUEMIN Luc</v>
      </c>
      <c r="D6" s="4" t="n">
        <f aca="false">IFERROR(VLOOKUP($C6,JoueursT1,6,0),0)</f>
        <v>975</v>
      </c>
      <c r="E6" s="78" t="n">
        <f aca="false">IFERROR(VLOOKUP($C6,JoueursT2,6,0),0)</f>
        <v>896</v>
      </c>
      <c r="F6" s="78" t="n">
        <f aca="false">IFERROR(VLOOKUP($C6,JoueursT3,6,0),0)</f>
        <v>827</v>
      </c>
      <c r="G6" s="78" t="n">
        <f aca="false">IFERROR(VLOOKUP($C6,JoueursT4,6,0),0)</f>
        <v>1004</v>
      </c>
      <c r="H6" s="78" t="n">
        <f aca="false">IFERROR(VLOOKUP($C6,JoueursT5,6,0),0)</f>
        <v>759</v>
      </c>
      <c r="I6" s="78" t="n">
        <f aca="false">IFERROR(VLOOKUP($C6,JoueursT6,6,0),0)</f>
        <v>923</v>
      </c>
      <c r="J6" s="78" t="n">
        <f aca="false">COUNTIF(D6:I6,"&gt;0")</f>
        <v>6</v>
      </c>
      <c r="K6" s="78" t="n">
        <f aca="false">SUM(D6:I6)</f>
        <v>5384</v>
      </c>
      <c r="L6" s="139" t="n">
        <f aca="false">IFERROR(K6/SUMIF(D6:I6,"&gt;0",$D$1:$I$1),0)</f>
        <v>0.916113663433725</v>
      </c>
    </row>
    <row r="7" customFormat="false" ht="14.25" hidden="false" customHeight="false" outlineLevel="0" collapsed="false">
      <c r="A7" s="78" t="n">
        <f aca="false">A6+1</f>
        <v>5</v>
      </c>
      <c r="B7" s="78" t="n">
        <f aca="false">IF(K7&lt;&gt;0,IF(COUNTIF(L$3:L$335,L7)&lt;&gt;1,RANK(L7,L$3:L$335)&amp;"°",RANK(L7,L$3:L$335)),"")</f>
        <v>5</v>
      </c>
      <c r="C7" s="4" t="str">
        <f aca="false">Joueurs!C208</f>
        <v>HOUMENOU Steve</v>
      </c>
      <c r="D7" s="4" t="n">
        <f aca="false">IFERROR(VLOOKUP($C7,JoueursT1,6,0),0)</f>
        <v>907</v>
      </c>
      <c r="E7" s="78" t="n">
        <f aca="false">IFERROR(VLOOKUP($C7,JoueursT2,6,0),0)</f>
        <v>931</v>
      </c>
      <c r="F7" s="78" t="n">
        <f aca="false">IFERROR(VLOOKUP($C7,JoueursT3,6,0),0)</f>
        <v>846</v>
      </c>
      <c r="G7" s="78" t="n">
        <f aca="false">IFERROR(VLOOKUP($C7,JoueursT4,6,0),0)</f>
        <v>937</v>
      </c>
      <c r="H7" s="78" t="n">
        <f aca="false">IFERROR(VLOOKUP($C7,JoueursT5,6,0),0)</f>
        <v>874</v>
      </c>
      <c r="I7" s="78" t="n">
        <f aca="false">IFERROR(VLOOKUP($C7,JoueursT6,6,0),0)</f>
        <v>873</v>
      </c>
      <c r="J7" s="78" t="n">
        <f aca="false">COUNTIF(D7:I7,"&gt;0")</f>
        <v>6</v>
      </c>
      <c r="K7" s="78" t="n">
        <f aca="false">SUM(D7:I7)</f>
        <v>5368</v>
      </c>
      <c r="L7" s="139" t="n">
        <f aca="false">IFERROR(K7/SUMIF(D7:I7,"&gt;0",$D$1:$I$1),0)</f>
        <v>0.913391185979241</v>
      </c>
    </row>
    <row r="8" customFormat="false" ht="14.25" hidden="false" customHeight="false" outlineLevel="0" collapsed="false">
      <c r="A8" s="78" t="n">
        <f aca="false">A7+1</f>
        <v>6</v>
      </c>
      <c r="B8" s="78" t="n">
        <f aca="false">IF(K8&lt;&gt;0,IF(COUNTIF(L$3:L$335,L8)&lt;&gt;1,RANK(L8,L$3:L$335)&amp;"°",RANK(L8,L$3:L$335)),"")</f>
        <v>6</v>
      </c>
      <c r="C8" s="4" t="str">
        <f aca="false">Joueurs!C255</f>
        <v>GALLET Marie-Christine</v>
      </c>
      <c r="D8" s="4" t="n">
        <f aca="false">IFERROR(VLOOKUP($C8,JoueursT1,6,0),0)</f>
        <v>906</v>
      </c>
      <c r="E8" s="78" t="n">
        <f aca="false">IFERROR(VLOOKUP($C8,JoueursT2,6,0),0)</f>
        <v>875</v>
      </c>
      <c r="F8" s="78" t="n">
        <f aca="false">IFERROR(VLOOKUP($C8,JoueursT3,6,0),0)</f>
        <v>798</v>
      </c>
      <c r="G8" s="78" t="n">
        <f aca="false">IFERROR(VLOOKUP($C8,JoueursT4,6,0),0)</f>
        <v>0</v>
      </c>
      <c r="H8" s="78" t="n">
        <f aca="false">IFERROR(VLOOKUP($C8,JoueursT5,6,0),0)</f>
        <v>819</v>
      </c>
      <c r="I8" s="78" t="n">
        <f aca="false">IFERROR(VLOOKUP($C8,JoueursT6,6,0),0)</f>
        <v>892</v>
      </c>
      <c r="J8" s="78" t="n">
        <f aca="false">COUNTIF(D8:I8,"&gt;0")</f>
        <v>5</v>
      </c>
      <c r="K8" s="78" t="n">
        <f aca="false">SUM(D8:I8)</f>
        <v>4290</v>
      </c>
      <c r="L8" s="139" t="n">
        <f aca="false">IFERROR(K8/SUMIF(D8:I8,"&gt;0",$D$1:$I$1),0)</f>
        <v>0.895989974937343</v>
      </c>
    </row>
    <row r="9" customFormat="false" ht="14.25" hidden="false" customHeight="false" outlineLevel="0" collapsed="false">
      <c r="A9" s="78" t="n">
        <f aca="false">A8+1</f>
        <v>7</v>
      </c>
      <c r="B9" s="78" t="n">
        <f aca="false">IF(K9&lt;&gt;0,IF(COUNTIF(L$3:L$335,L9)&lt;&gt;1,RANK(L9,L$3:L$335)&amp;"°",RANK(L9,L$3:L$335)),"")</f>
        <v>7</v>
      </c>
      <c r="C9" s="4" t="str">
        <f aca="false">Joueurs!C84</f>
        <v>THONUS Olivier</v>
      </c>
      <c r="D9" s="4" t="n">
        <f aca="false">IFERROR(VLOOKUP($C9,JoueursT1,6,0),0)</f>
        <v>0</v>
      </c>
      <c r="E9" s="78" t="n">
        <f aca="false">IFERROR(VLOOKUP($C9,JoueursT2,6,0),0)</f>
        <v>861</v>
      </c>
      <c r="F9" s="78" t="n">
        <f aca="false">IFERROR(VLOOKUP($C9,JoueursT3,6,0),0)</f>
        <v>842</v>
      </c>
      <c r="G9" s="78" t="n">
        <f aca="false">IFERROR(VLOOKUP($C9,JoueursT4,6,0),0)</f>
        <v>965</v>
      </c>
      <c r="H9" s="78" t="n">
        <f aca="false">IFERROR(VLOOKUP($C9,JoueursT5,6,0),0)</f>
        <v>0</v>
      </c>
      <c r="I9" s="78" t="n">
        <f aca="false">IFERROR(VLOOKUP($C9,JoueursT6,6,0),0)</f>
        <v>0</v>
      </c>
      <c r="J9" s="78" t="n">
        <f aca="false">COUNTIF(D9:I9,"&gt;0")</f>
        <v>3</v>
      </c>
      <c r="K9" s="78" t="n">
        <f aca="false">SUM(D9:I9)</f>
        <v>2668</v>
      </c>
      <c r="L9" s="139" t="n">
        <f aca="false">IFERROR(K9/SUMIF(D9:I9,"&gt;0",$D$1:$I$1),0)</f>
        <v>0.895602551191675</v>
      </c>
    </row>
    <row r="10" customFormat="false" ht="14.25" hidden="false" customHeight="false" outlineLevel="0" collapsed="false">
      <c r="A10" s="78" t="n">
        <f aca="false">A9+1</f>
        <v>8</v>
      </c>
      <c r="B10" s="78" t="n">
        <f aca="false">IF(K10&lt;&gt;0,IF(COUNTIF(L$3:L$335,L10)&lt;&gt;1,RANK(L10,L$3:L$335)&amp;"°",RANK(L10,L$3:L$335)),"")</f>
        <v>8</v>
      </c>
      <c r="C10" s="4" t="str">
        <f aca="false">Joueurs!C210</f>
        <v>KRAI Catherine</v>
      </c>
      <c r="D10" s="4" t="n">
        <f aca="false">IFERROR(VLOOKUP($C10,JoueursT1,6,0),0)</f>
        <v>901</v>
      </c>
      <c r="E10" s="78" t="n">
        <f aca="false">IFERROR(VLOOKUP($C10,JoueursT2,6,0),0)</f>
        <v>873</v>
      </c>
      <c r="F10" s="78" t="n">
        <f aca="false">IFERROR(VLOOKUP($C10,JoueursT3,6,0),0)</f>
        <v>0</v>
      </c>
      <c r="G10" s="78" t="n">
        <f aca="false">IFERROR(VLOOKUP($C10,JoueursT4,6,0),0)</f>
        <v>873</v>
      </c>
      <c r="H10" s="78" t="n">
        <f aca="false">IFERROR(VLOOKUP($C10,JoueursT5,6,0),0)</f>
        <v>862</v>
      </c>
      <c r="I10" s="78" t="n">
        <f aca="false">IFERROR(VLOOKUP($C10,JoueursT6,6,0),0)</f>
        <v>928</v>
      </c>
      <c r="J10" s="78" t="n">
        <f aca="false">COUNTIF(D10:I10,"&gt;0")</f>
        <v>5</v>
      </c>
      <c r="K10" s="78" t="n">
        <f aca="false">SUM(D10:I10)</f>
        <v>4437</v>
      </c>
      <c r="L10" s="139" t="n">
        <f aca="false">IFERROR(K10/SUMIF(D10:I10,"&gt;0",$D$1:$I$1),0)</f>
        <v>0.893295751962956</v>
      </c>
    </row>
    <row r="11" customFormat="false" ht="14.25" hidden="false" customHeight="false" outlineLevel="0" collapsed="false">
      <c r="A11" s="78" t="n">
        <f aca="false">A10+1</f>
        <v>9</v>
      </c>
      <c r="B11" s="78" t="n">
        <f aca="false">IF(K11&lt;&gt;0,IF(COUNTIF(L$3:L$335,L11)&lt;&gt;1,RANK(L11,L$3:L$335)&amp;"°",RANK(L11,L$3:L$335)),"")</f>
        <v>9</v>
      </c>
      <c r="C11" s="4" t="str">
        <f aca="false">Joueurs!C47</f>
        <v>LOWYS Isabelle</v>
      </c>
      <c r="D11" s="4" t="n">
        <f aca="false">IFERROR(VLOOKUP($C11,JoueursT1,6,0),0)</f>
        <v>0</v>
      </c>
      <c r="E11" s="78" t="n">
        <f aca="false">IFERROR(VLOOKUP($C11,JoueursT2,6,0),0)</f>
        <v>0</v>
      </c>
      <c r="F11" s="78" t="n">
        <f aca="false">IFERROR(VLOOKUP($C11,JoueursT3,6,0),0)</f>
        <v>740</v>
      </c>
      <c r="G11" s="78" t="n">
        <f aca="false">IFERROR(VLOOKUP($C11,JoueursT4,6,0),0)</f>
        <v>0</v>
      </c>
      <c r="H11" s="78" t="n">
        <f aca="false">IFERROR(VLOOKUP($C11,JoueursT5,6,0),0)</f>
        <v>812</v>
      </c>
      <c r="I11" s="78" t="n">
        <f aca="false">IFERROR(VLOOKUP($C11,JoueursT6,6,0),0)</f>
        <v>867</v>
      </c>
      <c r="J11" s="78" t="n">
        <f aca="false">COUNTIF(D11:I11,"&gt;0")</f>
        <v>3</v>
      </c>
      <c r="K11" s="78" t="n">
        <f aca="false">SUM(D11:I11)</f>
        <v>2419</v>
      </c>
      <c r="L11" s="139" t="n">
        <f aca="false">IFERROR(K11/SUMIF(D11:I11,"&gt;0",$D$1:$I$1),0)</f>
        <v>0.86609380594343</v>
      </c>
    </row>
    <row r="12" customFormat="false" ht="14.25" hidden="false" customHeight="false" outlineLevel="0" collapsed="false">
      <c r="A12" s="78" t="n">
        <f aca="false">A11+1</f>
        <v>10</v>
      </c>
      <c r="B12" s="78" t="n">
        <f aca="false">IF(K12&lt;&gt;0,IF(COUNTIF(L$3:L$335,L12)&lt;&gt;1,RANK(L12,L$3:L$335)&amp;"°",RANK(L12,L$3:L$335)),"")</f>
        <v>10</v>
      </c>
      <c r="C12" s="4" t="str">
        <f aca="false">Joueurs!C85</f>
        <v>VINGTA Suzy</v>
      </c>
      <c r="D12" s="4" t="n">
        <f aca="false">IFERROR(VLOOKUP($C12,JoueursT1,6,0),0)</f>
        <v>830</v>
      </c>
      <c r="E12" s="78" t="n">
        <f aca="false">IFERROR(VLOOKUP($C12,JoueursT2,6,0),0)</f>
        <v>891</v>
      </c>
      <c r="F12" s="78" t="n">
        <f aca="false">IFERROR(VLOOKUP($C12,JoueursT3,6,0),0)</f>
        <v>743</v>
      </c>
      <c r="G12" s="78" t="n">
        <f aca="false">IFERROR(VLOOKUP($C12,JoueursT4,6,0),0)</f>
        <v>0</v>
      </c>
      <c r="H12" s="78" t="n">
        <f aca="false">IFERROR(VLOOKUP($C12,JoueursT5,6,0),0)</f>
        <v>796</v>
      </c>
      <c r="I12" s="78" t="n">
        <f aca="false">IFERROR(VLOOKUP($C12,JoueursT6,6,0),0)</f>
        <v>886</v>
      </c>
      <c r="J12" s="78" t="n">
        <f aca="false">COUNTIF(D12:I12,"&gt;0")</f>
        <v>5</v>
      </c>
      <c r="K12" s="78" t="n">
        <f aca="false">SUM(D12:I12)</f>
        <v>4146</v>
      </c>
      <c r="L12" s="139" t="n">
        <f aca="false">IFERROR(K12/SUMIF(D12:I12,"&gt;0",$D$1:$I$1),0)</f>
        <v>0.865914786967418</v>
      </c>
    </row>
    <row r="13" customFormat="false" ht="14.25" hidden="false" customHeight="false" outlineLevel="0" collapsed="false">
      <c r="A13" s="78" t="n">
        <f aca="false">A12+1</f>
        <v>11</v>
      </c>
      <c r="B13" s="78" t="n">
        <f aca="false">IF(K13&lt;&gt;0,IF(COUNTIF(L$3:L$335,L13)&lt;&gt;1,RANK(L13,L$3:L$335)&amp;"°",RANK(L13,L$3:L$335)),"")</f>
        <v>11</v>
      </c>
      <c r="C13" s="4" t="str">
        <f aca="false">Joueurs!C272</f>
        <v>VASSEUR Véronique</v>
      </c>
      <c r="D13" s="4" t="n">
        <f aca="false">IFERROR(VLOOKUP($C13,JoueursT1,6,0),0)</f>
        <v>0</v>
      </c>
      <c r="E13" s="78" t="n">
        <f aca="false">IFERROR(VLOOKUP($C13,JoueursT2,6,0),0)</f>
        <v>0</v>
      </c>
      <c r="F13" s="78" t="n">
        <f aca="false">IFERROR(VLOOKUP($C13,JoueursT3,6,0),0)</f>
        <v>0</v>
      </c>
      <c r="G13" s="78" t="n">
        <f aca="false">IFERROR(VLOOKUP($C13,JoueursT4,6,0),0)</f>
        <v>939</v>
      </c>
      <c r="H13" s="78" t="n">
        <f aca="false">IFERROR(VLOOKUP($C13,JoueursT5,6,0),0)</f>
        <v>0</v>
      </c>
      <c r="I13" s="78" t="n">
        <f aca="false">IFERROR(VLOOKUP($C13,JoueursT6,6,0),0)</f>
        <v>0</v>
      </c>
      <c r="J13" s="78" t="n">
        <f aca="false">COUNTIF(D13:I13,"&gt;0")</f>
        <v>1</v>
      </c>
      <c r="K13" s="78" t="n">
        <f aca="false">SUM(D13:I13)</f>
        <v>939</v>
      </c>
      <c r="L13" s="139" t="n">
        <f aca="false">IFERROR(K13/SUMIF(D13:I13,"&gt;0",$D$1:$I$1),0)</f>
        <v>0.862258953168044</v>
      </c>
    </row>
    <row r="14" customFormat="false" ht="14.25" hidden="false" customHeight="false" outlineLevel="0" collapsed="false">
      <c r="A14" s="78" t="n">
        <f aca="false">A13+1</f>
        <v>12</v>
      </c>
      <c r="B14" s="78" t="n">
        <f aca="false">IF(K14&lt;&gt;0,IF(COUNTIF(L$3:L$335,L14)&lt;&gt;1,RANK(L14,L$3:L$335)&amp;"°",RANK(L14,L$3:L$335)),"")</f>
        <v>12</v>
      </c>
      <c r="C14" s="4" t="str">
        <f aca="false">Joueurs!C20</f>
        <v>HOUARD Yolande</v>
      </c>
      <c r="D14" s="4" t="n">
        <f aca="false">IFERROR(VLOOKUP($C14,JoueursT1,6,0),0)</f>
        <v>864</v>
      </c>
      <c r="E14" s="78" t="n">
        <f aca="false">IFERROR(VLOOKUP($C14,JoueursT2,6,0),0)</f>
        <v>781</v>
      </c>
      <c r="F14" s="78" t="n">
        <f aca="false">IFERROR(VLOOKUP($C14,JoueursT3,6,0),0)</f>
        <v>0</v>
      </c>
      <c r="G14" s="78" t="n">
        <f aca="false">IFERROR(VLOOKUP($C14,JoueursT4,6,0),0)</f>
        <v>0</v>
      </c>
      <c r="H14" s="78" t="n">
        <f aca="false">IFERROR(VLOOKUP($C14,JoueursT5,6,0),0)</f>
        <v>783</v>
      </c>
      <c r="I14" s="78" t="n">
        <f aca="false">IFERROR(VLOOKUP($C14,JoueursT6,6,0),0)</f>
        <v>908</v>
      </c>
      <c r="J14" s="78" t="n">
        <f aca="false">COUNTIF(D14:I14,"&gt;0")</f>
        <v>4</v>
      </c>
      <c r="K14" s="78" t="n">
        <f aca="false">SUM(D14:I14)</f>
        <v>3336</v>
      </c>
      <c r="L14" s="139" t="n">
        <f aca="false">IFERROR(K14/SUMIF(D14:I14,"&gt;0",$D$1:$I$1),0)</f>
        <v>0.860237235688499</v>
      </c>
    </row>
    <row r="15" customFormat="false" ht="14.25" hidden="false" customHeight="false" outlineLevel="0" collapsed="false">
      <c r="A15" s="78" t="n">
        <f aca="false">A14+1</f>
        <v>13</v>
      </c>
      <c r="B15" s="78" t="n">
        <f aca="false">IF(K15&lt;&gt;0,IF(COUNTIF(L$3:L$335,L15)&lt;&gt;1,RANK(L15,L$3:L$335)&amp;"°",RANK(L15,L$3:L$335)),"")</f>
        <v>13</v>
      </c>
      <c r="C15" s="4" t="str">
        <f aca="false">Joueurs!C258</f>
        <v>ROUX Francine</v>
      </c>
      <c r="D15" s="4" t="n">
        <f aca="false">IFERROR(VLOOKUP($C15,JoueursT1,6,0),0)</f>
        <v>0</v>
      </c>
      <c r="E15" s="78" t="n">
        <f aca="false">IFERROR(VLOOKUP($C15,JoueursT2,6,0),0)</f>
        <v>839</v>
      </c>
      <c r="F15" s="78" t="n">
        <f aca="false">IFERROR(VLOOKUP($C15,JoueursT3,6,0),0)</f>
        <v>754</v>
      </c>
      <c r="G15" s="78" t="n">
        <f aca="false">IFERROR(VLOOKUP($C15,JoueursT4,6,0),0)</f>
        <v>860</v>
      </c>
      <c r="H15" s="78" t="n">
        <f aca="false">IFERROR(VLOOKUP($C15,JoueursT5,6,0),0)</f>
        <v>828</v>
      </c>
      <c r="I15" s="78" t="n">
        <f aca="false">IFERROR(VLOOKUP($C15,JoueursT6,6,0),0)</f>
        <v>880</v>
      </c>
      <c r="J15" s="78" t="n">
        <f aca="false">COUNTIF(D15:I15,"&gt;0")</f>
        <v>5</v>
      </c>
      <c r="K15" s="78" t="n">
        <f aca="false">SUM(D15:I15)</f>
        <v>4161</v>
      </c>
      <c r="L15" s="139" t="n">
        <f aca="false">IFERROR(K15/SUMIF(D15:I15,"&gt;0",$D$1:$I$1),0)</f>
        <v>0.855820649938297</v>
      </c>
    </row>
    <row r="16" customFormat="false" ht="14.25" hidden="false" customHeight="false" outlineLevel="0" collapsed="false">
      <c r="A16" s="78" t="n">
        <f aca="false">A15+1</f>
        <v>14</v>
      </c>
      <c r="B16" s="78" t="n">
        <f aca="false">IF(K16&lt;&gt;0,IF(COUNTIF(L$3:L$335,L16)&lt;&gt;1,RANK(L16,L$3:L$335)&amp;"°",RANK(L16,L$3:L$335)),"")</f>
        <v>14</v>
      </c>
      <c r="C16" s="4" t="str">
        <f aca="false">Joueurs!C153</f>
        <v>VANHACK Christine</v>
      </c>
      <c r="D16" s="4" t="n">
        <f aca="false">IFERROR(VLOOKUP($C16,JoueursT1,6,0),0)</f>
        <v>0</v>
      </c>
      <c r="E16" s="78" t="n">
        <f aca="false">IFERROR(VLOOKUP($C16,JoueursT2,6,0),0)</f>
        <v>748</v>
      </c>
      <c r="F16" s="78" t="n">
        <f aca="false">IFERROR(VLOOKUP($C16,JoueursT3,6,0),0)</f>
        <v>843</v>
      </c>
      <c r="G16" s="78" t="n">
        <f aca="false">IFERROR(VLOOKUP($C16,JoueursT4,6,0),0)</f>
        <v>836</v>
      </c>
      <c r="H16" s="78" t="n">
        <f aca="false">IFERROR(VLOOKUP($C16,JoueursT5,6,0),0)</f>
        <v>830</v>
      </c>
      <c r="I16" s="78" t="n">
        <f aca="false">IFERROR(VLOOKUP($C16,JoueursT6,6,0),0)</f>
        <v>871</v>
      </c>
      <c r="J16" s="78" t="n">
        <f aca="false">COUNTIF(D16:I16,"&gt;0")</f>
        <v>5</v>
      </c>
      <c r="K16" s="78" t="n">
        <f aca="false">SUM(D16:I16)</f>
        <v>4128</v>
      </c>
      <c r="L16" s="139" t="n">
        <f aca="false">IFERROR(K16/SUMIF(D16:I16,"&gt;0",$D$1:$I$1),0)</f>
        <v>0.849033319621555</v>
      </c>
    </row>
    <row r="17" customFormat="false" ht="14.25" hidden="false" customHeight="false" outlineLevel="0" collapsed="false">
      <c r="A17" s="78" t="n">
        <f aca="false">A16+1</f>
        <v>15</v>
      </c>
      <c r="B17" s="78" t="n">
        <f aca="false">IF(K17&lt;&gt;0,IF(COUNTIF(L$3:L$335,L17)&lt;&gt;1,RANK(L17,L$3:L$335)&amp;"°",RANK(L17,L$3:L$335)),"")</f>
        <v>15</v>
      </c>
      <c r="C17" s="4" t="str">
        <f aca="false">Joueurs!C163</f>
        <v>KIELBASA Véronique</v>
      </c>
      <c r="D17" s="4" t="n">
        <f aca="false">IFERROR(VLOOKUP($C17,JoueursT1,6,0),0)</f>
        <v>0</v>
      </c>
      <c r="E17" s="78" t="n">
        <f aca="false">IFERROR(VLOOKUP($C17,JoueursT2,6,0),0)</f>
        <v>0</v>
      </c>
      <c r="F17" s="78" t="n">
        <f aca="false">IFERROR(VLOOKUP($C17,JoueursT3,6,0),0)</f>
        <v>746</v>
      </c>
      <c r="G17" s="78" t="n">
        <f aca="false">IFERROR(VLOOKUP($C17,JoueursT4,6,0),0)</f>
        <v>0</v>
      </c>
      <c r="H17" s="78" t="n">
        <f aca="false">IFERROR(VLOOKUP($C17,JoueursT5,6,0),0)</f>
        <v>850</v>
      </c>
      <c r="I17" s="78" t="n">
        <f aca="false">IFERROR(VLOOKUP($C17,JoueursT6,6,0),0)</f>
        <v>768</v>
      </c>
      <c r="J17" s="78" t="n">
        <f aca="false">COUNTIF(D17:I17,"&gt;0")</f>
        <v>3</v>
      </c>
      <c r="K17" s="78" t="n">
        <f aca="false">SUM(D17:I17)</f>
        <v>2364</v>
      </c>
      <c r="L17" s="139" t="n">
        <f aca="false">IFERROR(K17/SUMIF(D17:I17,"&gt;0",$D$1:$I$1),0)</f>
        <v>0.84640171858217</v>
      </c>
    </row>
    <row r="18" customFormat="false" ht="14.25" hidden="false" customHeight="false" outlineLevel="0" collapsed="false">
      <c r="A18" s="78" t="n">
        <f aca="false">A17+1</f>
        <v>16</v>
      </c>
      <c r="B18" s="78" t="n">
        <f aca="false">IF(K18&lt;&gt;0,IF(COUNTIF(L$3:L$335,L18)&lt;&gt;1,RANK(L18,L$3:L$335)&amp;"°",RANK(L18,L$3:L$335)),"")</f>
        <v>16</v>
      </c>
      <c r="C18" s="4" t="str">
        <f aca="false">Joueurs!C145</f>
        <v>MINET Florentin</v>
      </c>
      <c r="D18" s="4" t="n">
        <f aca="false">IFERROR(VLOOKUP($C18,JoueursT1,6,0),0)</f>
        <v>889</v>
      </c>
      <c r="E18" s="78" t="n">
        <f aca="false">IFERROR(VLOOKUP($C18,JoueursT2,6,0),0)</f>
        <v>727</v>
      </c>
      <c r="F18" s="78" t="n">
        <f aca="false">IFERROR(VLOOKUP($C18,JoueursT3,6,0),0)</f>
        <v>839</v>
      </c>
      <c r="G18" s="78" t="n">
        <f aca="false">IFERROR(VLOOKUP($C18,JoueursT4,6,0),0)</f>
        <v>856</v>
      </c>
      <c r="H18" s="78" t="n">
        <f aca="false">IFERROR(VLOOKUP($C18,JoueursT5,6,0),0)</f>
        <v>772</v>
      </c>
      <c r="I18" s="78" t="n">
        <f aca="false">IFERROR(VLOOKUP($C18,JoueursT6,6,0),0)</f>
        <v>887</v>
      </c>
      <c r="J18" s="78" t="n">
        <f aca="false">COUNTIF(D18:I18,"&gt;0")</f>
        <v>6</v>
      </c>
      <c r="K18" s="78" t="n">
        <f aca="false">SUM(D18:I18)</f>
        <v>4970</v>
      </c>
      <c r="L18" s="139" t="n">
        <f aca="false">IFERROR(K18/SUMIF(D18:I18,"&gt;0",$D$1:$I$1),0)</f>
        <v>0.845669559298962</v>
      </c>
    </row>
    <row r="19" customFormat="false" ht="14.25" hidden="false" customHeight="false" outlineLevel="0" collapsed="false">
      <c r="A19" s="78" t="n">
        <f aca="false">A18+1</f>
        <v>17</v>
      </c>
      <c r="B19" s="78" t="n">
        <f aca="false">IF(K19&lt;&gt;0,IF(COUNTIF(L$3:L$335,L19)&lt;&gt;1,RANK(L19,L$3:L$335)&amp;"°",RANK(L19,L$3:L$335)),"")</f>
        <v>17</v>
      </c>
      <c r="C19" s="4" t="str">
        <f aca="false">Joueurs!C231</f>
        <v>BRUNET Betty</v>
      </c>
      <c r="D19" s="4" t="n">
        <f aca="false">IFERROR(VLOOKUP($C19,JoueursT1,6,0),0)</f>
        <v>871</v>
      </c>
      <c r="E19" s="78" t="n">
        <f aca="false">IFERROR(VLOOKUP($C19,JoueursT2,6,0),0)</f>
        <v>743</v>
      </c>
      <c r="F19" s="78" t="n">
        <f aca="false">IFERROR(VLOOKUP($C19,JoueursT3,6,0),0)</f>
        <v>797</v>
      </c>
      <c r="G19" s="78" t="n">
        <f aca="false">IFERROR(VLOOKUP($C19,JoueursT4,6,0),0)</f>
        <v>892</v>
      </c>
      <c r="H19" s="78" t="n">
        <f aca="false">IFERROR(VLOOKUP($C19,JoueursT5,6,0),0)</f>
        <v>798</v>
      </c>
      <c r="I19" s="78" t="n">
        <f aca="false">IFERROR(VLOOKUP($C19,JoueursT6,6,0),0)</f>
        <v>846</v>
      </c>
      <c r="J19" s="78" t="n">
        <f aca="false">COUNTIF(D19:I19,"&gt;0")</f>
        <v>6</v>
      </c>
      <c r="K19" s="78" t="n">
        <f aca="false">SUM(D19:I19)</f>
        <v>4947</v>
      </c>
      <c r="L19" s="139" t="n">
        <f aca="false">IFERROR(K19/SUMIF(D19:I19,"&gt;0",$D$1:$I$1),0)</f>
        <v>0.841755997958142</v>
      </c>
    </row>
    <row r="20" customFormat="false" ht="14.25" hidden="false" customHeight="false" outlineLevel="0" collapsed="false">
      <c r="A20" s="78" t="n">
        <f aca="false">A19+1</f>
        <v>18</v>
      </c>
      <c r="B20" s="78" t="n">
        <f aca="false">IF(K20&lt;&gt;0,IF(COUNTIF(L$3:L$335,L20)&lt;&gt;1,RANK(L20,L$3:L$335)&amp;"°",RANK(L20,L$3:L$335)),"")</f>
        <v>18</v>
      </c>
      <c r="C20" s="4" t="str">
        <f aca="false">Joueurs!C160</f>
        <v>DUBOUT Annie</v>
      </c>
      <c r="D20" s="4" t="n">
        <f aca="false">IFERROR(VLOOKUP($C20,JoueursT1,6,0),0)</f>
        <v>864</v>
      </c>
      <c r="E20" s="78" t="n">
        <f aca="false">IFERROR(VLOOKUP($C20,JoueursT2,6,0),0)</f>
        <v>0</v>
      </c>
      <c r="F20" s="78" t="n">
        <f aca="false">IFERROR(VLOOKUP($C20,JoueursT3,6,0),0)</f>
        <v>748</v>
      </c>
      <c r="G20" s="78" t="n">
        <f aca="false">IFERROR(VLOOKUP($C20,JoueursT4,6,0),0)</f>
        <v>0</v>
      </c>
      <c r="H20" s="78" t="n">
        <f aca="false">IFERROR(VLOOKUP($C20,JoueursT5,6,0),0)</f>
        <v>785</v>
      </c>
      <c r="I20" s="78" t="n">
        <f aca="false">IFERROR(VLOOKUP($C20,JoueursT6,6,0),0)</f>
        <v>0</v>
      </c>
      <c r="J20" s="78" t="n">
        <f aca="false">COUNTIF(D20:I20,"&gt;0")</f>
        <v>3</v>
      </c>
      <c r="K20" s="78" t="n">
        <f aca="false">SUM(D20:I20)</f>
        <v>2397</v>
      </c>
      <c r="L20" s="139" t="n">
        <f aca="false">IFERROR(K20/SUMIF(D20:I20,"&gt;0",$D$1:$I$1),0)</f>
        <v>0.840168243953733</v>
      </c>
    </row>
    <row r="21" customFormat="false" ht="14.25" hidden="false" customHeight="false" outlineLevel="0" collapsed="false">
      <c r="A21" s="78" t="n">
        <f aca="false">A20+1</f>
        <v>19</v>
      </c>
      <c r="B21" s="78" t="n">
        <f aca="false">IF(K21&lt;&gt;0,IF(COUNTIF(L$3:L$335,L21)&lt;&gt;1,RANK(L21,L$3:L$335)&amp;"°",RANK(L21,L$3:L$335)),"")</f>
        <v>19</v>
      </c>
      <c r="C21" s="4" t="str">
        <f aca="false">Joueurs!C21</f>
        <v>LEBER Didier</v>
      </c>
      <c r="D21" s="4" t="n">
        <f aca="false">IFERROR(VLOOKUP($C21,JoueursT1,6,0),0)</f>
        <v>900</v>
      </c>
      <c r="E21" s="78" t="n">
        <f aca="false">IFERROR(VLOOKUP($C21,JoueursT2,6,0),0)</f>
        <v>867</v>
      </c>
      <c r="F21" s="78" t="n">
        <f aca="false">IFERROR(VLOOKUP($C21,JoueursT3,6,0),0)</f>
        <v>721</v>
      </c>
      <c r="G21" s="78" t="n">
        <f aca="false">IFERROR(VLOOKUP($C21,JoueursT4,6,0),0)</f>
        <v>895</v>
      </c>
      <c r="H21" s="78" t="n">
        <f aca="false">IFERROR(VLOOKUP($C21,JoueursT5,6,0),0)</f>
        <v>793</v>
      </c>
      <c r="I21" s="78" t="n">
        <f aca="false">IFERROR(VLOOKUP($C21,JoueursT6,6,0),0)</f>
        <v>741</v>
      </c>
      <c r="J21" s="78" t="n">
        <f aca="false">COUNTIF(D21:I21,"&gt;0")</f>
        <v>6</v>
      </c>
      <c r="K21" s="78" t="n">
        <f aca="false">SUM(D21:I21)</f>
        <v>4917</v>
      </c>
      <c r="L21" s="139" t="n">
        <f aca="false">IFERROR(K21/SUMIF(D21:I21,"&gt;0",$D$1:$I$1),0)</f>
        <v>0.836651352730985</v>
      </c>
    </row>
    <row r="22" customFormat="false" ht="14.25" hidden="false" customHeight="false" outlineLevel="0" collapsed="false">
      <c r="A22" s="78" t="n">
        <f aca="false">A21+1</f>
        <v>20</v>
      </c>
      <c r="B22" s="78" t="n">
        <f aca="false">IF(K22&lt;&gt;0,IF(COUNTIF(L$3:L$335,L22)&lt;&gt;1,RANK(L22,L$3:L$335)&amp;"°",RANK(L22,L$3:L$335)),"")</f>
        <v>20</v>
      </c>
      <c r="C22" s="4" t="str">
        <f aca="false">Joueurs!C90</f>
        <v>GENGOUX Michel</v>
      </c>
      <c r="D22" s="4" t="n">
        <f aca="false">IFERROR(VLOOKUP($C22,JoueursT1,6,0),0)</f>
        <v>707</v>
      </c>
      <c r="E22" s="78" t="n">
        <f aca="false">IFERROR(VLOOKUP($C22,JoueursT2,6,0),0)</f>
        <v>769</v>
      </c>
      <c r="F22" s="78" t="n">
        <f aca="false">IFERROR(VLOOKUP($C22,JoueursT3,6,0),0)</f>
        <v>800</v>
      </c>
      <c r="G22" s="78" t="n">
        <f aca="false">IFERROR(VLOOKUP($C22,JoueursT4,6,0),0)</f>
        <v>952</v>
      </c>
      <c r="H22" s="78" t="n">
        <f aca="false">IFERROR(VLOOKUP($C22,JoueursT5,6,0),0)</f>
        <v>828</v>
      </c>
      <c r="I22" s="78" t="n">
        <f aca="false">IFERROR(VLOOKUP($C22,JoueursT6,6,0),0)</f>
        <v>858</v>
      </c>
      <c r="J22" s="78" t="n">
        <f aca="false">COUNTIF(D22:I22,"&gt;0")</f>
        <v>6</v>
      </c>
      <c r="K22" s="78" t="n">
        <f aca="false">SUM(D22:I22)</f>
        <v>4914</v>
      </c>
      <c r="L22" s="139" t="n">
        <f aca="false">IFERROR(K22/SUMIF(D22:I22,"&gt;0",$D$1:$I$1),0)</f>
        <v>0.836140888208269</v>
      </c>
    </row>
    <row r="23" customFormat="false" ht="14.25" hidden="false" customHeight="false" outlineLevel="0" collapsed="false">
      <c r="A23" s="78" t="n">
        <f aca="false">A22+1</f>
        <v>21</v>
      </c>
      <c r="B23" s="78" t="n">
        <f aca="false">IF(K23&lt;&gt;0,IF(COUNTIF(L$3:L$335,L23)&lt;&gt;1,RANK(L23,L$3:L$335)&amp;"°",RANK(L23,L$3:L$335)),"")</f>
        <v>21</v>
      </c>
      <c r="C23" s="4" t="str">
        <f aca="false">Joueurs!C243</f>
        <v>MASSIN Francine</v>
      </c>
      <c r="D23" s="4" t="n">
        <f aca="false">IFERROR(VLOOKUP($C23,JoueursT1,6,0),0)</f>
        <v>0</v>
      </c>
      <c r="E23" s="78" t="n">
        <f aca="false">IFERROR(VLOOKUP($C23,JoueursT2,6,0),0)</f>
        <v>0</v>
      </c>
      <c r="F23" s="78" t="n">
        <f aca="false">IFERROR(VLOOKUP($C23,JoueursT3,6,0),0)</f>
        <v>763</v>
      </c>
      <c r="G23" s="78" t="n">
        <f aca="false">IFERROR(VLOOKUP($C23,JoueursT4,6,0),0)</f>
        <v>873</v>
      </c>
      <c r="H23" s="78" t="n">
        <f aca="false">IFERROR(VLOOKUP($C23,JoueursT5,6,0),0)</f>
        <v>0</v>
      </c>
      <c r="I23" s="78" t="n">
        <f aca="false">IFERROR(VLOOKUP($C23,JoueursT6,6,0),0)</f>
        <v>830</v>
      </c>
      <c r="J23" s="78" t="n">
        <f aca="false">COUNTIF(D23:I23,"&gt;0")</f>
        <v>3</v>
      </c>
      <c r="K23" s="78" t="n">
        <f aca="false">SUM(D23:I23)</f>
        <v>2466</v>
      </c>
      <c r="L23" s="139" t="n">
        <f aca="false">IFERROR(K23/SUMIF(D23:I23,"&gt;0",$D$1:$I$1),0)</f>
        <v>0.834800270819228</v>
      </c>
    </row>
    <row r="24" customFormat="false" ht="14.25" hidden="false" customHeight="false" outlineLevel="0" collapsed="false">
      <c r="A24" s="78" t="n">
        <f aca="false">A23+1</f>
        <v>22</v>
      </c>
      <c r="B24" s="78" t="n">
        <f aca="false">IF(K24&lt;&gt;0,IF(COUNTIF(L$3:L$335,L24)&lt;&gt;1,RANK(L24,L$3:L$335)&amp;"°",RANK(L24,L$3:L$335)),"")</f>
        <v>22</v>
      </c>
      <c r="C24" s="4" t="str">
        <f aca="false">Joueurs!C87</f>
        <v>COGNIAUX Christiane</v>
      </c>
      <c r="D24" s="4" t="n">
        <f aca="false">IFERROR(VLOOKUP($C24,JoueursT1,6,0),0)</f>
        <v>872</v>
      </c>
      <c r="E24" s="78" t="n">
        <f aca="false">IFERROR(VLOOKUP($C24,JoueursT2,6,0),0)</f>
        <v>818</v>
      </c>
      <c r="F24" s="78" t="n">
        <f aca="false">IFERROR(VLOOKUP($C24,JoueursT3,6,0),0)</f>
        <v>744</v>
      </c>
      <c r="G24" s="78" t="n">
        <f aca="false">IFERROR(VLOOKUP($C24,JoueursT4,6,0),0)</f>
        <v>838</v>
      </c>
      <c r="H24" s="78" t="n">
        <f aca="false">IFERROR(VLOOKUP($C24,JoueursT5,6,0),0)</f>
        <v>777</v>
      </c>
      <c r="I24" s="78" t="n">
        <f aca="false">IFERROR(VLOOKUP($C24,JoueursT6,6,0),0)</f>
        <v>784</v>
      </c>
      <c r="J24" s="78" t="n">
        <f aca="false">COUNTIF(D24:I24,"&gt;0")</f>
        <v>6</v>
      </c>
      <c r="K24" s="78" t="n">
        <f aca="false">SUM(D24:I24)</f>
        <v>4833</v>
      </c>
      <c r="L24" s="139" t="n">
        <f aca="false">IFERROR(K24/SUMIF(D24:I24,"&gt;0",$D$1:$I$1),0)</f>
        <v>0.822358346094946</v>
      </c>
    </row>
    <row r="25" customFormat="false" ht="14.25" hidden="false" customHeight="false" outlineLevel="0" collapsed="false">
      <c r="A25" s="78" t="n">
        <f aca="false">A24+1</f>
        <v>23</v>
      </c>
      <c r="B25" s="78" t="n">
        <f aca="false">IF(K25&lt;&gt;0,IF(COUNTIF(L$3:L$335,L25)&lt;&gt;1,RANK(L25,L$3:L$335)&amp;"°",RANK(L25,L$3:L$335)),"")</f>
        <v>23</v>
      </c>
      <c r="C25" s="4" t="str">
        <f aca="false">Joueurs!C58</f>
        <v>VAN CANTFORT Jacques</v>
      </c>
      <c r="D25" s="4" t="n">
        <f aca="false">IFERROR(VLOOKUP($C25,JoueursT1,6,0),0)</f>
        <v>790</v>
      </c>
      <c r="E25" s="78" t="n">
        <f aca="false">IFERROR(VLOOKUP($C25,JoueursT2,6,0),0)</f>
        <v>720</v>
      </c>
      <c r="F25" s="78" t="n">
        <f aca="false">IFERROR(VLOOKUP($C25,JoueursT3,6,0),0)</f>
        <v>780</v>
      </c>
      <c r="G25" s="78" t="n">
        <f aca="false">IFERROR(VLOOKUP($C25,JoueursT4,6,0),0)</f>
        <v>934</v>
      </c>
      <c r="H25" s="78" t="n">
        <f aca="false">IFERROR(VLOOKUP($C25,JoueursT5,6,0),0)</f>
        <v>788</v>
      </c>
      <c r="I25" s="78" t="n">
        <f aca="false">IFERROR(VLOOKUP($C25,JoueursT6,6,0),0)</f>
        <v>813</v>
      </c>
      <c r="J25" s="78" t="n">
        <f aca="false">COUNTIF(D25:I25,"&gt;0")</f>
        <v>6</v>
      </c>
      <c r="K25" s="78" t="n">
        <f aca="false">SUM(D25:I25)</f>
        <v>4825</v>
      </c>
      <c r="L25" s="139" t="n">
        <f aca="false">IFERROR(K25/SUMIF(D25:I25,"&gt;0",$D$1:$I$1),0)</f>
        <v>0.820997107367705</v>
      </c>
    </row>
    <row r="26" customFormat="false" ht="14.25" hidden="false" customHeight="false" outlineLevel="0" collapsed="false">
      <c r="A26" s="78" t="n">
        <f aca="false">A25+1</f>
        <v>24</v>
      </c>
      <c r="B26" s="78" t="n">
        <f aca="false">IF(K26&lt;&gt;0,IF(COUNTIF(L$3:L$335,L26)&lt;&gt;1,RANK(L26,L$3:L$335)&amp;"°",RANK(L26,L$3:L$335)),"")</f>
        <v>24</v>
      </c>
      <c r="C26" s="4" t="str">
        <f aca="false">Joueurs!C161</f>
        <v>GOBLET Jocelyne</v>
      </c>
      <c r="D26" s="4" t="n">
        <f aca="false">IFERROR(VLOOKUP($C26,JoueursT1,6,0),0)</f>
        <v>818</v>
      </c>
      <c r="E26" s="78" t="n">
        <f aca="false">IFERROR(VLOOKUP($C26,JoueursT2,6,0),0)</f>
        <v>0</v>
      </c>
      <c r="F26" s="78" t="n">
        <f aca="false">IFERROR(VLOOKUP($C26,JoueursT3,6,0),0)</f>
        <v>0</v>
      </c>
      <c r="G26" s="78" t="n">
        <f aca="false">IFERROR(VLOOKUP($C26,JoueursT4,6,0),0)</f>
        <v>0</v>
      </c>
      <c r="H26" s="78" t="n">
        <f aca="false">IFERROR(VLOOKUP($C26,JoueursT5,6,0),0)</f>
        <v>0</v>
      </c>
      <c r="I26" s="78" t="n">
        <f aca="false">IFERROR(VLOOKUP($C26,JoueursT6,6,0),0)</f>
        <v>795</v>
      </c>
      <c r="J26" s="78" t="n">
        <f aca="false">COUNTIF(D26:I26,"&gt;0")</f>
        <v>2</v>
      </c>
      <c r="K26" s="78" t="n">
        <f aca="false">SUM(D26:I26)</f>
        <v>1613</v>
      </c>
      <c r="L26" s="139" t="n">
        <f aca="false">IFERROR(K26/SUMIF(D26:I26,"&gt;0",$D$1:$I$1),0)</f>
        <v>0.818781725888325</v>
      </c>
    </row>
    <row r="27" customFormat="false" ht="14.25" hidden="false" customHeight="false" outlineLevel="0" collapsed="false">
      <c r="A27" s="78" t="n">
        <f aca="false">A26+1</f>
        <v>25</v>
      </c>
      <c r="B27" s="78" t="n">
        <f aca="false">IF(K27&lt;&gt;0,IF(COUNTIF(L$3:L$335,L27)&lt;&gt;1,RANK(L27,L$3:L$335)&amp;"°",RANK(L27,L$3:L$335)),"")</f>
        <v>25</v>
      </c>
      <c r="C27" s="4" t="str">
        <f aca="false">Joueurs!C150</f>
        <v>ROELS Françoise</v>
      </c>
      <c r="D27" s="4" t="n">
        <f aca="false">IFERROR(VLOOKUP($C27,JoueursT1,6,0),0)</f>
        <v>786</v>
      </c>
      <c r="E27" s="78" t="n">
        <f aca="false">IFERROR(VLOOKUP($C27,JoueursT2,6,0),0)</f>
        <v>0</v>
      </c>
      <c r="F27" s="78" t="n">
        <f aca="false">IFERROR(VLOOKUP($C27,JoueursT3,6,0),0)</f>
        <v>839</v>
      </c>
      <c r="G27" s="78" t="n">
        <f aca="false">IFERROR(VLOOKUP($C27,JoueursT4,6,0),0)</f>
        <v>856</v>
      </c>
      <c r="H27" s="78" t="n">
        <f aca="false">IFERROR(VLOOKUP($C27,JoueursT5,6,0),0)</f>
        <v>752</v>
      </c>
      <c r="I27" s="78" t="n">
        <f aca="false">IFERROR(VLOOKUP($C27,JoueursT6,6,0),0)</f>
        <v>773</v>
      </c>
      <c r="J27" s="78" t="n">
        <f aca="false">COUNTIF(D27:I27,"&gt;0")</f>
        <v>5</v>
      </c>
      <c r="K27" s="78" t="n">
        <f aca="false">SUM(D27:I27)</f>
        <v>4006</v>
      </c>
      <c r="L27" s="139" t="n">
        <f aca="false">IFERROR(K27/SUMIF(D27:I27,"&gt;0",$D$1:$I$1),0)</f>
        <v>0.818051868490913</v>
      </c>
    </row>
    <row r="28" customFormat="false" ht="14.25" hidden="false" customHeight="false" outlineLevel="0" collapsed="false">
      <c r="A28" s="78" t="n">
        <f aca="false">A27+1</f>
        <v>26</v>
      </c>
      <c r="B28" s="78" t="n">
        <f aca="false">IF(K28&lt;&gt;0,IF(COUNTIF(L$3:L$335,L28)&lt;&gt;1,RANK(L28,L$3:L$335)&amp;"°",RANK(L28,L$3:L$335)),"")</f>
        <v>26</v>
      </c>
      <c r="C28" s="4" t="str">
        <f aca="false">Joueurs!C248</f>
        <v>THIEFAIN Christine</v>
      </c>
      <c r="D28" s="4" t="n">
        <f aca="false">IFERROR(VLOOKUP($C28,JoueursT1,6,0),0)</f>
        <v>0</v>
      </c>
      <c r="E28" s="78" t="n">
        <f aca="false">IFERROR(VLOOKUP($C28,JoueursT2,6,0),0)</f>
        <v>866</v>
      </c>
      <c r="F28" s="78" t="n">
        <f aca="false">IFERROR(VLOOKUP($C28,JoueursT3,6,0),0)</f>
        <v>0</v>
      </c>
      <c r="G28" s="78" t="n">
        <f aca="false">IFERROR(VLOOKUP($C28,JoueursT4,6,0),0)</f>
        <v>821</v>
      </c>
      <c r="H28" s="78" t="n">
        <f aca="false">IFERROR(VLOOKUP($C28,JoueursT5,6,0),0)</f>
        <v>0</v>
      </c>
      <c r="I28" s="78" t="n">
        <f aca="false">IFERROR(VLOOKUP($C28,JoueursT6,6,0),0)</f>
        <v>0</v>
      </c>
      <c r="J28" s="78" t="n">
        <f aca="false">COUNTIF(D28:I28,"&gt;0")</f>
        <v>2</v>
      </c>
      <c r="K28" s="78" t="n">
        <f aca="false">SUM(D28:I28)</f>
        <v>1687</v>
      </c>
      <c r="L28" s="139" t="n">
        <f aca="false">IFERROR(K28/SUMIF(D28:I28,"&gt;0",$D$1:$I$1),0)</f>
        <v>0.815369743837603</v>
      </c>
    </row>
    <row r="29" customFormat="false" ht="14.25" hidden="false" customHeight="false" outlineLevel="0" collapsed="false">
      <c r="A29" s="78" t="n">
        <f aca="false">A28+1</f>
        <v>27</v>
      </c>
      <c r="B29" s="78" t="n">
        <f aca="false">IF(K29&lt;&gt;0,IF(COUNTIF(L$3:L$335,L29)&lt;&gt;1,RANK(L29,L$3:L$335)&amp;"°",RANK(L29,L$3:L$335)),"")</f>
        <v>27</v>
      </c>
      <c r="C29" s="4" t="str">
        <f aca="false">Joueurs!C247</f>
        <v>SLUSAREK Thierry</v>
      </c>
      <c r="D29" s="4" t="n">
        <f aca="false">IFERROR(VLOOKUP($C29,JoueursT1,6,0),0)</f>
        <v>793</v>
      </c>
      <c r="E29" s="78" t="n">
        <f aca="false">IFERROR(VLOOKUP($C29,JoueursT2,6,0),0)</f>
        <v>841</v>
      </c>
      <c r="F29" s="78" t="n">
        <f aca="false">IFERROR(VLOOKUP($C29,JoueursT3,6,0),0)</f>
        <v>715</v>
      </c>
      <c r="G29" s="78" t="n">
        <f aca="false">IFERROR(VLOOKUP($C29,JoueursT4,6,0),0)</f>
        <v>836</v>
      </c>
      <c r="H29" s="78" t="n">
        <f aca="false">IFERROR(VLOOKUP($C29,JoueursT5,6,0),0)</f>
        <v>0</v>
      </c>
      <c r="I29" s="78" t="n">
        <f aca="false">IFERROR(VLOOKUP($C29,JoueursT6,6,0),0)</f>
        <v>845</v>
      </c>
      <c r="J29" s="78" t="n">
        <f aca="false">COUNTIF(D29:I29,"&gt;0")</f>
        <v>5</v>
      </c>
      <c r="K29" s="78" t="n">
        <f aca="false">SUM(D29:I29)</f>
        <v>4030</v>
      </c>
      <c r="L29" s="139" t="n">
        <f aca="false">IFERROR(K29/SUMIF(D29:I29,"&gt;0",$D$1:$I$1),0)</f>
        <v>0.814305920387957</v>
      </c>
    </row>
    <row r="30" customFormat="false" ht="14.25" hidden="false" customHeight="false" outlineLevel="0" collapsed="false">
      <c r="A30" s="78" t="n">
        <f aca="false">A29+1</f>
        <v>28</v>
      </c>
      <c r="B30" s="78" t="n">
        <f aca="false">IF(K30&lt;&gt;0,IF(COUNTIF(L$3:L$335,L30)&lt;&gt;1,RANK(L30,L$3:L$335)&amp;"°",RANK(L30,L$3:L$335)),"")</f>
        <v>28</v>
      </c>
      <c r="C30" s="4" t="str">
        <f aca="false">Joueurs!C159</f>
        <v>DELHASSE Pierre</v>
      </c>
      <c r="D30" s="4" t="n">
        <f aca="false">IFERROR(VLOOKUP($C30,JoueursT1,6,0),0)</f>
        <v>0</v>
      </c>
      <c r="E30" s="78" t="n">
        <f aca="false">IFERROR(VLOOKUP($C30,JoueursT2,6,0),0)</f>
        <v>822</v>
      </c>
      <c r="F30" s="78" t="n">
        <f aca="false">IFERROR(VLOOKUP($C30,JoueursT3,6,0),0)</f>
        <v>769</v>
      </c>
      <c r="G30" s="78" t="n">
        <f aca="false">IFERROR(VLOOKUP($C30,JoueursT4,6,0),0)</f>
        <v>853</v>
      </c>
      <c r="H30" s="78" t="n">
        <f aca="false">IFERROR(VLOOKUP($C30,JoueursT5,6,0),0)</f>
        <v>732</v>
      </c>
      <c r="I30" s="78" t="n">
        <f aca="false">IFERROR(VLOOKUP($C30,JoueursT6,6,0),0)</f>
        <v>0</v>
      </c>
      <c r="J30" s="78" t="n">
        <f aca="false">COUNTIF(D30:I30,"&gt;0")</f>
        <v>4</v>
      </c>
      <c r="K30" s="78" t="n">
        <f aca="false">SUM(D30:I30)</f>
        <v>3176</v>
      </c>
      <c r="L30" s="139" t="n">
        <f aca="false">IFERROR(K30/SUMIF(D30:I30,"&gt;0",$D$1:$I$1),0)</f>
        <v>0.812899923214743</v>
      </c>
    </row>
    <row r="31" customFormat="false" ht="14.25" hidden="false" customHeight="false" outlineLevel="0" collapsed="false">
      <c r="A31" s="78" t="n">
        <f aca="false">A30+1</f>
        <v>29</v>
      </c>
      <c r="B31" s="78" t="n">
        <f aca="false">IF(K31&lt;&gt;0,IF(COUNTIF(L$3:L$335,L31)&lt;&gt;1,RANK(L31,L$3:L$335)&amp;"°",RANK(L31,L$3:L$335)),"")</f>
        <v>29</v>
      </c>
      <c r="C31" s="4" t="str">
        <f aca="false">Joueurs!C22</f>
        <v>MINY Guy</v>
      </c>
      <c r="D31" s="4" t="n">
        <f aca="false">IFERROR(VLOOKUP($C31,JoueursT1,6,0),0)</f>
        <v>875</v>
      </c>
      <c r="E31" s="78" t="n">
        <f aca="false">IFERROR(VLOOKUP($C31,JoueursT2,6,0),0)</f>
        <v>789</v>
      </c>
      <c r="F31" s="78" t="n">
        <f aca="false">IFERROR(VLOOKUP($C31,JoueursT3,6,0),0)</f>
        <v>702</v>
      </c>
      <c r="G31" s="78" t="n">
        <f aca="false">IFERROR(VLOOKUP($C31,JoueursT4,6,0),0)</f>
        <v>797</v>
      </c>
      <c r="H31" s="78" t="n">
        <f aca="false">IFERROR(VLOOKUP($C31,JoueursT5,6,0),0)</f>
        <v>717</v>
      </c>
      <c r="I31" s="78" t="n">
        <f aca="false">IFERROR(VLOOKUP($C31,JoueursT6,6,0),0)</f>
        <v>884</v>
      </c>
      <c r="J31" s="78" t="n">
        <f aca="false">COUNTIF(D31:I31,"&gt;0")</f>
        <v>6</v>
      </c>
      <c r="K31" s="78" t="n">
        <f aca="false">SUM(D31:I31)</f>
        <v>4764</v>
      </c>
      <c r="L31" s="139" t="n">
        <f aca="false">IFERROR(K31/SUMIF(D31:I31,"&gt;0",$D$1:$I$1),0)</f>
        <v>0.810617662072486</v>
      </c>
    </row>
    <row r="32" customFormat="false" ht="14.25" hidden="false" customHeight="false" outlineLevel="0" collapsed="false">
      <c r="A32" s="78" t="n">
        <f aca="false">A31+1</f>
        <v>30</v>
      </c>
      <c r="B32" s="78" t="n">
        <f aca="false">IF(K32&lt;&gt;0,IF(COUNTIF(L$3:L$335,L32)&lt;&gt;1,RANK(L32,L$3:L$335)&amp;"°",RANK(L32,L$3:L$335)),"")</f>
        <v>30</v>
      </c>
      <c r="C32" s="4" t="str">
        <f aca="false">Joueurs!C191</f>
        <v>MALJEAN Anne</v>
      </c>
      <c r="D32" s="4" t="n">
        <f aca="false">IFERROR(VLOOKUP($C32,JoueursT1,6,0),0)</f>
        <v>863</v>
      </c>
      <c r="E32" s="78" t="n">
        <f aca="false">IFERROR(VLOOKUP($C32,JoueursT2,6,0),0)</f>
        <v>837</v>
      </c>
      <c r="F32" s="78" t="n">
        <f aca="false">IFERROR(VLOOKUP($C32,JoueursT3,6,0),0)</f>
        <v>739</v>
      </c>
      <c r="G32" s="78" t="n">
        <f aca="false">IFERROR(VLOOKUP($C32,JoueursT4,6,0),0)</f>
        <v>757</v>
      </c>
      <c r="H32" s="78" t="n">
        <f aca="false">IFERROR(VLOOKUP($C32,JoueursT5,6,0),0)</f>
        <v>805</v>
      </c>
      <c r="I32" s="78" t="n">
        <f aca="false">IFERROR(VLOOKUP($C32,JoueursT6,6,0),0)</f>
        <v>759</v>
      </c>
      <c r="J32" s="78" t="n">
        <f aca="false">COUNTIF(D32:I32,"&gt;0")</f>
        <v>6</v>
      </c>
      <c r="K32" s="78" t="n">
        <f aca="false">SUM(D32:I32)</f>
        <v>4760</v>
      </c>
      <c r="L32" s="139" t="n">
        <f aca="false">IFERROR(K32/SUMIF(D32:I32,"&gt;0",$D$1:$I$1),0)</f>
        <v>0.809937042708865</v>
      </c>
    </row>
    <row r="33" customFormat="false" ht="14.25" hidden="false" customHeight="false" outlineLevel="0" collapsed="false">
      <c r="A33" s="78" t="n">
        <f aca="false">A32+1</f>
        <v>31</v>
      </c>
      <c r="B33" s="78" t="n">
        <f aca="false">IF(K33&lt;&gt;0,IF(COUNTIF(L$3:L$335,L33)&lt;&gt;1,RANK(L33,L$3:L$335)&amp;"°",RANK(L33,L$3:L$335)),"")</f>
        <v>31</v>
      </c>
      <c r="C33" s="4" t="str">
        <f aca="false">Joueurs!C36</f>
        <v>DUBOIS Lily</v>
      </c>
      <c r="D33" s="4" t="n">
        <f aca="false">IFERROR(VLOOKUP($C33,JoueursT1,6,0),0)</f>
        <v>763</v>
      </c>
      <c r="E33" s="78" t="n">
        <f aca="false">IFERROR(VLOOKUP($C33,JoueursT2,6,0),0)</f>
        <v>731</v>
      </c>
      <c r="F33" s="78" t="n">
        <f aca="false">IFERROR(VLOOKUP($C33,JoueursT3,6,0),0)</f>
        <v>798</v>
      </c>
      <c r="G33" s="78" t="n">
        <f aca="false">IFERROR(VLOOKUP($C33,JoueursT4,6,0),0)</f>
        <v>819</v>
      </c>
      <c r="H33" s="78" t="n">
        <f aca="false">IFERROR(VLOOKUP($C33,JoueursT5,6,0),0)</f>
        <v>766</v>
      </c>
      <c r="I33" s="78" t="n">
        <f aca="false">IFERROR(VLOOKUP($C33,JoueursT6,6,0),0)</f>
        <v>865</v>
      </c>
      <c r="J33" s="78" t="n">
        <f aca="false">COUNTIF(D33:I33,"&gt;0")</f>
        <v>6</v>
      </c>
      <c r="K33" s="78" t="n">
        <f aca="false">SUM(D33:I33)</f>
        <v>4742</v>
      </c>
      <c r="L33" s="139" t="n">
        <f aca="false">IFERROR(K33/SUMIF(D33:I33,"&gt;0",$D$1:$I$1),0)</f>
        <v>0.806874255572571</v>
      </c>
    </row>
    <row r="34" customFormat="false" ht="14.25" hidden="false" customHeight="false" outlineLevel="0" collapsed="false">
      <c r="A34" s="78" t="n">
        <f aca="false">A33+1</f>
        <v>32</v>
      </c>
      <c r="B34" s="78" t="n">
        <f aca="false">IF(K34&lt;&gt;0,IF(COUNTIF(L$3:L$335,L34)&lt;&gt;1,RANK(L34,L$3:L$335)&amp;"°",RANK(L34,L$3:L$335)),"")</f>
        <v>32</v>
      </c>
      <c r="C34" s="4" t="str">
        <f aca="false">Joueurs!C91</f>
        <v>HOUET Françoise</v>
      </c>
      <c r="D34" s="4" t="n">
        <f aca="false">IFERROR(VLOOKUP($C34,JoueursT1,6,0),0)</f>
        <v>806</v>
      </c>
      <c r="E34" s="78" t="n">
        <f aca="false">IFERROR(VLOOKUP($C34,JoueursT2,6,0),0)</f>
        <v>801</v>
      </c>
      <c r="F34" s="78" t="n">
        <f aca="false">IFERROR(VLOOKUP($C34,JoueursT3,6,0),0)</f>
        <v>831</v>
      </c>
      <c r="G34" s="78" t="n">
        <f aca="false">IFERROR(VLOOKUP($C34,JoueursT4,6,0),0)</f>
        <v>754</v>
      </c>
      <c r="H34" s="78" t="n">
        <f aca="false">IFERROR(VLOOKUP($C34,JoueursT5,6,0),0)</f>
        <v>764</v>
      </c>
      <c r="I34" s="78" t="n">
        <f aca="false">IFERROR(VLOOKUP($C34,JoueursT6,6,0),0)</f>
        <v>782</v>
      </c>
      <c r="J34" s="78" t="n">
        <f aca="false">COUNTIF(D34:I34,"&gt;0")</f>
        <v>6</v>
      </c>
      <c r="K34" s="78" t="n">
        <f aca="false">SUM(D34:I34)</f>
        <v>4738</v>
      </c>
      <c r="L34" s="139" t="n">
        <f aca="false">IFERROR(K34/SUMIF(D34:I34,"&gt;0",$D$1:$I$1),0)</f>
        <v>0.80619363620895</v>
      </c>
    </row>
    <row r="35" customFormat="false" ht="14.25" hidden="false" customHeight="false" outlineLevel="0" collapsed="false">
      <c r="A35" s="78" t="n">
        <f aca="false">A34+1</f>
        <v>33</v>
      </c>
      <c r="B35" s="78" t="n">
        <f aca="false">IF(K35&lt;&gt;0,IF(COUNTIF(L$3:L$335,L35)&lt;&gt;1,RANK(L35,L$3:L$335)&amp;"°",RANK(L35,L$3:L$335)),"")</f>
        <v>33</v>
      </c>
      <c r="C35" s="4" t="str">
        <f aca="false">Joueurs!C193</f>
        <v>PIRSON Anne-Christine</v>
      </c>
      <c r="D35" s="4" t="n">
        <f aca="false">IFERROR(VLOOKUP($C35,JoueursT1,6,0),0)</f>
        <v>799</v>
      </c>
      <c r="E35" s="78" t="n">
        <f aca="false">IFERROR(VLOOKUP($C35,JoueursT2,6,0),0)</f>
        <v>838</v>
      </c>
      <c r="F35" s="78" t="n">
        <f aca="false">IFERROR(VLOOKUP($C35,JoueursT3,6,0),0)</f>
        <v>747</v>
      </c>
      <c r="G35" s="78" t="n">
        <f aca="false">IFERROR(VLOOKUP($C35,JoueursT4,6,0),0)</f>
        <v>756</v>
      </c>
      <c r="H35" s="78" t="n">
        <f aca="false">IFERROR(VLOOKUP($C35,JoueursT5,6,0),0)</f>
        <v>775</v>
      </c>
      <c r="I35" s="78" t="n">
        <f aca="false">IFERROR(VLOOKUP($C35,JoueursT6,6,0),0)</f>
        <v>822</v>
      </c>
      <c r="J35" s="78" t="n">
        <f aca="false">COUNTIF(D35:I35,"&gt;0")</f>
        <v>6</v>
      </c>
      <c r="K35" s="78" t="n">
        <f aca="false">SUM(D35:I35)</f>
        <v>4737</v>
      </c>
      <c r="L35" s="139" t="n">
        <f aca="false">IFERROR(K35/SUMIF(D35:I35,"&gt;0",$D$1:$I$1),0)</f>
        <v>0.806023481368045</v>
      </c>
    </row>
    <row r="36" customFormat="false" ht="14.25" hidden="false" customHeight="false" outlineLevel="0" collapsed="false">
      <c r="A36" s="78" t="n">
        <f aca="false">A35+1</f>
        <v>34</v>
      </c>
      <c r="B36" s="78" t="n">
        <f aca="false">IF(K36&lt;&gt;0,IF(COUNTIF(L$3:L$335,L36)&lt;&gt;1,RANK(L36,L$3:L$335)&amp;"°",RANK(L36,L$3:L$335)),"")</f>
        <v>34</v>
      </c>
      <c r="C36" s="4" t="str">
        <f aca="false">Joueurs!C54</f>
        <v>ROSIERE Marie-Noëlle</v>
      </c>
      <c r="D36" s="4" t="n">
        <f aca="false">IFERROR(VLOOKUP($C36,JoueursT1,6,0),0)</f>
        <v>772</v>
      </c>
      <c r="E36" s="78" t="n">
        <f aca="false">IFERROR(VLOOKUP($C36,JoueursT2,6,0),0)</f>
        <v>763</v>
      </c>
      <c r="F36" s="78" t="n">
        <f aca="false">IFERROR(VLOOKUP($C36,JoueursT3,6,0),0)</f>
        <v>0</v>
      </c>
      <c r="G36" s="78" t="n">
        <f aca="false">IFERROR(VLOOKUP($C36,JoueursT4,6,0),0)</f>
        <v>0</v>
      </c>
      <c r="H36" s="78" t="n">
        <f aca="false">IFERROR(VLOOKUP($C36,JoueursT5,6,0),0)</f>
        <v>801</v>
      </c>
      <c r="I36" s="78" t="n">
        <f aca="false">IFERROR(VLOOKUP($C36,JoueursT6,6,0),0)</f>
        <v>780</v>
      </c>
      <c r="J36" s="78" t="n">
        <f aca="false">COUNTIF(D36:I36,"&gt;0")</f>
        <v>4</v>
      </c>
      <c r="K36" s="78" t="n">
        <f aca="false">SUM(D36:I36)</f>
        <v>3116</v>
      </c>
      <c r="L36" s="139" t="n">
        <f aca="false">IFERROR(K36/SUMIF(D36:I36,"&gt;0",$D$1:$I$1),0)</f>
        <v>0.803506962351728</v>
      </c>
    </row>
    <row r="37" customFormat="false" ht="14.25" hidden="false" customHeight="false" outlineLevel="0" collapsed="false">
      <c r="A37" s="78" t="n">
        <f aca="false">A36+1</f>
        <v>35</v>
      </c>
      <c r="B37" s="78" t="n">
        <f aca="false">IF(K37&lt;&gt;0,IF(COUNTIF(L$3:L$335,L37)&lt;&gt;1,RANK(L37,L$3:L$335)&amp;"°",RANK(L37,L$3:L$335)),"")</f>
        <v>35</v>
      </c>
      <c r="C37" s="4" t="str">
        <f aca="false">Joueurs!C205</f>
        <v>ETIENNE Marie-Claire</v>
      </c>
      <c r="D37" s="4" t="n">
        <f aca="false">IFERROR(VLOOKUP($C37,JoueursT1,6,0),0)</f>
        <v>779</v>
      </c>
      <c r="E37" s="78" t="n">
        <f aca="false">IFERROR(VLOOKUP($C37,JoueursT2,6,0),0)</f>
        <v>751</v>
      </c>
      <c r="F37" s="78" t="n">
        <f aca="false">IFERROR(VLOOKUP($C37,JoueursT3,6,0),0)</f>
        <v>743</v>
      </c>
      <c r="G37" s="78" t="n">
        <f aca="false">IFERROR(VLOOKUP($C37,JoueursT4,6,0),0)</f>
        <v>838</v>
      </c>
      <c r="H37" s="78" t="n">
        <f aca="false">IFERROR(VLOOKUP($C37,JoueursT5,6,0),0)</f>
        <v>739</v>
      </c>
      <c r="I37" s="78" t="n">
        <f aca="false">IFERROR(VLOOKUP($C37,JoueursT6,6,0),0)</f>
        <v>867</v>
      </c>
      <c r="J37" s="78" t="n">
        <f aca="false">COUNTIF(D37:I37,"&gt;0")</f>
        <v>6</v>
      </c>
      <c r="K37" s="78" t="n">
        <f aca="false">SUM(D37:I37)</f>
        <v>4717</v>
      </c>
      <c r="L37" s="139" t="n">
        <f aca="false">IFERROR(K37/SUMIF(D37:I37,"&gt;0",$D$1:$I$1),0)</f>
        <v>0.80262038454994</v>
      </c>
    </row>
    <row r="38" customFormat="false" ht="14.25" hidden="false" customHeight="false" outlineLevel="0" collapsed="false">
      <c r="A38" s="78" t="n">
        <f aca="false">A37+1</f>
        <v>36</v>
      </c>
      <c r="B38" s="78" t="n">
        <f aca="false">IF(K38&lt;&gt;0,IF(COUNTIF(L$3:L$335,L38)&lt;&gt;1,RANK(L38,L$3:L$335)&amp;"°",RANK(L38,L$3:L$335)),"")</f>
        <v>36</v>
      </c>
      <c r="C38" s="4" t="str">
        <f aca="false">Joueurs!C52</f>
        <v>NOIRHOMME Joseph</v>
      </c>
      <c r="D38" s="4" t="n">
        <f aca="false">IFERROR(VLOOKUP($C38,JoueursT1,6,0),0)</f>
        <v>757</v>
      </c>
      <c r="E38" s="78" t="n">
        <f aca="false">IFERROR(VLOOKUP($C38,JoueursT2,6,0),0)</f>
        <v>0</v>
      </c>
      <c r="F38" s="78" t="n">
        <f aca="false">IFERROR(VLOOKUP($C38,JoueursT3,6,0),0)</f>
        <v>740</v>
      </c>
      <c r="G38" s="78" t="n">
        <f aca="false">IFERROR(VLOOKUP($C38,JoueursT4,6,0),0)</f>
        <v>0</v>
      </c>
      <c r="H38" s="78" t="n">
        <f aca="false">IFERROR(VLOOKUP($C38,JoueursT5,6,0),0)</f>
        <v>785</v>
      </c>
      <c r="I38" s="78" t="n">
        <f aca="false">IFERROR(VLOOKUP($C38,JoueursT6,6,0),0)</f>
        <v>0</v>
      </c>
      <c r="J38" s="78" t="n">
        <f aca="false">COUNTIF(D38:I38,"&gt;0")</f>
        <v>3</v>
      </c>
      <c r="K38" s="78" t="n">
        <f aca="false">SUM(D38:I38)</f>
        <v>2282</v>
      </c>
      <c r="L38" s="139" t="n">
        <f aca="false">IFERROR(K38/SUMIF(D38:I38,"&gt;0",$D$1:$I$1),0)</f>
        <v>0.799859796705223</v>
      </c>
    </row>
    <row r="39" customFormat="false" ht="14.25" hidden="false" customHeight="false" outlineLevel="0" collapsed="false">
      <c r="A39" s="78" t="n">
        <f aca="false">A38+1</f>
        <v>37</v>
      </c>
      <c r="B39" s="78" t="n">
        <f aca="false">IF(K39&lt;&gt;0,IF(COUNTIF(L$3:L$335,L39)&lt;&gt;1,RANK(L39,L$3:L$335)&amp;"°",RANK(L39,L$3:L$335)),"")</f>
        <v>37</v>
      </c>
      <c r="C39" s="4" t="str">
        <f aca="false">Joueurs!C259</f>
        <v>SCHMITT Nelly</v>
      </c>
      <c r="D39" s="4" t="n">
        <f aca="false">IFERROR(VLOOKUP($C39,JoueursT1,6,0),0)</f>
        <v>815</v>
      </c>
      <c r="E39" s="78" t="n">
        <f aca="false">IFERROR(VLOOKUP($C39,JoueursT2,6,0),0)</f>
        <v>701</v>
      </c>
      <c r="F39" s="78" t="n">
        <f aca="false">IFERROR(VLOOKUP($C39,JoueursT3,6,0),0)</f>
        <v>0</v>
      </c>
      <c r="G39" s="78" t="n">
        <f aca="false">IFERROR(VLOOKUP($C39,JoueursT4,6,0),0)</f>
        <v>861</v>
      </c>
      <c r="H39" s="78" t="n">
        <f aca="false">IFERROR(VLOOKUP($C39,JoueursT5,6,0),0)</f>
        <v>0</v>
      </c>
      <c r="I39" s="78" t="n">
        <f aca="false">IFERROR(VLOOKUP($C39,JoueursT6,6,0),0)</f>
        <v>828</v>
      </c>
      <c r="J39" s="78" t="n">
        <f aca="false">COUNTIF(D39:I39,"&gt;0")</f>
        <v>4</v>
      </c>
      <c r="K39" s="78" t="n">
        <f aca="false">SUM(D39:I39)</f>
        <v>3205</v>
      </c>
      <c r="L39" s="139" t="n">
        <f aca="false">IFERROR(K39/SUMIF(D39:I39,"&gt;0",$D$1:$I$1),0)</f>
        <v>0.793513245852934</v>
      </c>
    </row>
    <row r="40" customFormat="false" ht="14.25" hidden="false" customHeight="false" outlineLevel="0" collapsed="false">
      <c r="A40" s="78" t="n">
        <f aca="false">A39+1</f>
        <v>38</v>
      </c>
      <c r="B40" s="78" t="n">
        <f aca="false">IF(K40&lt;&gt;0,IF(COUNTIF(L$3:L$335,L40)&lt;&gt;1,RANK(L40,L$3:L$335)&amp;"°",RANK(L40,L$3:L$335)),"")</f>
        <v>38</v>
      </c>
      <c r="C40" s="4" t="str">
        <f aca="false">Joueurs!C89</f>
        <v>DEPRIT Monique</v>
      </c>
      <c r="D40" s="4" t="n">
        <f aca="false">IFERROR(VLOOKUP($C40,JoueursT1,6,0),0)</f>
        <v>779</v>
      </c>
      <c r="E40" s="78" t="n">
        <f aca="false">IFERROR(VLOOKUP($C40,JoueursT2,6,0),0)</f>
        <v>762</v>
      </c>
      <c r="F40" s="78" t="n">
        <f aca="false">IFERROR(VLOOKUP($C40,JoueursT3,6,0),0)</f>
        <v>684</v>
      </c>
      <c r="G40" s="78" t="n">
        <f aca="false">IFERROR(VLOOKUP($C40,JoueursT4,6,0),0)</f>
        <v>928</v>
      </c>
      <c r="H40" s="78" t="n">
        <f aca="false">IFERROR(VLOOKUP($C40,JoueursT5,6,0),0)</f>
        <v>675</v>
      </c>
      <c r="I40" s="78" t="n">
        <f aca="false">IFERROR(VLOOKUP($C40,JoueursT6,6,0),0)</f>
        <v>818</v>
      </c>
      <c r="J40" s="78" t="n">
        <f aca="false">COUNTIF(D40:I40,"&gt;0")</f>
        <v>6</v>
      </c>
      <c r="K40" s="78" t="n">
        <f aca="false">SUM(D40:I40)</f>
        <v>4646</v>
      </c>
      <c r="L40" s="139" t="n">
        <f aca="false">IFERROR(K40/SUMIF(D40:I40,"&gt;0",$D$1:$I$1),0)</f>
        <v>0.79053939084567</v>
      </c>
    </row>
    <row r="41" customFormat="false" ht="14.25" hidden="false" customHeight="false" outlineLevel="0" collapsed="false">
      <c r="A41" s="78" t="n">
        <f aca="false">A40+1</f>
        <v>39</v>
      </c>
      <c r="B41" s="78" t="n">
        <f aca="false">IF(K41&lt;&gt;0,IF(COUNTIF(L$3:L$335,L41)&lt;&gt;1,RANK(L41,L$3:L$335)&amp;"°",RANK(L41,L$3:L$335)),"")</f>
        <v>39</v>
      </c>
      <c r="C41" s="4" t="str">
        <f aca="false">Joueurs!C57</f>
        <v>TRIBOLET Jean-Claude</v>
      </c>
      <c r="D41" s="4" t="n">
        <f aca="false">IFERROR(VLOOKUP($C41,JoueursT1,6,0),0)</f>
        <v>595</v>
      </c>
      <c r="E41" s="78" t="n">
        <f aca="false">IFERROR(VLOOKUP($C41,JoueursT2,6,0),0)</f>
        <v>0</v>
      </c>
      <c r="F41" s="78" t="n">
        <f aca="false">IFERROR(VLOOKUP($C41,JoueursT3,6,0),0)</f>
        <v>728</v>
      </c>
      <c r="G41" s="78" t="n">
        <f aca="false">IFERROR(VLOOKUP($C41,JoueursT4,6,0),0)</f>
        <v>0</v>
      </c>
      <c r="H41" s="78" t="n">
        <f aca="false">IFERROR(VLOOKUP($C41,JoueursT5,6,0),0)</f>
        <v>805</v>
      </c>
      <c r="I41" s="78" t="n">
        <f aca="false">IFERROR(VLOOKUP($C41,JoueursT6,6,0),0)</f>
        <v>875</v>
      </c>
      <c r="J41" s="78" t="n">
        <f aca="false">COUNTIF(D41:I41,"&gt;0")</f>
        <v>4</v>
      </c>
      <c r="K41" s="78" t="n">
        <f aca="false">SUM(D41:I41)</f>
        <v>3003</v>
      </c>
      <c r="L41" s="139" t="n">
        <f aca="false">IFERROR(K41/SUMIF(D41:I41,"&gt;0",$D$1:$I$1),0)</f>
        <v>0.788602941176471</v>
      </c>
    </row>
    <row r="42" customFormat="false" ht="14.25" hidden="false" customHeight="false" outlineLevel="0" collapsed="false">
      <c r="A42" s="78" t="n">
        <f aca="false">A41+1</f>
        <v>40</v>
      </c>
      <c r="B42" s="78" t="n">
        <f aca="false">IF(K42&lt;&gt;0,IF(COUNTIF(L$3:L$335,L42)&lt;&gt;1,RANK(L42,L$3:L$335)&amp;"°",RANK(L42,L$3:L$335)),"")</f>
        <v>40</v>
      </c>
      <c r="C42" s="4" t="str">
        <f aca="false">Joueurs!C219</f>
        <v>PEETERS Robert</v>
      </c>
      <c r="D42" s="4" t="n">
        <f aca="false">IFERROR(VLOOKUP($C42,JoueursT1,6,0),0)</f>
        <v>792</v>
      </c>
      <c r="E42" s="78" t="n">
        <f aca="false">IFERROR(VLOOKUP($C42,JoueursT2,6,0),0)</f>
        <v>792</v>
      </c>
      <c r="F42" s="78" t="n">
        <f aca="false">IFERROR(VLOOKUP($C42,JoueursT3,6,0),0)</f>
        <v>700</v>
      </c>
      <c r="G42" s="78" t="n">
        <f aca="false">IFERROR(VLOOKUP($C42,JoueursT4,6,0),0)</f>
        <v>863</v>
      </c>
      <c r="H42" s="78" t="n">
        <f aca="false">IFERROR(VLOOKUP($C42,JoueursT5,6,0),0)</f>
        <v>0</v>
      </c>
      <c r="I42" s="78" t="n">
        <f aca="false">IFERROR(VLOOKUP($C42,JoueursT6,6,0),0)</f>
        <v>0</v>
      </c>
      <c r="J42" s="78" t="n">
        <f aca="false">COUNTIF(D42:I42,"&gt;0")</f>
        <v>4</v>
      </c>
      <c r="K42" s="78" t="n">
        <f aca="false">SUM(D42:I42)</f>
        <v>3147</v>
      </c>
      <c r="L42" s="139" t="n">
        <f aca="false">IFERROR(K42/SUMIF(D42:I42,"&gt;0",$D$1:$I$1),0)</f>
        <v>0.78793189784677</v>
      </c>
    </row>
    <row r="43" customFormat="false" ht="14.25" hidden="false" customHeight="false" outlineLevel="0" collapsed="false">
      <c r="A43" s="78" t="n">
        <f aca="false">A42+1</f>
        <v>41</v>
      </c>
      <c r="B43" s="78" t="n">
        <f aca="false">IF(K43&lt;&gt;0,IF(COUNTIF(L$3:L$335,L43)&lt;&gt;1,RANK(L43,L$3:L$335)&amp;"°",RANK(L43,L$3:L$335)),"")</f>
        <v>41</v>
      </c>
      <c r="C43" s="4" t="str">
        <f aca="false">Joueurs!C207</f>
        <v>FLECHET Françoise</v>
      </c>
      <c r="D43" s="4" t="n">
        <f aca="false">IFERROR(VLOOKUP($C43,JoueursT1,6,0),0)</f>
        <v>0</v>
      </c>
      <c r="E43" s="78" t="n">
        <f aca="false">IFERROR(VLOOKUP($C43,JoueursT2,6,0),0)</f>
        <v>694</v>
      </c>
      <c r="F43" s="78" t="n">
        <f aca="false">IFERROR(VLOOKUP($C43,JoueursT3,6,0),0)</f>
        <v>0</v>
      </c>
      <c r="G43" s="78" t="n">
        <f aca="false">IFERROR(VLOOKUP($C43,JoueursT4,6,0),0)</f>
        <v>0</v>
      </c>
      <c r="H43" s="78" t="n">
        <f aca="false">IFERROR(VLOOKUP($C43,JoueursT5,6,0),0)</f>
        <v>771</v>
      </c>
      <c r="I43" s="78" t="n">
        <f aca="false">IFERROR(VLOOKUP($C43,JoueursT6,6,0),0)</f>
        <v>788</v>
      </c>
      <c r="J43" s="78" t="n">
        <f aca="false">COUNTIF(D43:I43,"&gt;0")</f>
        <v>3</v>
      </c>
      <c r="K43" s="78" t="n">
        <f aca="false">SUM(D43:I43)</f>
        <v>2253</v>
      </c>
      <c r="L43" s="139" t="n">
        <f aca="false">IFERROR(K43/SUMIF(D43:I43,"&gt;0",$D$1:$I$1),0)</f>
        <v>0.786936779601816</v>
      </c>
    </row>
    <row r="44" customFormat="false" ht="14.25" hidden="false" customHeight="false" outlineLevel="0" collapsed="false">
      <c r="A44" s="78" t="n">
        <f aca="false">A43+1</f>
        <v>42</v>
      </c>
      <c r="B44" s="78" t="n">
        <f aca="false">IF(K44&lt;&gt;0,IF(COUNTIF(L$3:L$335,L44)&lt;&gt;1,RANK(L44,L$3:L$335)&amp;"°",RANK(L44,L$3:L$335)),"")</f>
        <v>42</v>
      </c>
      <c r="C44" s="4" t="str">
        <f aca="false">Joueurs!C128</f>
        <v>MERTENS Marie-Thérèse</v>
      </c>
      <c r="D44" s="4" t="n">
        <f aca="false">IFERROR(VLOOKUP($C44,JoueursT1,6,0),0)</f>
        <v>787</v>
      </c>
      <c r="E44" s="78" t="n">
        <f aca="false">IFERROR(VLOOKUP($C44,JoueursT2,6,0),0)</f>
        <v>746</v>
      </c>
      <c r="F44" s="78" t="n">
        <f aca="false">IFERROR(VLOOKUP($C44,JoueursT3,6,0),0)</f>
        <v>756</v>
      </c>
      <c r="G44" s="78" t="n">
        <f aca="false">IFERROR(VLOOKUP($C44,JoueursT4,6,0),0)</f>
        <v>729</v>
      </c>
      <c r="H44" s="78" t="n">
        <f aca="false">IFERROR(VLOOKUP($C44,JoueursT5,6,0),0)</f>
        <v>786</v>
      </c>
      <c r="I44" s="78" t="n">
        <f aca="false">IFERROR(VLOOKUP($C44,JoueursT6,6,0),0)</f>
        <v>803</v>
      </c>
      <c r="J44" s="78" t="n">
        <f aca="false">COUNTIF(D44:I44,"&gt;0")</f>
        <v>6</v>
      </c>
      <c r="K44" s="78" t="n">
        <f aca="false">SUM(D44:I44)</f>
        <v>4607</v>
      </c>
      <c r="L44" s="139" t="n">
        <f aca="false">IFERROR(K44/SUMIF(D44:I44,"&gt;0",$D$1:$I$1),0)</f>
        <v>0.783903352050366</v>
      </c>
    </row>
    <row r="45" customFormat="false" ht="14.25" hidden="false" customHeight="false" outlineLevel="0" collapsed="false">
      <c r="A45" s="78" t="n">
        <f aca="false">A44+1</f>
        <v>43</v>
      </c>
      <c r="B45" s="78" t="n">
        <f aca="false">IF(K45&lt;&gt;0,IF(COUNTIF(L$3:L$335,L45)&lt;&gt;1,RANK(L45,L$3:L$335)&amp;"°",RANK(L45,L$3:L$335)),"")</f>
        <v>43</v>
      </c>
      <c r="C45" s="4" t="str">
        <f aca="false">Joueurs!C212</f>
        <v>LAMY Frédérique</v>
      </c>
      <c r="D45" s="4" t="n">
        <f aca="false">IFERROR(VLOOKUP($C45,JoueursT1,6,0),0)</f>
        <v>0</v>
      </c>
      <c r="E45" s="78" t="n">
        <f aca="false">IFERROR(VLOOKUP($C45,JoueursT2,6,0),0)</f>
        <v>0</v>
      </c>
      <c r="F45" s="78" t="n">
        <f aca="false">IFERROR(VLOOKUP($C45,JoueursT3,6,0),0)</f>
        <v>0</v>
      </c>
      <c r="G45" s="78" t="n">
        <f aca="false">IFERROR(VLOOKUP($C45,JoueursT4,6,0),0)</f>
        <v>0</v>
      </c>
      <c r="H45" s="78" t="n">
        <f aca="false">IFERROR(VLOOKUP($C45,JoueursT5,6,0),0)</f>
        <v>727</v>
      </c>
      <c r="I45" s="78" t="n">
        <f aca="false">IFERROR(VLOOKUP($C45,JoueursT6,6,0),0)</f>
        <v>0</v>
      </c>
      <c r="J45" s="78" t="n">
        <f aca="false">COUNTIF(D45:I45,"&gt;0")</f>
        <v>1</v>
      </c>
      <c r="K45" s="78" t="n">
        <f aca="false">SUM(D45:I45)</f>
        <v>727</v>
      </c>
      <c r="L45" s="139" t="n">
        <f aca="false">IFERROR(K45/SUMIF(D45:I45,"&gt;0",$D$1:$I$1),0)</f>
        <v>0.783405172413793</v>
      </c>
    </row>
    <row r="46" customFormat="false" ht="14.25" hidden="false" customHeight="false" outlineLevel="0" collapsed="false">
      <c r="A46" s="78" t="n">
        <f aca="false">A45+1</f>
        <v>44</v>
      </c>
      <c r="B46" s="78" t="n">
        <f aca="false">IF(K46&lt;&gt;0,IF(COUNTIF(L$3:L$335,L46)&lt;&gt;1,RANK(L46,L$3:L$335)&amp;"°",RANK(L46,L$3:L$335)),"")</f>
        <v>44</v>
      </c>
      <c r="C46" s="4" t="str">
        <f aca="false">Joueurs!C112</f>
        <v>RONVEAUX Anne</v>
      </c>
      <c r="D46" s="4" t="n">
        <f aca="false">IFERROR(VLOOKUP($C46,JoueursT1,6,0),0)</f>
        <v>762</v>
      </c>
      <c r="E46" s="78" t="n">
        <f aca="false">IFERROR(VLOOKUP($C46,JoueursT2,6,0),0)</f>
        <v>792</v>
      </c>
      <c r="F46" s="78" t="n">
        <f aca="false">IFERROR(VLOOKUP($C46,JoueursT3,6,0),0)</f>
        <v>0</v>
      </c>
      <c r="G46" s="78" t="n">
        <f aca="false">IFERROR(VLOOKUP($C46,JoueursT4,6,0),0)</f>
        <v>0</v>
      </c>
      <c r="H46" s="78" t="n">
        <f aca="false">IFERROR(VLOOKUP($C46,JoueursT5,6,0),0)</f>
        <v>0</v>
      </c>
      <c r="I46" s="78" t="n">
        <f aca="false">IFERROR(VLOOKUP($C46,JoueursT6,6,0),0)</f>
        <v>0</v>
      </c>
      <c r="J46" s="78" t="n">
        <f aca="false">COUNTIF(D46:I46,"&gt;0")</f>
        <v>2</v>
      </c>
      <c r="K46" s="78" t="n">
        <f aca="false">SUM(D46:I46)</f>
        <v>1554</v>
      </c>
      <c r="L46" s="139" t="n">
        <f aca="false">IFERROR(K46/SUMIF(D46:I46,"&gt;0",$D$1:$I$1),0)</f>
        <v>0.778947368421053</v>
      </c>
    </row>
    <row r="47" customFormat="false" ht="14.25" hidden="false" customHeight="false" outlineLevel="0" collapsed="false">
      <c r="A47" s="78" t="n">
        <f aca="false">A46+1</f>
        <v>45</v>
      </c>
      <c r="B47" s="78" t="n">
        <f aca="false">IF(K47&lt;&gt;0,IF(COUNTIF(L$3:L$335,L47)&lt;&gt;1,RANK(L47,L$3:L$335)&amp;"°",RANK(L47,L$3:L$335)),"")</f>
        <v>45</v>
      </c>
      <c r="C47" s="4" t="str">
        <f aca="false">Joueurs!C223</f>
        <v>ROSSI Martine</v>
      </c>
      <c r="D47" s="4" t="n">
        <f aca="false">IFERROR(VLOOKUP($C47,JoueursT1,6,0),0)</f>
        <v>764</v>
      </c>
      <c r="E47" s="78" t="n">
        <f aca="false">IFERROR(VLOOKUP($C47,JoueursT2,6,0),0)</f>
        <v>762</v>
      </c>
      <c r="F47" s="78" t="n">
        <f aca="false">IFERROR(VLOOKUP($C47,JoueursT3,6,0),0)</f>
        <v>701</v>
      </c>
      <c r="G47" s="78" t="n">
        <f aca="false">IFERROR(VLOOKUP($C47,JoueursT4,6,0),0)</f>
        <v>724</v>
      </c>
      <c r="H47" s="78" t="n">
        <f aca="false">IFERROR(VLOOKUP($C47,JoueursT5,6,0),0)</f>
        <v>739</v>
      </c>
      <c r="I47" s="78" t="n">
        <f aca="false">IFERROR(VLOOKUP($C47,JoueursT6,6,0),0)</f>
        <v>883</v>
      </c>
      <c r="J47" s="78" t="n">
        <f aca="false">COUNTIF(D47:I47,"&gt;0")</f>
        <v>6</v>
      </c>
      <c r="K47" s="78" t="n">
        <f aca="false">SUM(D47:I47)</f>
        <v>4573</v>
      </c>
      <c r="L47" s="139" t="n">
        <f aca="false">IFERROR(K47/SUMIF(D47:I47,"&gt;0",$D$1:$I$1),0)</f>
        <v>0.778118087459588</v>
      </c>
    </row>
    <row r="48" customFormat="false" ht="14.25" hidden="false" customHeight="false" outlineLevel="0" collapsed="false">
      <c r="A48" s="78" t="n">
        <f aca="false">A47+1</f>
        <v>46</v>
      </c>
      <c r="B48" s="78" t="n">
        <f aca="false">IF(K48&lt;&gt;0,IF(COUNTIF(L$3:L$335,L48)&lt;&gt;1,RANK(L48,L$3:L$335)&amp;"°",RANK(L48,L$3:L$335)),"")</f>
        <v>46</v>
      </c>
      <c r="C48" s="4" t="str">
        <f aca="false">Joueurs!C252</f>
        <v>ANDRY Anne-Marie</v>
      </c>
      <c r="D48" s="4" t="n">
        <f aca="false">IFERROR(VLOOKUP($C48,JoueursT1,6,0),0)</f>
        <v>767</v>
      </c>
      <c r="E48" s="78" t="n">
        <f aca="false">IFERROR(VLOOKUP($C48,JoueursT2,6,0),0)</f>
        <v>762</v>
      </c>
      <c r="F48" s="78" t="n">
        <f aca="false">IFERROR(VLOOKUP($C48,JoueursT3,6,0),0)</f>
        <v>720</v>
      </c>
      <c r="G48" s="78" t="n">
        <f aca="false">IFERROR(VLOOKUP($C48,JoueursT4,6,0),0)</f>
        <v>0</v>
      </c>
      <c r="H48" s="78" t="n">
        <f aca="false">IFERROR(VLOOKUP($C48,JoueursT5,6,0),0)</f>
        <v>666</v>
      </c>
      <c r="I48" s="78" t="n">
        <f aca="false">IFERROR(VLOOKUP($C48,JoueursT6,6,0),0)</f>
        <v>793</v>
      </c>
      <c r="J48" s="78" t="n">
        <f aca="false">COUNTIF(D48:I48,"&gt;0")</f>
        <v>5</v>
      </c>
      <c r="K48" s="78" t="n">
        <f aca="false">SUM(D48:I48)</f>
        <v>3708</v>
      </c>
      <c r="L48" s="139" t="n">
        <f aca="false">IFERROR(K48/SUMIF(D48:I48,"&gt;0",$D$1:$I$1),0)</f>
        <v>0.774436090225564</v>
      </c>
    </row>
    <row r="49" customFormat="false" ht="14.25" hidden="false" customHeight="false" outlineLevel="0" collapsed="false">
      <c r="A49" s="78" t="n">
        <f aca="false">A48+1</f>
        <v>47</v>
      </c>
      <c r="B49" s="78" t="n">
        <f aca="false">IF(K49&lt;&gt;0,IF(COUNTIF(L$3:L$335,L49)&lt;&gt;1,RANK(L49,L$3:L$335)&amp;"°",RANK(L49,L$3:L$335)),"")</f>
        <v>47</v>
      </c>
      <c r="C49" s="4" t="str">
        <f aca="false">Joueurs!C16</f>
        <v>COCHET Irène</v>
      </c>
      <c r="D49" s="4" t="n">
        <f aca="false">IFERROR(VLOOKUP($C49,JoueursT1,6,0),0)</f>
        <v>704</v>
      </c>
      <c r="E49" s="78" t="n">
        <f aca="false">IFERROR(VLOOKUP($C49,JoueursT2,6,0),0)</f>
        <v>771</v>
      </c>
      <c r="F49" s="78" t="n">
        <f aca="false">IFERROR(VLOOKUP($C49,JoueursT3,6,0),0)</f>
        <v>767</v>
      </c>
      <c r="G49" s="78" t="n">
        <f aca="false">IFERROR(VLOOKUP($C49,JoueursT4,6,0),0)</f>
        <v>0</v>
      </c>
      <c r="H49" s="78" t="n">
        <f aca="false">IFERROR(VLOOKUP($C49,JoueursT5,6,0),0)</f>
        <v>709</v>
      </c>
      <c r="I49" s="78" t="n">
        <f aca="false">IFERROR(VLOOKUP($C49,JoueursT6,6,0),0)</f>
        <v>0</v>
      </c>
      <c r="J49" s="78" t="n">
        <f aca="false">COUNTIF(D49:I49,"&gt;0")</f>
        <v>4</v>
      </c>
      <c r="K49" s="78" t="n">
        <f aca="false">SUM(D49:I49)</f>
        <v>2951</v>
      </c>
      <c r="L49" s="139" t="n">
        <f aca="false">IFERROR(K49/SUMIF(D49:I49,"&gt;0",$D$1:$I$1),0)</f>
        <v>0.769893034176885</v>
      </c>
    </row>
    <row r="50" customFormat="false" ht="14.25" hidden="false" customHeight="false" outlineLevel="0" collapsed="false">
      <c r="A50" s="78" t="n">
        <f aca="false">A49+1</f>
        <v>48</v>
      </c>
      <c r="B50" s="78" t="n">
        <f aca="false">IF(K50&lt;&gt;0,IF(COUNTIF(L$3:L$335,L50)&lt;&gt;1,RANK(L50,L$3:L$335)&amp;"°",RANK(L50,L$3:L$335)),"")</f>
        <v>48</v>
      </c>
      <c r="C50" s="4" t="str">
        <f aca="false">Joueurs!C200</f>
        <v>COOS Mieke</v>
      </c>
      <c r="D50" s="4" t="n">
        <f aca="false">IFERROR(VLOOKUP($C50,JoueursT1,6,0),0)</f>
        <v>770</v>
      </c>
      <c r="E50" s="78" t="n">
        <f aca="false">IFERROR(VLOOKUP($C50,JoueursT2,6,0),0)</f>
        <v>701</v>
      </c>
      <c r="F50" s="78" t="n">
        <f aca="false">IFERROR(VLOOKUP($C50,JoueursT3,6,0),0)</f>
        <v>0</v>
      </c>
      <c r="G50" s="78" t="n">
        <f aca="false">IFERROR(VLOOKUP($C50,JoueursT4,6,0),0)</f>
        <v>848</v>
      </c>
      <c r="H50" s="78" t="n">
        <f aca="false">IFERROR(VLOOKUP($C50,JoueursT5,6,0),0)</f>
        <v>767</v>
      </c>
      <c r="I50" s="78" t="n">
        <f aca="false">IFERROR(VLOOKUP($C50,JoueursT6,6,0),0)</f>
        <v>737</v>
      </c>
      <c r="J50" s="78" t="n">
        <f aca="false">COUNTIF(D50:I50,"&gt;0")</f>
        <v>5</v>
      </c>
      <c r="K50" s="78" t="n">
        <f aca="false">SUM(D50:I50)</f>
        <v>3823</v>
      </c>
      <c r="L50" s="139" t="n">
        <f aca="false">IFERROR(K50/SUMIF(D50:I50,"&gt;0",$D$1:$I$1),0)</f>
        <v>0.769679887255889</v>
      </c>
    </row>
    <row r="51" customFormat="false" ht="14.25" hidden="false" customHeight="false" outlineLevel="0" collapsed="false">
      <c r="A51" s="78" t="n">
        <f aca="false">A50+1</f>
        <v>49</v>
      </c>
      <c r="B51" s="78" t="n">
        <f aca="false">IF(K51&lt;&gt;0,IF(COUNTIF(L$3:L$335,L51)&lt;&gt;1,RANK(L51,L$3:L$335)&amp;"°",RANK(L51,L$3:L$335)),"")</f>
        <v>49</v>
      </c>
      <c r="C51" s="4" t="str">
        <f aca="false">Joueurs!C196</f>
        <v>TINANT Michel</v>
      </c>
      <c r="D51" s="4" t="n">
        <f aca="false">IFERROR(VLOOKUP($C51,JoueursT1,6,0),0)</f>
        <v>696</v>
      </c>
      <c r="E51" s="78" t="n">
        <f aca="false">IFERROR(VLOOKUP($C51,JoueursT2,6,0),0)</f>
        <v>636</v>
      </c>
      <c r="F51" s="78" t="n">
        <f aca="false">IFERROR(VLOOKUP($C51,JoueursT3,6,0),0)</f>
        <v>677</v>
      </c>
      <c r="G51" s="78" t="n">
        <f aca="false">IFERROR(VLOOKUP($C51,JoueursT4,6,0),0)</f>
        <v>845</v>
      </c>
      <c r="H51" s="78" t="n">
        <f aca="false">IFERROR(VLOOKUP($C51,JoueursT5,6,0),0)</f>
        <v>823</v>
      </c>
      <c r="I51" s="78" t="n">
        <f aca="false">IFERROR(VLOOKUP($C51,JoueursT6,6,0),0)</f>
        <v>842</v>
      </c>
      <c r="J51" s="78" t="n">
        <f aca="false">COUNTIF(D51:I51,"&gt;0")</f>
        <v>6</v>
      </c>
      <c r="K51" s="78" t="n">
        <f aca="false">SUM(D51:I51)</f>
        <v>4519</v>
      </c>
      <c r="L51" s="139" t="n">
        <f aca="false">IFERROR(K51/SUMIF(D51:I51,"&gt;0",$D$1:$I$1),0)</f>
        <v>0.768929726050706</v>
      </c>
    </row>
    <row r="52" customFormat="false" ht="14.25" hidden="false" customHeight="false" outlineLevel="0" collapsed="false">
      <c r="A52" s="78" t="n">
        <f aca="false">A51+1</f>
        <v>50</v>
      </c>
      <c r="B52" s="78" t="n">
        <f aca="false">IF(K52&lt;&gt;0,IF(COUNTIF(L$3:L$335,L52)&lt;&gt;1,RANK(L52,L$3:L$335)&amp;"°",RANK(L52,L$3:L$335)),"")</f>
        <v>50</v>
      </c>
      <c r="C52" s="4" t="str">
        <f aca="false">Joueurs!C217</f>
        <v>MUYTERS Martine</v>
      </c>
      <c r="D52" s="4" t="n">
        <f aca="false">IFERROR(VLOOKUP($C52,JoueursT1,6,0),0)</f>
        <v>704</v>
      </c>
      <c r="E52" s="78" t="n">
        <f aca="false">IFERROR(VLOOKUP($C52,JoueursT2,6,0),0)</f>
        <v>0</v>
      </c>
      <c r="F52" s="78" t="n">
        <f aca="false">IFERROR(VLOOKUP($C52,JoueursT3,6,0),0)</f>
        <v>0</v>
      </c>
      <c r="G52" s="78" t="n">
        <f aca="false">IFERROR(VLOOKUP($C52,JoueursT4,6,0),0)</f>
        <v>0</v>
      </c>
      <c r="H52" s="78" t="n">
        <f aca="false">IFERROR(VLOOKUP($C52,JoueursT5,6,0),0)</f>
        <v>788</v>
      </c>
      <c r="I52" s="78" t="n">
        <f aca="false">IFERROR(VLOOKUP($C52,JoueursT6,6,0),0)</f>
        <v>0</v>
      </c>
      <c r="J52" s="78" t="n">
        <f aca="false">COUNTIF(D52:I52,"&gt;0")</f>
        <v>2</v>
      </c>
      <c r="K52" s="78" t="n">
        <f aca="false">SUM(D52:I52)</f>
        <v>1492</v>
      </c>
      <c r="L52" s="139" t="n">
        <f aca="false">IFERROR(K52/SUMIF(D52:I52,"&gt;0",$D$1:$I$1),0)</f>
        <v>0.767884714359238</v>
      </c>
    </row>
    <row r="53" customFormat="false" ht="14.25" hidden="false" customHeight="false" outlineLevel="0" collapsed="false">
      <c r="A53" s="78" t="n">
        <f aca="false">A52+1</f>
        <v>51</v>
      </c>
      <c r="B53" s="78" t="n">
        <f aca="false">IF(K53&lt;&gt;0,IF(COUNTIF(L$3:L$335,L53)&lt;&gt;1,RANK(L53,L$3:L$335)&amp;"°",RANK(L53,L$3:L$335)),"")</f>
        <v>51</v>
      </c>
      <c r="C53" s="4" t="str">
        <f aca="false">Joueurs!C190</f>
        <v>LEDUC Béatrice</v>
      </c>
      <c r="D53" s="4" t="n">
        <f aca="false">IFERROR(VLOOKUP($C53,JoueursT1,6,0),0)</f>
        <v>708</v>
      </c>
      <c r="E53" s="78" t="n">
        <f aca="false">IFERROR(VLOOKUP($C53,JoueursT2,6,0),0)</f>
        <v>655</v>
      </c>
      <c r="F53" s="78" t="n">
        <f aca="false">IFERROR(VLOOKUP($C53,JoueursT3,6,0),0)</f>
        <v>680</v>
      </c>
      <c r="G53" s="78" t="n">
        <f aca="false">IFERROR(VLOOKUP($C53,JoueursT4,6,0),0)</f>
        <v>876</v>
      </c>
      <c r="H53" s="78" t="n">
        <f aca="false">IFERROR(VLOOKUP($C53,JoueursT5,6,0),0)</f>
        <v>760</v>
      </c>
      <c r="I53" s="78" t="n">
        <f aca="false">IFERROR(VLOOKUP($C53,JoueursT6,6,0),0)</f>
        <v>830</v>
      </c>
      <c r="J53" s="78" t="n">
        <f aca="false">COUNTIF(D53:I53,"&gt;0")</f>
        <v>6</v>
      </c>
      <c r="K53" s="78" t="n">
        <f aca="false">SUM(D53:I53)</f>
        <v>4509</v>
      </c>
      <c r="L53" s="139" t="n">
        <f aca="false">IFERROR(K53/SUMIF(D53:I53,"&gt;0",$D$1:$I$1),0)</f>
        <v>0.767228177641654</v>
      </c>
    </row>
    <row r="54" customFormat="false" ht="14.25" hidden="false" customHeight="false" outlineLevel="0" collapsed="false">
      <c r="A54" s="78" t="n">
        <f aca="false">A53+1</f>
        <v>52</v>
      </c>
      <c r="B54" s="78" t="n">
        <f aca="false">IF(K54&lt;&gt;0,IF(COUNTIF(L$3:L$335,L54)&lt;&gt;1,RANK(L54,L$3:L$335)&amp;"°",RANK(L54,L$3:L$335)),"")</f>
        <v>52</v>
      </c>
      <c r="C54" s="4" t="str">
        <f aca="false">Joueurs!C138</f>
        <v>BERTRAND Georges</v>
      </c>
      <c r="D54" s="4" t="n">
        <f aca="false">IFERROR(VLOOKUP($C54,JoueursT1,6,0),0)</f>
        <v>763</v>
      </c>
      <c r="E54" s="78" t="n">
        <f aca="false">IFERROR(VLOOKUP($C54,JoueursT2,6,0),0)</f>
        <v>696</v>
      </c>
      <c r="F54" s="78" t="n">
        <f aca="false">IFERROR(VLOOKUP($C54,JoueursT3,6,0),0)</f>
        <v>706</v>
      </c>
      <c r="G54" s="78" t="n">
        <f aca="false">IFERROR(VLOOKUP($C54,JoueursT4,6,0),0)</f>
        <v>822</v>
      </c>
      <c r="H54" s="78" t="n">
        <f aca="false">IFERROR(VLOOKUP($C54,JoueursT5,6,0),0)</f>
        <v>721</v>
      </c>
      <c r="I54" s="78" t="n">
        <f aca="false">IFERROR(VLOOKUP($C54,JoueursT6,6,0),0)</f>
        <v>799</v>
      </c>
      <c r="J54" s="78" t="n">
        <f aca="false">COUNTIF(D54:I54,"&gt;0")</f>
        <v>6</v>
      </c>
      <c r="K54" s="78" t="n">
        <f aca="false">SUM(D54:I54)</f>
        <v>4507</v>
      </c>
      <c r="L54" s="139" t="n">
        <f aca="false">IFERROR(K54/SUMIF(D54:I54,"&gt;0",$D$1:$I$1),0)</f>
        <v>0.766887867959843</v>
      </c>
    </row>
    <row r="55" customFormat="false" ht="14.25" hidden="false" customHeight="false" outlineLevel="0" collapsed="false">
      <c r="A55" s="78" t="n">
        <f aca="false">A54+1</f>
        <v>53</v>
      </c>
      <c r="B55" s="78" t="n">
        <f aca="false">IF(K55&lt;&gt;0,IF(COUNTIF(L$3:L$335,L55)&lt;&gt;1,RANK(L55,L$3:L$335)&amp;"°",RANK(L55,L$3:L$335)),"")</f>
        <v>53</v>
      </c>
      <c r="C55" s="4" t="str">
        <f aca="false">Joueurs!C42</f>
        <v>KOEUNE Bernadette</v>
      </c>
      <c r="D55" s="4" t="n">
        <f aca="false">IFERROR(VLOOKUP($C55,JoueursT1,6,0),0)</f>
        <v>748</v>
      </c>
      <c r="E55" s="78" t="n">
        <f aca="false">IFERROR(VLOOKUP($C55,JoueursT2,6,0),0)</f>
        <v>667</v>
      </c>
      <c r="F55" s="78" t="n">
        <f aca="false">IFERROR(VLOOKUP($C55,JoueursT3,6,0),0)</f>
        <v>717</v>
      </c>
      <c r="G55" s="78" t="n">
        <f aca="false">IFERROR(VLOOKUP($C55,JoueursT4,6,0),0)</f>
        <v>768</v>
      </c>
      <c r="H55" s="78" t="n">
        <f aca="false">IFERROR(VLOOKUP($C55,JoueursT5,6,0),0)</f>
        <v>777</v>
      </c>
      <c r="I55" s="78" t="n">
        <f aca="false">IFERROR(VLOOKUP($C55,JoueursT6,6,0),0)</f>
        <v>823</v>
      </c>
      <c r="J55" s="78" t="n">
        <f aca="false">COUNTIF(D55:I55,"&gt;0")</f>
        <v>6</v>
      </c>
      <c r="K55" s="78" t="n">
        <f aca="false">SUM(D55:I55)</f>
        <v>4500</v>
      </c>
      <c r="L55" s="139" t="n">
        <f aca="false">IFERROR(K55/SUMIF(D55:I55,"&gt;0",$D$1:$I$1),0)</f>
        <v>0.765696784073507</v>
      </c>
    </row>
    <row r="56" customFormat="false" ht="14.25" hidden="false" customHeight="false" outlineLevel="0" collapsed="false">
      <c r="A56" s="78" t="n">
        <f aca="false">A55+1</f>
        <v>54</v>
      </c>
      <c r="B56" s="78" t="n">
        <f aca="false">IF(K56&lt;&gt;0,IF(COUNTIF(L$3:L$335,L56)&lt;&gt;1,RANK(L56,L$3:L$335)&amp;"°",RANK(L56,L$3:L$335)),"")</f>
        <v>54</v>
      </c>
      <c r="C56" s="4" t="str">
        <f aca="false">Joueurs!C139</f>
        <v>DE GRAUX Francis</v>
      </c>
      <c r="D56" s="4" t="n">
        <f aca="false">IFERROR(VLOOKUP($C56,JoueursT1,6,0),0)</f>
        <v>0</v>
      </c>
      <c r="E56" s="78" t="n">
        <f aca="false">IFERROR(VLOOKUP($C56,JoueursT2,6,0),0)</f>
        <v>0</v>
      </c>
      <c r="F56" s="78" t="n">
        <f aca="false">IFERROR(VLOOKUP($C56,JoueursT3,6,0),0)</f>
        <v>753</v>
      </c>
      <c r="G56" s="78" t="n">
        <f aca="false">IFERROR(VLOOKUP($C56,JoueursT4,6,0),0)</f>
        <v>747</v>
      </c>
      <c r="H56" s="78" t="n">
        <f aca="false">IFERROR(VLOOKUP($C56,JoueursT5,6,0),0)</f>
        <v>741</v>
      </c>
      <c r="I56" s="78" t="n">
        <f aca="false">IFERROR(VLOOKUP($C56,JoueursT6,6,0),0)</f>
        <v>718</v>
      </c>
      <c r="J56" s="78" t="n">
        <f aca="false">COUNTIF(D56:I56,"&gt;0")</f>
        <v>4</v>
      </c>
      <c r="K56" s="78" t="n">
        <f aca="false">SUM(D56:I56)</f>
        <v>2959</v>
      </c>
      <c r="L56" s="139" t="n">
        <f aca="false">IFERROR(K56/SUMIF(D56:I56,"&gt;0",$D$1:$I$1),0)</f>
        <v>0.762235960844925</v>
      </c>
    </row>
    <row r="57" customFormat="false" ht="14.25" hidden="false" customHeight="false" outlineLevel="0" collapsed="false">
      <c r="A57" s="78" t="n">
        <f aca="false">A56+1</f>
        <v>55</v>
      </c>
      <c r="B57" s="78" t="n">
        <f aca="false">IF(K57&lt;&gt;0,IF(COUNTIF(L$3:L$335,L57)&lt;&gt;1,RANK(L57,L$3:L$335)&amp;"°",RANK(L57,L$3:L$335)),"")</f>
        <v>55</v>
      </c>
      <c r="C57" s="4" t="str">
        <f aca="false">Joueurs!C19</f>
        <v>HEINESCH Agnès</v>
      </c>
      <c r="D57" s="4" t="n">
        <f aca="false">IFERROR(VLOOKUP($C57,JoueursT1,6,0),0)</f>
        <v>678</v>
      </c>
      <c r="E57" s="78" t="n">
        <f aca="false">IFERROR(VLOOKUP($C57,JoueursT2,6,0),0)</f>
        <v>668</v>
      </c>
      <c r="F57" s="78" t="n">
        <f aca="false">IFERROR(VLOOKUP($C57,JoueursT3,6,0),0)</f>
        <v>777</v>
      </c>
      <c r="G57" s="78" t="n">
        <f aca="false">IFERROR(VLOOKUP($C57,JoueursT4,6,0),0)</f>
        <v>790</v>
      </c>
      <c r="H57" s="78" t="n">
        <f aca="false">IFERROR(VLOOKUP($C57,JoueursT5,6,0),0)</f>
        <v>763</v>
      </c>
      <c r="I57" s="78" t="n">
        <f aca="false">IFERROR(VLOOKUP($C57,JoueursT6,6,0),0)</f>
        <v>798</v>
      </c>
      <c r="J57" s="78" t="n">
        <f aca="false">COUNTIF(D57:I57,"&gt;0")</f>
        <v>6</v>
      </c>
      <c r="K57" s="78" t="n">
        <f aca="false">SUM(D57:I57)</f>
        <v>4474</v>
      </c>
      <c r="L57" s="139" t="n">
        <f aca="false">IFERROR(K57/SUMIF(D57:I57,"&gt;0",$D$1:$I$1),0)</f>
        <v>0.761272758209971</v>
      </c>
    </row>
    <row r="58" customFormat="false" ht="14.25" hidden="false" customHeight="false" outlineLevel="0" collapsed="false">
      <c r="A58" s="78" t="n">
        <f aca="false">A57+1</f>
        <v>56</v>
      </c>
      <c r="B58" s="78" t="n">
        <f aca="false">IF(K58&lt;&gt;0,IF(COUNTIF(L$3:L$335,L58)&lt;&gt;1,RANK(L58,L$3:L$335)&amp;"°",RANK(L58,L$3:L$335)),"")</f>
        <v>56</v>
      </c>
      <c r="C58" s="4" t="str">
        <f aca="false">Joueurs!C81</f>
        <v>JACMIN Cécile</v>
      </c>
      <c r="D58" s="4" t="n">
        <f aca="false">IFERROR(VLOOKUP($C58,JoueursT1,6,0),0)</f>
        <v>0</v>
      </c>
      <c r="E58" s="78" t="n">
        <f aca="false">IFERROR(VLOOKUP($C58,JoueursT2,6,0),0)</f>
        <v>743</v>
      </c>
      <c r="F58" s="78" t="n">
        <f aca="false">IFERROR(VLOOKUP($C58,JoueursT3,6,0),0)</f>
        <v>711</v>
      </c>
      <c r="G58" s="78" t="n">
        <f aca="false">IFERROR(VLOOKUP($C58,JoueursT4,6,0),0)</f>
        <v>767</v>
      </c>
      <c r="H58" s="78" t="n">
        <f aca="false">IFERROR(VLOOKUP($C58,JoueursT5,6,0),0)</f>
        <v>692</v>
      </c>
      <c r="I58" s="78" t="n">
        <f aca="false">IFERROR(VLOOKUP($C58,JoueursT6,6,0),0)</f>
        <v>781</v>
      </c>
      <c r="J58" s="78" t="n">
        <f aca="false">COUNTIF(D58:I58,"&gt;0")</f>
        <v>5</v>
      </c>
      <c r="K58" s="78" t="n">
        <f aca="false">SUM(D58:I58)</f>
        <v>3694</v>
      </c>
      <c r="L58" s="139" t="n">
        <f aca="false">IFERROR(K58/SUMIF(D58:I58,"&gt;0",$D$1:$I$1),0)</f>
        <v>0.759769642122583</v>
      </c>
    </row>
    <row r="59" customFormat="false" ht="14.25" hidden="false" customHeight="false" outlineLevel="0" collapsed="false">
      <c r="A59" s="78" t="n">
        <f aca="false">A58+1</f>
        <v>57</v>
      </c>
      <c r="B59" s="78" t="n">
        <f aca="false">IF(K59&lt;&gt;0,IF(COUNTIF(L$3:L$335,L59)&lt;&gt;1,RANK(L59,L$3:L$335)&amp;"°",RANK(L59,L$3:L$335)),"")</f>
        <v>57</v>
      </c>
      <c r="C59" s="4" t="str">
        <f aca="false">Joueurs!C130</f>
        <v>QUELENIS Guylène</v>
      </c>
      <c r="D59" s="4" t="n">
        <f aca="false">IFERROR(VLOOKUP($C59,JoueursT1,6,0),0)</f>
        <v>771</v>
      </c>
      <c r="E59" s="78" t="n">
        <f aca="false">IFERROR(VLOOKUP($C59,JoueursT2,6,0),0)</f>
        <v>0</v>
      </c>
      <c r="F59" s="78" t="n">
        <f aca="false">IFERROR(VLOOKUP($C59,JoueursT3,6,0),0)</f>
        <v>0</v>
      </c>
      <c r="G59" s="78" t="n">
        <f aca="false">IFERROR(VLOOKUP($C59,JoueursT4,6,0),0)</f>
        <v>0</v>
      </c>
      <c r="H59" s="78" t="n">
        <f aca="false">IFERROR(VLOOKUP($C59,JoueursT5,6,0),0)</f>
        <v>0</v>
      </c>
      <c r="I59" s="78" t="n">
        <f aca="false">IFERROR(VLOOKUP($C59,JoueursT6,6,0),0)</f>
        <v>0</v>
      </c>
      <c r="J59" s="78" t="n">
        <f aca="false">COUNTIF(D59:I59,"&gt;0")</f>
        <v>1</v>
      </c>
      <c r="K59" s="78" t="n">
        <f aca="false">SUM(D59:I59)</f>
        <v>771</v>
      </c>
      <c r="L59" s="139" t="n">
        <f aca="false">IFERROR(K59/SUMIF(D59:I59,"&gt;0",$D$1:$I$1),0)</f>
        <v>0.759605911330049</v>
      </c>
    </row>
    <row r="60" customFormat="false" ht="14.25" hidden="false" customHeight="false" outlineLevel="0" collapsed="false">
      <c r="A60" s="78" t="n">
        <f aca="false">A59+1</f>
        <v>58</v>
      </c>
      <c r="B60" s="78" t="n">
        <f aca="false">IF(K60&lt;&gt;0,IF(COUNTIF(L$3:L$335,L60)&lt;&gt;1,RANK(L60,L$3:L$335)&amp;"°",RANK(L60,L$3:L$335)),"")</f>
        <v>58</v>
      </c>
      <c r="C60" s="4" t="str">
        <f aca="false">Joueurs!C136</f>
        <v>WILEMME Jean</v>
      </c>
      <c r="D60" s="4" t="n">
        <f aca="false">IFERROR(VLOOKUP($C60,JoueursT1,6,0),0)</f>
        <v>867</v>
      </c>
      <c r="E60" s="78" t="n">
        <f aca="false">IFERROR(VLOOKUP($C60,JoueursT2,6,0),0)</f>
        <v>749</v>
      </c>
      <c r="F60" s="78" t="n">
        <f aca="false">IFERROR(VLOOKUP($C60,JoueursT3,6,0),0)</f>
        <v>634</v>
      </c>
      <c r="G60" s="78" t="n">
        <f aca="false">IFERROR(VLOOKUP($C60,JoueursT4,6,0),0)</f>
        <v>783</v>
      </c>
      <c r="H60" s="78" t="n">
        <f aca="false">IFERROR(VLOOKUP($C60,JoueursT5,6,0),0)</f>
        <v>0</v>
      </c>
      <c r="I60" s="78" t="n">
        <f aca="false">IFERROR(VLOOKUP($C60,JoueursT6,6,0),0)</f>
        <v>0</v>
      </c>
      <c r="J60" s="78" t="n">
        <f aca="false">COUNTIF(D60:I60,"&gt;0")</f>
        <v>4</v>
      </c>
      <c r="K60" s="78" t="n">
        <f aca="false">SUM(D60:I60)</f>
        <v>3033</v>
      </c>
      <c r="L60" s="139" t="n">
        <f aca="false">IFERROR(K60/SUMIF(D60:I60,"&gt;0",$D$1:$I$1),0)</f>
        <v>0.759389083625438</v>
      </c>
    </row>
    <row r="61" customFormat="false" ht="14.25" hidden="false" customHeight="false" outlineLevel="0" collapsed="false">
      <c r="A61" s="78" t="n">
        <f aca="false">A60+1</f>
        <v>59</v>
      </c>
      <c r="B61" s="78" t="n">
        <f aca="false">IF(K61&lt;&gt;0,IF(COUNTIF(L$3:L$335,L61)&lt;&gt;1,RANK(L61,L$3:L$335)&amp;"°",RANK(L61,L$3:L$335)),"")</f>
        <v>59</v>
      </c>
      <c r="C61" s="4" t="str">
        <f aca="false">Joueurs!C155</f>
        <v>CLARINVAL Cindy</v>
      </c>
      <c r="D61" s="4" t="n">
        <f aca="false">IFERROR(VLOOKUP($C61,JoueursT1,6,0),0)</f>
        <v>716</v>
      </c>
      <c r="E61" s="78" t="n">
        <f aca="false">IFERROR(VLOOKUP($C61,JoueursT2,6,0),0)</f>
        <v>0</v>
      </c>
      <c r="F61" s="78" t="n">
        <f aca="false">IFERROR(VLOOKUP($C61,JoueursT3,6,0),0)</f>
        <v>0</v>
      </c>
      <c r="G61" s="78" t="n">
        <f aca="false">IFERROR(VLOOKUP($C61,JoueursT4,6,0),0)</f>
        <v>0</v>
      </c>
      <c r="H61" s="78" t="n">
        <f aca="false">IFERROR(VLOOKUP($C61,JoueursT5,6,0),0)</f>
        <v>745</v>
      </c>
      <c r="I61" s="78" t="n">
        <f aca="false">IFERROR(VLOOKUP($C61,JoueursT6,6,0),0)</f>
        <v>739</v>
      </c>
      <c r="J61" s="78" t="n">
        <f aca="false">COUNTIF(D61:I61,"&gt;0")</f>
        <v>3</v>
      </c>
      <c r="K61" s="78" t="n">
        <f aca="false">SUM(D61:I61)</f>
        <v>2200</v>
      </c>
      <c r="L61" s="139" t="n">
        <f aca="false">IFERROR(K61/SUMIF(D61:I61,"&gt;0",$D$1:$I$1),0)</f>
        <v>0.759144237405107</v>
      </c>
    </row>
    <row r="62" customFormat="false" ht="14.25" hidden="false" customHeight="false" outlineLevel="0" collapsed="false">
      <c r="A62" s="78" t="n">
        <f aca="false">A61+1</f>
        <v>60</v>
      </c>
      <c r="B62" s="78" t="n">
        <f aca="false">IF(K62&lt;&gt;0,IF(COUNTIF(L$3:L$335,L62)&lt;&gt;1,RANK(L62,L$3:L$335)&amp;"°",RANK(L62,L$3:L$335)),"")</f>
        <v>60</v>
      </c>
      <c r="C62" s="4" t="str">
        <f aca="false">Joueurs!C213</f>
        <v>LAZERGES Dominique</v>
      </c>
      <c r="D62" s="4" t="n">
        <f aca="false">IFERROR(VLOOKUP($C62,JoueursT1,6,0),0)</f>
        <v>710</v>
      </c>
      <c r="E62" s="78" t="n">
        <f aca="false">IFERROR(VLOOKUP($C62,JoueursT2,6,0),0)</f>
        <v>687</v>
      </c>
      <c r="F62" s="78" t="n">
        <f aca="false">IFERROR(VLOOKUP($C62,JoueursT3,6,0),0)</f>
        <v>0</v>
      </c>
      <c r="G62" s="78" t="n">
        <f aca="false">IFERROR(VLOOKUP($C62,JoueursT4,6,0),0)</f>
        <v>899</v>
      </c>
      <c r="H62" s="78" t="n">
        <f aca="false">IFERROR(VLOOKUP($C62,JoueursT5,6,0),0)</f>
        <v>718</v>
      </c>
      <c r="I62" s="78" t="n">
        <f aca="false">IFERROR(VLOOKUP($C62,JoueursT6,6,0),0)</f>
        <v>734</v>
      </c>
      <c r="J62" s="78" t="n">
        <f aca="false">COUNTIF(D62:I62,"&gt;0")</f>
        <v>5</v>
      </c>
      <c r="K62" s="78" t="n">
        <f aca="false">SUM(D62:I62)</f>
        <v>3748</v>
      </c>
      <c r="L62" s="139" t="n">
        <f aca="false">IFERROR(K62/SUMIF(D62:I62,"&gt;0",$D$1:$I$1),0)</f>
        <v>0.754580229514798</v>
      </c>
    </row>
    <row r="63" customFormat="false" ht="14.25" hidden="false" customHeight="false" outlineLevel="0" collapsed="false">
      <c r="A63" s="78" t="n">
        <f aca="false">A62+1</f>
        <v>61</v>
      </c>
      <c r="B63" s="78" t="n">
        <f aca="false">IF(K63&lt;&gt;0,IF(COUNTIF(L$3:L$335,L63)&lt;&gt;1,RANK(L63,L$3:L$335)&amp;"°",RANK(L63,L$3:L$335)),"")</f>
        <v>61</v>
      </c>
      <c r="C63" s="4" t="str">
        <f aca="false">Joueurs!C123</f>
        <v>DAMIEN Paulette</v>
      </c>
      <c r="D63" s="4" t="n">
        <f aca="false">IFERROR(VLOOKUP($C63,JoueursT1,6,0),0)</f>
        <v>705</v>
      </c>
      <c r="E63" s="78" t="n">
        <f aca="false">IFERROR(VLOOKUP($C63,JoueursT2,6,0),0)</f>
        <v>745</v>
      </c>
      <c r="F63" s="78" t="n">
        <f aca="false">IFERROR(VLOOKUP($C63,JoueursT3,6,0),0)</f>
        <v>800</v>
      </c>
      <c r="G63" s="78" t="n">
        <f aca="false">IFERROR(VLOOKUP($C63,JoueursT4,6,0),0)</f>
        <v>777</v>
      </c>
      <c r="H63" s="78" t="n">
        <f aca="false">IFERROR(VLOOKUP($C63,JoueursT5,6,0),0)</f>
        <v>626</v>
      </c>
      <c r="I63" s="78" t="n">
        <f aca="false">IFERROR(VLOOKUP($C63,JoueursT6,6,0),0)</f>
        <v>772</v>
      </c>
      <c r="J63" s="78" t="n">
        <f aca="false">COUNTIF(D63:I63,"&gt;0")</f>
        <v>6</v>
      </c>
      <c r="K63" s="78" t="n">
        <f aca="false">SUM(D63:I63)</f>
        <v>4425</v>
      </c>
      <c r="L63" s="139" t="n">
        <f aca="false">IFERROR(K63/SUMIF(D63:I63,"&gt;0",$D$1:$I$1),0)</f>
        <v>0.752935171005615</v>
      </c>
    </row>
    <row r="64" customFormat="false" ht="14.25" hidden="false" customHeight="false" outlineLevel="0" collapsed="false">
      <c r="A64" s="78" t="n">
        <f aca="false">A63+1</f>
        <v>62</v>
      </c>
      <c r="B64" s="78" t="n">
        <f aca="false">IF(K64&lt;&gt;0,IF(COUNTIF(L$3:L$335,L64)&lt;&gt;1,RANK(L64,L$3:L$335)&amp;"°",RANK(L64,L$3:L$335)),"")</f>
        <v>62</v>
      </c>
      <c r="C64" s="4" t="str">
        <f aca="false">Joueurs!C79</f>
        <v>GOFFINET Laurence</v>
      </c>
      <c r="D64" s="4" t="n">
        <f aca="false">IFERROR(VLOOKUP($C64,JoueursT1,6,0),0)</f>
        <v>631</v>
      </c>
      <c r="E64" s="78" t="n">
        <f aca="false">IFERROR(VLOOKUP($C64,JoueursT2,6,0),0)</f>
        <v>754</v>
      </c>
      <c r="F64" s="78" t="n">
        <f aca="false">IFERROR(VLOOKUP($C64,JoueursT3,6,0),0)</f>
        <v>657</v>
      </c>
      <c r="G64" s="78" t="n">
        <f aca="false">IFERROR(VLOOKUP($C64,JoueursT4,6,0),0)</f>
        <v>839</v>
      </c>
      <c r="H64" s="78" t="n">
        <f aca="false">IFERROR(VLOOKUP($C64,JoueursT5,6,0),0)</f>
        <v>734</v>
      </c>
      <c r="I64" s="78" t="n">
        <f aca="false">IFERROR(VLOOKUP($C64,JoueursT6,6,0),0)</f>
        <v>808</v>
      </c>
      <c r="J64" s="78" t="n">
        <f aca="false">COUNTIF(D64:I64,"&gt;0")</f>
        <v>6</v>
      </c>
      <c r="K64" s="78" t="n">
        <f aca="false">SUM(D64:I64)</f>
        <v>4423</v>
      </c>
      <c r="L64" s="139" t="n">
        <f aca="false">IFERROR(K64/SUMIF(D64:I64,"&gt;0",$D$1:$I$1),0)</f>
        <v>0.752594861323805</v>
      </c>
    </row>
    <row r="65" customFormat="false" ht="14.25" hidden="false" customHeight="false" outlineLevel="0" collapsed="false">
      <c r="A65" s="78" t="n">
        <f aca="false">A64+1</f>
        <v>63</v>
      </c>
      <c r="B65" s="78" t="n">
        <f aca="false">IF(K65&lt;&gt;0,IF(COUNTIF(L$3:L$335,L65)&lt;&gt;1,RANK(L65,L$3:L$335)&amp;"°",RANK(L65,L$3:L$335)),"")</f>
        <v>63</v>
      </c>
      <c r="C65" s="4" t="str">
        <f aca="false">Joueurs!C94</f>
        <v>PEDUZZI Bernadette</v>
      </c>
      <c r="D65" s="4" t="n">
        <f aca="false">IFERROR(VLOOKUP($C65,JoueursT1,6,0),0)</f>
        <v>0</v>
      </c>
      <c r="E65" s="78" t="n">
        <f aca="false">IFERROR(VLOOKUP($C65,JoueursT2,6,0),0)</f>
        <v>725</v>
      </c>
      <c r="F65" s="78" t="n">
        <f aca="false">IFERROR(VLOOKUP($C65,JoueursT3,6,0),0)</f>
        <v>0</v>
      </c>
      <c r="G65" s="78" t="n">
        <f aca="false">IFERROR(VLOOKUP($C65,JoueursT4,6,0),0)</f>
        <v>0</v>
      </c>
      <c r="H65" s="78" t="n">
        <f aca="false">IFERROR(VLOOKUP($C65,JoueursT5,6,0),0)</f>
        <v>710</v>
      </c>
      <c r="I65" s="78" t="n">
        <f aca="false">IFERROR(VLOOKUP($C65,JoueursT6,6,0),0)</f>
        <v>0</v>
      </c>
      <c r="J65" s="78" t="n">
        <f aca="false">COUNTIF(D65:I65,"&gt;0")</f>
        <v>2</v>
      </c>
      <c r="K65" s="78" t="n">
        <f aca="false">SUM(D65:I65)</f>
        <v>1435</v>
      </c>
      <c r="L65" s="139" t="n">
        <f aca="false">IFERROR(K65/SUMIF(D65:I65,"&gt;0",$D$1:$I$1),0)</f>
        <v>0.7520964360587</v>
      </c>
    </row>
    <row r="66" customFormat="false" ht="14.25" hidden="false" customHeight="false" outlineLevel="0" collapsed="false">
      <c r="A66" s="78" t="n">
        <f aca="false">A65+1</f>
        <v>64</v>
      </c>
      <c r="B66" s="78" t="n">
        <f aca="false">IF(K66&lt;&gt;0,IF(COUNTIF(L$3:L$335,L66)&lt;&gt;1,RANK(L66,L$3:L$335)&amp;"°",RANK(L66,L$3:L$335)),"")</f>
        <v>64</v>
      </c>
      <c r="C66" s="4" t="str">
        <f aca="false">Joueurs!C80</f>
        <v>INCOUL Gisèle</v>
      </c>
      <c r="D66" s="4" t="n">
        <f aca="false">IFERROR(VLOOKUP($C66,JoueursT1,6,0),0)</f>
        <v>0</v>
      </c>
      <c r="E66" s="78" t="n">
        <f aca="false">IFERROR(VLOOKUP($C66,JoueursT2,6,0),0)</f>
        <v>0</v>
      </c>
      <c r="F66" s="78" t="n">
        <f aca="false">IFERROR(VLOOKUP($C66,JoueursT3,6,0),0)</f>
        <v>0</v>
      </c>
      <c r="G66" s="78" t="n">
        <f aca="false">IFERROR(VLOOKUP($C66,JoueursT4,6,0),0)</f>
        <v>0</v>
      </c>
      <c r="H66" s="78" t="n">
        <f aca="false">IFERROR(VLOOKUP($C66,JoueursT5,6,0),0)</f>
        <v>0</v>
      </c>
      <c r="I66" s="78" t="n">
        <f aca="false">IFERROR(VLOOKUP($C66,JoueursT6,6,0),0)</f>
        <v>718</v>
      </c>
      <c r="J66" s="78" t="n">
        <f aca="false">COUNTIF(D66:I66,"&gt;0")</f>
        <v>1</v>
      </c>
      <c r="K66" s="78" t="n">
        <f aca="false">SUM(D66:I66)</f>
        <v>718</v>
      </c>
      <c r="L66" s="139" t="n">
        <f aca="false">IFERROR(K66/SUMIF(D66:I66,"&gt;0",$D$1:$I$1),0)</f>
        <v>0.751832460732984</v>
      </c>
    </row>
    <row r="67" customFormat="false" ht="14.25" hidden="false" customHeight="false" outlineLevel="0" collapsed="false">
      <c r="A67" s="78" t="n">
        <f aca="false">A66+1</f>
        <v>65</v>
      </c>
      <c r="B67" s="78" t="n">
        <f aca="false">IF(K67&lt;&gt;0,IF(COUNTIF(L$3:L$335,L67)&lt;&gt;1,RANK(L67,L$3:L$335)&amp;"°",RANK(L67,L$3:L$335)),"")</f>
        <v>65</v>
      </c>
      <c r="C67" s="4" t="str">
        <f aca="false">Joueurs!C187</f>
        <v>GOFFIN Veena</v>
      </c>
      <c r="D67" s="4" t="n">
        <f aca="false">IFERROR(VLOOKUP($C67,JoueursT1,6,0),0)</f>
        <v>671</v>
      </c>
      <c r="E67" s="78" t="n">
        <f aca="false">IFERROR(VLOOKUP($C67,JoueursT2,6,0),0)</f>
        <v>730</v>
      </c>
      <c r="F67" s="78" t="n">
        <f aca="false">IFERROR(VLOOKUP($C67,JoueursT3,6,0),0)</f>
        <v>676</v>
      </c>
      <c r="G67" s="78" t="n">
        <f aca="false">IFERROR(VLOOKUP($C67,JoueursT4,6,0),0)</f>
        <v>834</v>
      </c>
      <c r="H67" s="78" t="n">
        <f aca="false">IFERROR(VLOOKUP($C67,JoueursT5,6,0),0)</f>
        <v>740</v>
      </c>
      <c r="I67" s="78" t="n">
        <f aca="false">IFERROR(VLOOKUP($C67,JoueursT6,6,0),0)</f>
        <v>763</v>
      </c>
      <c r="J67" s="78" t="n">
        <f aca="false">COUNTIF(D67:I67,"&gt;0")</f>
        <v>6</v>
      </c>
      <c r="K67" s="78" t="n">
        <f aca="false">SUM(D67:I67)</f>
        <v>4414</v>
      </c>
      <c r="L67" s="139" t="n">
        <f aca="false">IFERROR(K67/SUMIF(D67:I67,"&gt;0",$D$1:$I$1),0)</f>
        <v>0.751063467755658</v>
      </c>
    </row>
    <row r="68" customFormat="false" ht="14.25" hidden="false" customHeight="false" outlineLevel="0" collapsed="false">
      <c r="A68" s="78" t="n">
        <f aca="false">A67+1</f>
        <v>66</v>
      </c>
      <c r="B68" s="78" t="n">
        <f aca="false">IF(K68&lt;&gt;0,IF(COUNTIF(L$3:L$335,L68)&lt;&gt;1,RANK(L68,L$3:L$335)&amp;"°",RANK(L68,L$3:L$335)),"")</f>
        <v>66</v>
      </c>
      <c r="C68" s="4" t="str">
        <f aca="false">Joueurs!C132</f>
        <v>VAN DER PERRE Béatrice</v>
      </c>
      <c r="D68" s="4" t="n">
        <f aca="false">IFERROR(VLOOKUP($C68,JoueursT1,6,0),0)</f>
        <v>802</v>
      </c>
      <c r="E68" s="78" t="n">
        <f aca="false">IFERROR(VLOOKUP($C68,JoueursT2,6,0),0)</f>
        <v>0</v>
      </c>
      <c r="F68" s="78" t="n">
        <f aca="false">IFERROR(VLOOKUP($C68,JoueursT3,6,0),0)</f>
        <v>661</v>
      </c>
      <c r="G68" s="78" t="n">
        <f aca="false">IFERROR(VLOOKUP($C68,JoueursT4,6,0),0)</f>
        <v>0</v>
      </c>
      <c r="H68" s="78" t="n">
        <f aca="false">IFERROR(VLOOKUP($C68,JoueursT5,6,0),0)</f>
        <v>679</v>
      </c>
      <c r="I68" s="78" t="n">
        <f aca="false">IFERROR(VLOOKUP($C68,JoueursT6,6,0),0)</f>
        <v>0</v>
      </c>
      <c r="J68" s="78" t="n">
        <f aca="false">COUNTIF(D68:I68,"&gt;0")</f>
        <v>3</v>
      </c>
      <c r="K68" s="78" t="n">
        <f aca="false">SUM(D68:I68)</f>
        <v>2142</v>
      </c>
      <c r="L68" s="139" t="n">
        <f aca="false">IFERROR(K68/SUMIF(D68:I68,"&gt;0",$D$1:$I$1),0)</f>
        <v>0.750788643533123</v>
      </c>
    </row>
    <row r="69" customFormat="false" ht="14.25" hidden="false" customHeight="false" outlineLevel="0" collapsed="false">
      <c r="A69" s="78" t="n">
        <f aca="false">A68+1</f>
        <v>67</v>
      </c>
      <c r="B69" s="78" t="n">
        <f aca="false">IF(K69&lt;&gt;0,IF(COUNTIF(L$3:L$335,L69)&lt;&gt;1,RANK(L69,L$3:L$335)&amp;"°",RANK(L69,L$3:L$335)),"")</f>
        <v>67</v>
      </c>
      <c r="C69" s="4" t="str">
        <f aca="false">Joueurs!C25</f>
        <v>SIMAR Pierre</v>
      </c>
      <c r="D69" s="4" t="n">
        <f aca="false">IFERROR(VLOOKUP($C69,JoueursT1,6,0),0)</f>
        <v>823</v>
      </c>
      <c r="E69" s="78" t="n">
        <f aca="false">IFERROR(VLOOKUP($C69,JoueursT2,6,0),0)</f>
        <v>769</v>
      </c>
      <c r="F69" s="78" t="n">
        <f aca="false">IFERROR(VLOOKUP($C69,JoueursT3,6,0),0)</f>
        <v>572</v>
      </c>
      <c r="G69" s="78" t="n">
        <f aca="false">IFERROR(VLOOKUP($C69,JoueursT4,6,0),0)</f>
        <v>0</v>
      </c>
      <c r="H69" s="78" t="n">
        <f aca="false">IFERROR(VLOOKUP($C69,JoueursT5,6,0),0)</f>
        <v>0</v>
      </c>
      <c r="I69" s="78" t="n">
        <f aca="false">IFERROR(VLOOKUP($C69,JoueursT6,6,0),0)</f>
        <v>0</v>
      </c>
      <c r="J69" s="78" t="n">
        <f aca="false">COUNTIF(D69:I69,"&gt;0")</f>
        <v>3</v>
      </c>
      <c r="K69" s="78" t="n">
        <f aca="false">SUM(D69:I69)</f>
        <v>2164</v>
      </c>
      <c r="L69" s="139" t="n">
        <f aca="false">IFERROR(K69/SUMIF(D69:I69,"&gt;0",$D$1:$I$1),0)</f>
        <v>0.744922547332186</v>
      </c>
    </row>
    <row r="70" customFormat="false" ht="14.25" hidden="false" customHeight="false" outlineLevel="0" collapsed="false">
      <c r="A70" s="78" t="n">
        <f aca="false">A69+1</f>
        <v>68</v>
      </c>
      <c r="B70" s="78" t="n">
        <f aca="false">IF(K70&lt;&gt;0,IF(COUNTIF(L$3:L$335,L70)&lt;&gt;1,RANK(L70,L$3:L$335)&amp;"°",RANK(L70,L$3:L$335)),"")</f>
        <v>68</v>
      </c>
      <c r="C70" s="4" t="str">
        <f aca="false">Joueurs!C253</f>
        <v>BASTIEN Anita</v>
      </c>
      <c r="D70" s="4" t="n">
        <f aca="false">IFERROR(VLOOKUP($C70,JoueursT1,6,0),0)</f>
        <v>810</v>
      </c>
      <c r="E70" s="78" t="n">
        <f aca="false">IFERROR(VLOOKUP($C70,JoueursT2,6,0),0)</f>
        <v>0</v>
      </c>
      <c r="F70" s="78" t="n">
        <f aca="false">IFERROR(VLOOKUP($C70,JoueursT3,6,0),0)</f>
        <v>709</v>
      </c>
      <c r="G70" s="78" t="n">
        <f aca="false">IFERROR(VLOOKUP($C70,JoueursT4,6,0),0)</f>
        <v>760</v>
      </c>
      <c r="H70" s="78" t="n">
        <f aca="false">IFERROR(VLOOKUP($C70,JoueursT5,6,0),0)</f>
        <v>0</v>
      </c>
      <c r="I70" s="78" t="n">
        <f aca="false">IFERROR(VLOOKUP($C70,JoueursT6,6,0),0)</f>
        <v>674</v>
      </c>
      <c r="J70" s="78" t="n">
        <f aca="false">COUNTIF(D70:I70,"&gt;0")</f>
        <v>4</v>
      </c>
      <c r="K70" s="78" t="n">
        <f aca="false">SUM(D70:I70)</f>
        <v>2953</v>
      </c>
      <c r="L70" s="139" t="n">
        <f aca="false">IFERROR(K70/SUMIF(D70:I70,"&gt;0",$D$1:$I$1),0)</f>
        <v>0.744016124968506</v>
      </c>
    </row>
    <row r="71" customFormat="false" ht="14.25" hidden="false" customHeight="false" outlineLevel="0" collapsed="false">
      <c r="A71" s="78" t="n">
        <f aca="false">A70+1</f>
        <v>69</v>
      </c>
      <c r="B71" s="78" t="n">
        <f aca="false">IF(K71&lt;&gt;0,IF(COUNTIF(L$3:L$335,L71)&lt;&gt;1,RANK(L71,L$3:L$335)&amp;"°",RANK(L71,L$3:L$335)),"")</f>
        <v>69</v>
      </c>
      <c r="C71" s="4" t="str">
        <f aca="false">Joueurs!C38</f>
        <v>FRANSSEN Jean-Louis</v>
      </c>
      <c r="D71" s="4" t="n">
        <f aca="false">IFERROR(VLOOKUP($C71,JoueursT1,6,0),0)</f>
        <v>0</v>
      </c>
      <c r="E71" s="78" t="n">
        <f aca="false">IFERROR(VLOOKUP($C71,JoueursT2,6,0),0)</f>
        <v>0</v>
      </c>
      <c r="F71" s="78" t="n">
        <f aca="false">IFERROR(VLOOKUP($C71,JoueursT3,6,0),0)</f>
        <v>0</v>
      </c>
      <c r="G71" s="78" t="n">
        <f aca="false">IFERROR(VLOOKUP($C71,JoueursT4,6,0),0)</f>
        <v>0</v>
      </c>
      <c r="H71" s="78" t="n">
        <f aca="false">IFERROR(VLOOKUP($C71,JoueursT5,6,0),0)</f>
        <v>0</v>
      </c>
      <c r="I71" s="78" t="n">
        <f aca="false">IFERROR(VLOOKUP($C71,JoueursT6,6,0),0)</f>
        <v>710</v>
      </c>
      <c r="J71" s="78" t="n">
        <f aca="false">COUNTIF(D71:I71,"&gt;0")</f>
        <v>1</v>
      </c>
      <c r="K71" s="78" t="n">
        <f aca="false">SUM(D71:I71)</f>
        <v>710</v>
      </c>
      <c r="L71" s="139" t="n">
        <f aca="false">IFERROR(K71/SUMIF(D71:I71,"&gt;0",$D$1:$I$1),0)</f>
        <v>0.743455497382199</v>
      </c>
    </row>
    <row r="72" customFormat="false" ht="14.25" hidden="false" customHeight="false" outlineLevel="0" collapsed="false">
      <c r="A72" s="78" t="n">
        <f aca="false">A71+1</f>
        <v>70</v>
      </c>
      <c r="B72" s="78" t="n">
        <f aca="false">IF(K72&lt;&gt;0,IF(COUNTIF(L$3:L$335,L72)&lt;&gt;1,RANK(L72,L$3:L$335)&amp;"°",RANK(L72,L$3:L$335)),"")</f>
        <v>70</v>
      </c>
      <c r="C72" s="4" t="str">
        <f aca="false">Joueurs!C245</f>
        <v>REBAUDENGO Elisabeth</v>
      </c>
      <c r="D72" s="4" t="n">
        <f aca="false">IFERROR(VLOOKUP($C72,JoueursT1,6,0),0)</f>
        <v>717</v>
      </c>
      <c r="E72" s="78" t="n">
        <f aca="false">IFERROR(VLOOKUP($C72,JoueursT2,6,0),0)</f>
        <v>719</v>
      </c>
      <c r="F72" s="78" t="n">
        <f aca="false">IFERROR(VLOOKUP($C72,JoueursT3,6,0),0)</f>
        <v>763</v>
      </c>
      <c r="G72" s="78" t="n">
        <f aca="false">IFERROR(VLOOKUP($C72,JoueursT4,6,0),0)</f>
        <v>787</v>
      </c>
      <c r="H72" s="78" t="n">
        <f aca="false">IFERROR(VLOOKUP($C72,JoueursT5,6,0),0)</f>
        <v>640</v>
      </c>
      <c r="I72" s="78" t="n">
        <f aca="false">IFERROR(VLOOKUP($C72,JoueursT6,6,0),0)</f>
        <v>743</v>
      </c>
      <c r="J72" s="78" t="n">
        <f aca="false">COUNTIF(D72:I72,"&gt;0")</f>
        <v>6</v>
      </c>
      <c r="K72" s="78" t="n">
        <f aca="false">SUM(D72:I72)</f>
        <v>4369</v>
      </c>
      <c r="L72" s="139" t="n">
        <f aca="false">IFERROR(K72/SUMIF(D72:I72,"&gt;0",$D$1:$I$1),0)</f>
        <v>0.743406499914923</v>
      </c>
    </row>
    <row r="73" customFormat="false" ht="14.25" hidden="false" customHeight="false" outlineLevel="0" collapsed="false">
      <c r="A73" s="78" t="n">
        <f aca="false">A72+1</f>
        <v>71</v>
      </c>
      <c r="B73" s="78" t="n">
        <f aca="false">IF(K73&lt;&gt;0,IF(COUNTIF(L$3:L$335,L73)&lt;&gt;1,RANK(L73,L$3:L$335)&amp;"°",RANK(L73,L$3:L$335)),"")</f>
        <v>71</v>
      </c>
      <c r="C73" s="4" t="str">
        <f aca="false">Joueurs!C170</f>
        <v>FOURNIRET Sabine</v>
      </c>
      <c r="D73" s="4" t="n">
        <f aca="false">IFERROR(VLOOKUP($C73,JoueursT1,6,0),0)</f>
        <v>715</v>
      </c>
      <c r="E73" s="78" t="n">
        <f aca="false">IFERROR(VLOOKUP($C73,JoueursT2,6,0),0)</f>
        <v>737</v>
      </c>
      <c r="F73" s="78" t="n">
        <f aca="false">IFERROR(VLOOKUP($C73,JoueursT3,6,0),0)</f>
        <v>562</v>
      </c>
      <c r="G73" s="78" t="n">
        <f aca="false">IFERROR(VLOOKUP($C73,JoueursT4,6,0),0)</f>
        <v>845</v>
      </c>
      <c r="H73" s="78" t="n">
        <f aca="false">IFERROR(VLOOKUP($C73,JoueursT5,6,0),0)</f>
        <v>683</v>
      </c>
      <c r="I73" s="78" t="n">
        <f aca="false">IFERROR(VLOOKUP($C73,JoueursT6,6,0),0)</f>
        <v>808</v>
      </c>
      <c r="J73" s="78" t="n">
        <f aca="false">COUNTIF(D73:I73,"&gt;0")</f>
        <v>6</v>
      </c>
      <c r="K73" s="78" t="n">
        <f aca="false">SUM(D73:I73)</f>
        <v>4350</v>
      </c>
      <c r="L73" s="139" t="n">
        <f aca="false">IFERROR(K73/SUMIF(D73:I73,"&gt;0",$D$1:$I$1),0)</f>
        <v>0.740173557937723</v>
      </c>
    </row>
    <row r="74" customFormat="false" ht="14.25" hidden="false" customHeight="false" outlineLevel="0" collapsed="false">
      <c r="A74" s="78" t="n">
        <f aca="false">A73+1</f>
        <v>72</v>
      </c>
      <c r="B74" s="78" t="n">
        <f aca="false">IF(K74&lt;&gt;0,IF(COUNTIF(L$3:L$335,L74)&lt;&gt;1,RANK(L74,L$3:L$335)&amp;"°",RANK(L74,L$3:L$335)),"")</f>
        <v>72</v>
      </c>
      <c r="C74" s="4" t="str">
        <f aca="false">Joueurs!C182</f>
        <v>TOUSSAINT Nadine</v>
      </c>
      <c r="D74" s="4" t="n">
        <f aca="false">IFERROR(VLOOKUP($C74,JoueursT1,6,0),0)</f>
        <v>670</v>
      </c>
      <c r="E74" s="78" t="n">
        <f aca="false">IFERROR(VLOOKUP($C74,JoueursT2,6,0),0)</f>
        <v>772</v>
      </c>
      <c r="F74" s="78" t="n">
        <f aca="false">IFERROR(VLOOKUP($C74,JoueursT3,6,0),0)</f>
        <v>692</v>
      </c>
      <c r="G74" s="78" t="n">
        <f aca="false">IFERROR(VLOOKUP($C74,JoueursT4,6,0),0)</f>
        <v>814</v>
      </c>
      <c r="H74" s="78" t="n">
        <f aca="false">IFERROR(VLOOKUP($C74,JoueursT5,6,0),0)</f>
        <v>650</v>
      </c>
      <c r="I74" s="78" t="n">
        <f aca="false">IFERROR(VLOOKUP($C74,JoueursT6,6,0),0)</f>
        <v>748</v>
      </c>
      <c r="J74" s="78" t="n">
        <f aca="false">COUNTIF(D74:I74,"&gt;0")</f>
        <v>6</v>
      </c>
      <c r="K74" s="78" t="n">
        <f aca="false">SUM(D74:I74)</f>
        <v>4346</v>
      </c>
      <c r="L74" s="139" t="n">
        <f aca="false">IFERROR(K74/SUMIF(D74:I74,"&gt;0",$D$1:$I$1),0)</f>
        <v>0.739492938574102</v>
      </c>
    </row>
    <row r="75" customFormat="false" ht="14.25" hidden="false" customHeight="false" outlineLevel="0" collapsed="false">
      <c r="A75" s="78" t="n">
        <f aca="false">A74+1</f>
        <v>73</v>
      </c>
      <c r="B75" s="78" t="n">
        <f aca="false">IF(K75&lt;&gt;0,IF(COUNTIF(L$3:L$335,L75)&lt;&gt;1,RANK(L75,L$3:L$335)&amp;"°",RANK(L75,L$3:L$335)),"")</f>
        <v>73</v>
      </c>
      <c r="C75" s="4" t="str">
        <f aca="false">Joueurs!C135</f>
        <v>VARIOT-COUTANT Christine</v>
      </c>
      <c r="D75" s="4" t="n">
        <f aca="false">IFERROR(VLOOKUP($C75,JoueursT1,6,0),0)</f>
        <v>0</v>
      </c>
      <c r="E75" s="78" t="n">
        <f aca="false">IFERROR(VLOOKUP($C75,JoueursT2,6,0),0)</f>
        <v>0</v>
      </c>
      <c r="F75" s="78" t="n">
        <f aca="false">IFERROR(VLOOKUP($C75,JoueursT3,6,0),0)</f>
        <v>0</v>
      </c>
      <c r="G75" s="78" t="n">
        <f aca="false">IFERROR(VLOOKUP($C75,JoueursT4,6,0),0)</f>
        <v>790</v>
      </c>
      <c r="H75" s="78" t="n">
        <f aca="false">IFERROR(VLOOKUP($C75,JoueursT5,6,0),0)</f>
        <v>0</v>
      </c>
      <c r="I75" s="78" t="n">
        <f aca="false">IFERROR(VLOOKUP($C75,JoueursT6,6,0),0)</f>
        <v>720</v>
      </c>
      <c r="J75" s="78" t="n">
        <f aca="false">COUNTIF(D75:I75,"&gt;0")</f>
        <v>2</v>
      </c>
      <c r="K75" s="78" t="n">
        <f aca="false">SUM(D75:I75)</f>
        <v>1510</v>
      </c>
      <c r="L75" s="139" t="n">
        <f aca="false">IFERROR(K75/SUMIF(D75:I75,"&gt;0",$D$1:$I$1),0)</f>
        <v>0.738747553816047</v>
      </c>
    </row>
    <row r="76" customFormat="false" ht="14.25" hidden="false" customHeight="false" outlineLevel="0" collapsed="false">
      <c r="A76" s="78" t="n">
        <f aca="false">A75+1</f>
        <v>74</v>
      </c>
      <c r="B76" s="78" t="n">
        <f aca="false">IF(K76&lt;&gt;0,IF(COUNTIF(L$3:L$335,L76)&lt;&gt;1,RANK(L76,L$3:L$335)&amp;"°",RANK(L76,L$3:L$335)),"")</f>
        <v>74</v>
      </c>
      <c r="C76" s="4" t="str">
        <f aca="false">Joueurs!C68</f>
        <v>HAYOIS Françoise</v>
      </c>
      <c r="D76" s="4" t="n">
        <f aca="false">IFERROR(VLOOKUP($C76,JoueursT1,6,0),0)</f>
        <v>0</v>
      </c>
      <c r="E76" s="78" t="n">
        <f aca="false">IFERROR(VLOOKUP($C76,JoueursT2,6,0),0)</f>
        <v>0</v>
      </c>
      <c r="F76" s="78" t="n">
        <f aca="false">IFERROR(VLOOKUP($C76,JoueursT3,6,0),0)</f>
        <v>669</v>
      </c>
      <c r="G76" s="78" t="n">
        <f aca="false">IFERROR(VLOOKUP($C76,JoueursT4,6,0),0)</f>
        <v>0</v>
      </c>
      <c r="H76" s="78" t="n">
        <f aca="false">IFERROR(VLOOKUP($C76,JoueursT5,6,0),0)</f>
        <v>0</v>
      </c>
      <c r="I76" s="78" t="n">
        <f aca="false">IFERROR(VLOOKUP($C76,JoueursT6,6,0),0)</f>
        <v>0</v>
      </c>
      <c r="J76" s="78" t="n">
        <f aca="false">COUNTIF(D76:I76,"&gt;0")</f>
        <v>1</v>
      </c>
      <c r="K76" s="78" t="n">
        <f aca="false">SUM(D76:I76)</f>
        <v>669</v>
      </c>
      <c r="L76" s="139" t="n">
        <f aca="false">IFERROR(K76/SUMIF(D76:I76,"&gt;0",$D$1:$I$1),0)</f>
        <v>0.735164835164835</v>
      </c>
    </row>
    <row r="77" customFormat="false" ht="14.25" hidden="false" customHeight="false" outlineLevel="0" collapsed="false">
      <c r="A77" s="78" t="n">
        <f aca="false">A76+1</f>
        <v>75</v>
      </c>
      <c r="B77" s="78" t="n">
        <f aca="false">IF(K77&lt;&gt;0,IF(COUNTIF(L$3:L$335,L77)&lt;&gt;1,RANK(L77,L$3:L$335)&amp;"°",RANK(L77,L$3:L$335)),"")</f>
        <v>75</v>
      </c>
      <c r="C77" s="4" t="str">
        <f aca="false">Joueurs!C140</f>
        <v>DE JAEGER Alexandra</v>
      </c>
      <c r="D77" s="4" t="n">
        <f aca="false">IFERROR(VLOOKUP($C77,JoueursT1,6,0),0)</f>
        <v>0</v>
      </c>
      <c r="E77" s="78" t="n">
        <f aca="false">IFERROR(VLOOKUP($C77,JoueursT2,6,0),0)</f>
        <v>0</v>
      </c>
      <c r="F77" s="78" t="n">
        <f aca="false">IFERROR(VLOOKUP($C77,JoueursT3,6,0),0)</f>
        <v>666</v>
      </c>
      <c r="G77" s="78" t="n">
        <f aca="false">IFERROR(VLOOKUP($C77,JoueursT4,6,0),0)</f>
        <v>0</v>
      </c>
      <c r="H77" s="78" t="n">
        <f aca="false">IFERROR(VLOOKUP($C77,JoueursT5,6,0),0)</f>
        <v>0</v>
      </c>
      <c r="I77" s="78" t="n">
        <f aca="false">IFERROR(VLOOKUP($C77,JoueursT6,6,0),0)</f>
        <v>0</v>
      </c>
      <c r="J77" s="78" t="n">
        <f aca="false">COUNTIF(D77:I77,"&gt;0")</f>
        <v>1</v>
      </c>
      <c r="K77" s="78" t="n">
        <f aca="false">SUM(D77:I77)</f>
        <v>666</v>
      </c>
      <c r="L77" s="139" t="n">
        <f aca="false">IFERROR(K77/SUMIF(D77:I77,"&gt;0",$D$1:$I$1),0)</f>
        <v>0.731868131868132</v>
      </c>
    </row>
    <row r="78" customFormat="false" ht="14.25" hidden="false" customHeight="false" outlineLevel="0" collapsed="false">
      <c r="A78" s="78" t="n">
        <f aca="false">A77+1</f>
        <v>76</v>
      </c>
      <c r="B78" s="78" t="n">
        <f aca="false">IF(K78&lt;&gt;0,IF(COUNTIF(L$3:L$335,L78)&lt;&gt;1,RANK(L78,L$3:L$335)&amp;"°",RANK(L78,L$3:L$335)),"")</f>
        <v>76</v>
      </c>
      <c r="C78" s="4" t="str">
        <f aca="false">Joueurs!C251</f>
        <v>WARENNE Claudie</v>
      </c>
      <c r="D78" s="4" t="n">
        <f aca="false">IFERROR(VLOOKUP($C78,JoueursT1,6,0),0)</f>
        <v>682</v>
      </c>
      <c r="E78" s="78" t="n">
        <f aca="false">IFERROR(VLOOKUP($C78,JoueursT2,6,0),0)</f>
        <v>0</v>
      </c>
      <c r="F78" s="78" t="n">
        <f aca="false">IFERROR(VLOOKUP($C78,JoueursT3,6,0),0)</f>
        <v>0</v>
      </c>
      <c r="G78" s="78" t="n">
        <f aca="false">IFERROR(VLOOKUP($C78,JoueursT4,6,0),0)</f>
        <v>821</v>
      </c>
      <c r="H78" s="78" t="n">
        <f aca="false">IFERROR(VLOOKUP($C78,JoueursT5,6,0),0)</f>
        <v>713</v>
      </c>
      <c r="I78" s="78" t="n">
        <f aca="false">IFERROR(VLOOKUP($C78,JoueursT6,6,0),0)</f>
        <v>0</v>
      </c>
      <c r="J78" s="78" t="n">
        <f aca="false">COUNTIF(D78:I78,"&gt;0")</f>
        <v>3</v>
      </c>
      <c r="K78" s="78" t="n">
        <f aca="false">SUM(D78:I78)</f>
        <v>2216</v>
      </c>
      <c r="L78" s="139" t="n">
        <f aca="false">IFERROR(K78/SUMIF(D78:I78,"&gt;0",$D$1:$I$1),0)</f>
        <v>0.730870712401055</v>
      </c>
    </row>
    <row r="79" customFormat="false" ht="14.25" hidden="false" customHeight="false" outlineLevel="0" collapsed="false">
      <c r="A79" s="78" t="n">
        <f aca="false">A78+1</f>
        <v>77</v>
      </c>
      <c r="B79" s="78" t="n">
        <f aca="false">IF(K79&lt;&gt;0,IF(COUNTIF(L$3:L$335,L79)&lt;&gt;1,RANK(L79,L$3:L$335)&amp;"°",RANK(L79,L$3:L$335)),"")</f>
        <v>77</v>
      </c>
      <c r="C79" s="4" t="str">
        <f aca="false">Joueurs!C228</f>
        <v>BOMPARD Maryline</v>
      </c>
      <c r="D79" s="4" t="n">
        <f aca="false">IFERROR(VLOOKUP($C79,JoueursT1,6,0),0)</f>
        <v>624</v>
      </c>
      <c r="E79" s="78" t="n">
        <f aca="false">IFERROR(VLOOKUP($C79,JoueursT2,6,0),0)</f>
        <v>716</v>
      </c>
      <c r="F79" s="78" t="n">
        <f aca="false">IFERROR(VLOOKUP($C79,JoueursT3,6,0),0)</f>
        <v>712</v>
      </c>
      <c r="G79" s="78" t="n">
        <f aca="false">IFERROR(VLOOKUP($C79,JoueursT4,6,0),0)</f>
        <v>798</v>
      </c>
      <c r="H79" s="78" t="n">
        <f aca="false">IFERROR(VLOOKUP($C79,JoueursT5,6,0),0)</f>
        <v>746</v>
      </c>
      <c r="I79" s="78" t="n">
        <f aca="false">IFERROR(VLOOKUP($C79,JoueursT6,6,0),0)</f>
        <v>0</v>
      </c>
      <c r="J79" s="78" t="n">
        <f aca="false">COUNTIF(D79:I79,"&gt;0")</f>
        <v>5</v>
      </c>
      <c r="K79" s="78" t="n">
        <f aca="false">SUM(D79:I79)</f>
        <v>3596</v>
      </c>
      <c r="L79" s="139" t="n">
        <f aca="false">IFERROR(K79/SUMIF(D79:I79,"&gt;0",$D$1:$I$1),0)</f>
        <v>0.730597318163348</v>
      </c>
    </row>
    <row r="80" customFormat="false" ht="14.25" hidden="false" customHeight="false" outlineLevel="0" collapsed="false">
      <c r="A80" s="78" t="n">
        <f aca="false">A79+1</f>
        <v>78</v>
      </c>
      <c r="B80" s="78" t="n">
        <f aca="false">IF(K80&lt;&gt;0,IF(COUNTIF(L$3:L$335,L80)&lt;&gt;1,RANK(L80,L$3:L$335)&amp;"°",RANK(L80,L$3:L$335)),"")</f>
        <v>78</v>
      </c>
      <c r="C80" s="4" t="str">
        <f aca="false">Joueurs!C249</f>
        <v>VALET Thierry</v>
      </c>
      <c r="D80" s="4" t="n">
        <f aca="false">IFERROR(VLOOKUP($C80,JoueursT1,6,0),0)</f>
        <v>0</v>
      </c>
      <c r="E80" s="78" t="n">
        <f aca="false">IFERROR(VLOOKUP($C80,JoueursT2,6,0),0)</f>
        <v>0</v>
      </c>
      <c r="F80" s="78" t="n">
        <f aca="false">IFERROR(VLOOKUP($C80,JoueursT3,6,0),0)</f>
        <v>0</v>
      </c>
      <c r="G80" s="78" t="n">
        <f aca="false">IFERROR(VLOOKUP($C80,JoueursT4,6,0),0)</f>
        <v>734</v>
      </c>
      <c r="H80" s="78" t="n">
        <f aca="false">IFERROR(VLOOKUP($C80,JoueursT5,6,0),0)</f>
        <v>673</v>
      </c>
      <c r="I80" s="78" t="n">
        <f aca="false">IFERROR(VLOOKUP($C80,JoueursT6,6,0),0)</f>
        <v>764</v>
      </c>
      <c r="J80" s="78" t="n">
        <f aca="false">COUNTIF(D80:I80,"&gt;0")</f>
        <v>3</v>
      </c>
      <c r="K80" s="78" t="n">
        <f aca="false">SUM(D80:I80)</f>
        <v>2171</v>
      </c>
      <c r="L80" s="139" t="n">
        <f aca="false">IFERROR(K80/SUMIF(D80:I80,"&gt;0",$D$1:$I$1),0)</f>
        <v>0.730484522207268</v>
      </c>
    </row>
    <row r="81" customFormat="false" ht="14.25" hidden="false" customHeight="false" outlineLevel="0" collapsed="false">
      <c r="A81" s="78" t="n">
        <f aca="false">A80+1</f>
        <v>79</v>
      </c>
      <c r="B81" s="78" t="n">
        <f aca="false">IF(K81&lt;&gt;0,IF(COUNTIF(L$3:L$335,L81)&lt;&gt;1,RANK(L81,L$3:L$335)&amp;"°",RANK(L81,L$3:L$335)),"")</f>
        <v>79</v>
      </c>
      <c r="C81" s="4" t="str">
        <f aca="false">Joueurs!C82</f>
        <v>SAINT-GUILLAIN Annie</v>
      </c>
      <c r="D81" s="4" t="n">
        <f aca="false">IFERROR(VLOOKUP($C81,JoueursT1,6,0),0)</f>
        <v>758</v>
      </c>
      <c r="E81" s="78" t="n">
        <f aca="false">IFERROR(VLOOKUP($C81,JoueursT2,6,0),0)</f>
        <v>732</v>
      </c>
      <c r="F81" s="78" t="n">
        <f aca="false">IFERROR(VLOOKUP($C81,JoueursT3,6,0),0)</f>
        <v>597</v>
      </c>
      <c r="G81" s="78" t="n">
        <f aca="false">IFERROR(VLOOKUP($C81,JoueursT4,6,0),0)</f>
        <v>677</v>
      </c>
      <c r="H81" s="78" t="n">
        <f aca="false">IFERROR(VLOOKUP($C81,JoueursT5,6,0),0)</f>
        <v>722</v>
      </c>
      <c r="I81" s="78" t="n">
        <f aca="false">IFERROR(VLOOKUP($C81,JoueursT6,6,0),0)</f>
        <v>796</v>
      </c>
      <c r="J81" s="78" t="n">
        <f aca="false">COUNTIF(D81:I81,"&gt;0")</f>
        <v>6</v>
      </c>
      <c r="K81" s="78" t="n">
        <f aca="false">SUM(D81:I81)</f>
        <v>4282</v>
      </c>
      <c r="L81" s="139" t="n">
        <f aca="false">IFERROR(K81/SUMIF(D81:I81,"&gt;0",$D$1:$I$1),0)</f>
        <v>0.728603028756168</v>
      </c>
    </row>
    <row r="82" customFormat="false" ht="14.25" hidden="false" customHeight="false" outlineLevel="0" collapsed="false">
      <c r="A82" s="78" t="n">
        <f aca="false">A81+1</f>
        <v>80</v>
      </c>
      <c r="B82" s="78" t="n">
        <f aca="false">IF(K82&lt;&gt;0,IF(COUNTIF(L$3:L$335,L82)&lt;&gt;1,RANK(L82,L$3:L$335)&amp;"°",RANK(L82,L$3:L$335)),"")</f>
        <v>80</v>
      </c>
      <c r="C82" s="4" t="str">
        <f aca="false">Joueurs!C241</f>
        <v>HERY Denis</v>
      </c>
      <c r="D82" s="4" t="n">
        <f aca="false">IFERROR(VLOOKUP($C82,JoueursT1,6,0),0)</f>
        <v>737</v>
      </c>
      <c r="E82" s="78" t="n">
        <f aca="false">IFERROR(VLOOKUP($C82,JoueursT2,6,0),0)</f>
        <v>0</v>
      </c>
      <c r="F82" s="78" t="n">
        <f aca="false">IFERROR(VLOOKUP($C82,JoueursT3,6,0),0)</f>
        <v>0</v>
      </c>
      <c r="G82" s="78" t="n">
        <f aca="false">IFERROR(VLOOKUP($C82,JoueursT4,6,0),0)</f>
        <v>0</v>
      </c>
      <c r="H82" s="78" t="n">
        <f aca="false">IFERROR(VLOOKUP($C82,JoueursT5,6,0),0)</f>
        <v>0</v>
      </c>
      <c r="I82" s="78" t="n">
        <f aca="false">IFERROR(VLOOKUP($C82,JoueursT6,6,0),0)</f>
        <v>0</v>
      </c>
      <c r="J82" s="78" t="n">
        <f aca="false">COUNTIF(D82:I82,"&gt;0")</f>
        <v>1</v>
      </c>
      <c r="K82" s="78" t="n">
        <f aca="false">SUM(D82:I82)</f>
        <v>737</v>
      </c>
      <c r="L82" s="139" t="n">
        <f aca="false">IFERROR(K82/SUMIF(D82:I82,"&gt;0",$D$1:$I$1),0)</f>
        <v>0.726108374384237</v>
      </c>
    </row>
    <row r="83" customFormat="false" ht="14.25" hidden="false" customHeight="false" outlineLevel="0" collapsed="false">
      <c r="A83" s="78" t="n">
        <f aca="false">A82+1</f>
        <v>81</v>
      </c>
      <c r="B83" s="78" t="n">
        <f aca="false">IF(K83&lt;&gt;0,IF(COUNTIF(L$3:L$335,L83)&lt;&gt;1,RANK(L83,L$3:L$335)&amp;"°",RANK(L83,L$3:L$335)),"")</f>
        <v>81</v>
      </c>
      <c r="C83" s="4" t="str">
        <f aca="false">Joueurs!C93</f>
        <v>MATHY Christine</v>
      </c>
      <c r="D83" s="4" t="n">
        <f aca="false">IFERROR(VLOOKUP($C83,JoueursT1,6,0),0)</f>
        <v>657</v>
      </c>
      <c r="E83" s="78" t="n">
        <f aca="false">IFERROR(VLOOKUP($C83,JoueursT2,6,0),0)</f>
        <v>0</v>
      </c>
      <c r="F83" s="78" t="n">
        <f aca="false">IFERROR(VLOOKUP($C83,JoueursT3,6,0),0)</f>
        <v>765</v>
      </c>
      <c r="G83" s="78" t="n">
        <f aca="false">IFERROR(VLOOKUP($C83,JoueursT4,6,0),0)</f>
        <v>0</v>
      </c>
      <c r="H83" s="78" t="n">
        <f aca="false">IFERROR(VLOOKUP($C83,JoueursT5,6,0),0)</f>
        <v>637</v>
      </c>
      <c r="I83" s="78" t="n">
        <f aca="false">IFERROR(VLOOKUP($C83,JoueursT6,6,0),0)</f>
        <v>0</v>
      </c>
      <c r="J83" s="78" t="n">
        <f aca="false">COUNTIF(D83:I83,"&gt;0")</f>
        <v>3</v>
      </c>
      <c r="K83" s="78" t="n">
        <f aca="false">SUM(D83:I83)</f>
        <v>2059</v>
      </c>
      <c r="L83" s="139" t="n">
        <f aca="false">IFERROR(K83/SUMIF(D83:I83,"&gt;0",$D$1:$I$1),0)</f>
        <v>0.721696459866807</v>
      </c>
    </row>
    <row r="84" customFormat="false" ht="14.25" hidden="false" customHeight="false" outlineLevel="0" collapsed="false">
      <c r="A84" s="78" t="n">
        <f aca="false">A83+1</f>
        <v>82</v>
      </c>
      <c r="B84" s="78" t="n">
        <f aca="false">IF(K84&lt;&gt;0,IF(COUNTIF(L$3:L$335,L84)&lt;&gt;1,RANK(L84,L$3:L$335)&amp;"°",RANK(L84,L$3:L$335)),"")</f>
        <v>82</v>
      </c>
      <c r="C84" s="4" t="str">
        <f aca="false">Joueurs!C76</f>
        <v>BRIOLAT Jean-Marie</v>
      </c>
      <c r="D84" s="4" t="n">
        <f aca="false">IFERROR(VLOOKUP($C84,JoueursT1,6,0),0)</f>
        <v>659</v>
      </c>
      <c r="E84" s="78" t="n">
        <f aca="false">IFERROR(VLOOKUP($C84,JoueursT2,6,0),0)</f>
        <v>678</v>
      </c>
      <c r="F84" s="78" t="n">
        <f aca="false">IFERROR(VLOOKUP($C84,JoueursT3,6,0),0)</f>
        <v>694</v>
      </c>
      <c r="G84" s="78" t="n">
        <f aca="false">IFERROR(VLOOKUP($C84,JoueursT4,6,0),0)</f>
        <v>761</v>
      </c>
      <c r="H84" s="78" t="n">
        <f aca="false">IFERROR(VLOOKUP($C84,JoueursT5,6,0),0)</f>
        <v>747</v>
      </c>
      <c r="I84" s="78" t="n">
        <f aca="false">IFERROR(VLOOKUP($C84,JoueursT6,6,0),0)</f>
        <v>0</v>
      </c>
      <c r="J84" s="78" t="n">
        <f aca="false">COUNTIF(D84:I84,"&gt;0")</f>
        <v>5</v>
      </c>
      <c r="K84" s="78" t="n">
        <f aca="false">SUM(D84:I84)</f>
        <v>3539</v>
      </c>
      <c r="L84" s="139" t="n">
        <f aca="false">IFERROR(K84/SUMIF(D84:I84,"&gt;0",$D$1:$I$1),0)</f>
        <v>0.719016659894352</v>
      </c>
    </row>
    <row r="85" customFormat="false" ht="14.25" hidden="false" customHeight="false" outlineLevel="0" collapsed="false">
      <c r="A85" s="78" t="n">
        <f aca="false">A84+1</f>
        <v>83</v>
      </c>
      <c r="B85" s="78" t="n">
        <f aca="false">IF(K85&lt;&gt;0,IF(COUNTIF(L$3:L$335,L85)&lt;&gt;1,RANK(L85,L$3:L$335)&amp;"°",RANK(L85,L$3:L$335)),"")</f>
        <v>83</v>
      </c>
      <c r="C85" s="4" t="str">
        <f aca="false">Joueurs!C175</f>
        <v>NICOLAY Jeannine</v>
      </c>
      <c r="D85" s="4" t="n">
        <f aca="false">IFERROR(VLOOKUP($C85,JoueursT1,6,0),0)</f>
        <v>727</v>
      </c>
      <c r="E85" s="78" t="n">
        <f aca="false">IFERROR(VLOOKUP($C85,JoueursT2,6,0),0)</f>
        <v>0</v>
      </c>
      <c r="F85" s="78" t="n">
        <f aca="false">IFERROR(VLOOKUP($C85,JoueursT3,6,0),0)</f>
        <v>0</v>
      </c>
      <c r="G85" s="78" t="n">
        <f aca="false">IFERROR(VLOOKUP($C85,JoueursT4,6,0),0)</f>
        <v>720</v>
      </c>
      <c r="H85" s="78" t="n">
        <f aca="false">IFERROR(VLOOKUP($C85,JoueursT5,6,0),0)</f>
        <v>707</v>
      </c>
      <c r="I85" s="78" t="n">
        <f aca="false">IFERROR(VLOOKUP($C85,JoueursT6,6,0),0)</f>
        <v>698</v>
      </c>
      <c r="J85" s="78" t="n">
        <f aca="false">COUNTIF(D85:I85,"&gt;0")</f>
        <v>4</v>
      </c>
      <c r="K85" s="78" t="n">
        <f aca="false">SUM(D85:I85)</f>
        <v>2852</v>
      </c>
      <c r="L85" s="139" t="n">
        <f aca="false">IFERROR(K85/SUMIF(D85:I85,"&gt;0",$D$1:$I$1),0)</f>
        <v>0.715324805618259</v>
      </c>
    </row>
    <row r="86" customFormat="false" ht="14.25" hidden="false" customHeight="false" outlineLevel="0" collapsed="false">
      <c r="A86" s="78" t="n">
        <f aca="false">A85+1</f>
        <v>84</v>
      </c>
      <c r="B86" s="78" t="n">
        <f aca="false">IF(K86&lt;&gt;0,IF(COUNTIF(L$3:L$335,L86)&lt;&gt;1,RANK(L86,L$3:L$335)&amp;"°",RANK(L86,L$3:L$335)),"")</f>
        <v>84</v>
      </c>
      <c r="C86" s="4" t="str">
        <f aca="false">Joueurs!C157</f>
        <v>COLLIN Rose-Marie</v>
      </c>
      <c r="D86" s="4" t="n">
        <f aca="false">IFERROR(VLOOKUP($C86,JoueursT1,6,0),0)</f>
        <v>670</v>
      </c>
      <c r="E86" s="78" t="n">
        <f aca="false">IFERROR(VLOOKUP($C86,JoueursT2,6,0),0)</f>
        <v>0</v>
      </c>
      <c r="F86" s="78" t="n">
        <f aca="false">IFERROR(VLOOKUP($C86,JoueursT3,6,0),0)</f>
        <v>684</v>
      </c>
      <c r="G86" s="78" t="n">
        <f aca="false">IFERROR(VLOOKUP($C86,JoueursT4,6,0),0)</f>
        <v>750</v>
      </c>
      <c r="H86" s="78" t="n">
        <f aca="false">IFERROR(VLOOKUP($C86,JoueursT5,6,0),0)</f>
        <v>693</v>
      </c>
      <c r="I86" s="78" t="n">
        <f aca="false">IFERROR(VLOOKUP($C86,JoueursT6,6,0),0)</f>
        <v>705</v>
      </c>
      <c r="J86" s="78" t="n">
        <f aca="false">COUNTIF(D86:I86,"&gt;0")</f>
        <v>5</v>
      </c>
      <c r="K86" s="78" t="n">
        <f aca="false">SUM(D86:I86)</f>
        <v>3502</v>
      </c>
      <c r="L86" s="139" t="n">
        <f aca="false">IFERROR(K86/SUMIF(D86:I86,"&gt;0",$D$1:$I$1),0)</f>
        <v>0.715131713293853</v>
      </c>
    </row>
    <row r="87" customFormat="false" ht="14.25" hidden="false" customHeight="false" outlineLevel="0" collapsed="false">
      <c r="A87" s="78" t="n">
        <f aca="false">A86+1</f>
        <v>85</v>
      </c>
      <c r="B87" s="78" t="n">
        <f aca="false">IF(K87&lt;&gt;0,IF(COUNTIF(L$3:L$335,L87)&lt;&gt;1,RANK(L87,L$3:L$335)&amp;"°",RANK(L87,L$3:L$335)),"")</f>
        <v>85</v>
      </c>
      <c r="C87" s="4" t="str">
        <f aca="false">Joueurs!C31</f>
        <v>CHAUDIER Paule</v>
      </c>
      <c r="D87" s="4" t="n">
        <f aca="false">IFERROR(VLOOKUP($C87,JoueursT1,6,0),0)</f>
        <v>0</v>
      </c>
      <c r="E87" s="78" t="n">
        <f aca="false">IFERROR(VLOOKUP($C87,JoueursT2,6,0),0)</f>
        <v>655</v>
      </c>
      <c r="F87" s="78" t="n">
        <f aca="false">IFERROR(VLOOKUP($C87,JoueursT3,6,0),0)</f>
        <v>0</v>
      </c>
      <c r="G87" s="78" t="n">
        <f aca="false">IFERROR(VLOOKUP($C87,JoueursT4,6,0),0)</f>
        <v>717</v>
      </c>
      <c r="H87" s="78" t="n">
        <f aca="false">IFERROR(VLOOKUP($C87,JoueursT5,6,0),0)</f>
        <v>0</v>
      </c>
      <c r="I87" s="78" t="n">
        <f aca="false">IFERROR(VLOOKUP($C87,JoueursT6,6,0),0)</f>
        <v>781</v>
      </c>
      <c r="J87" s="78" t="n">
        <f aca="false">COUNTIF(D87:I87,"&gt;0")</f>
        <v>3</v>
      </c>
      <c r="K87" s="78" t="n">
        <f aca="false">SUM(D87:I87)</f>
        <v>2153</v>
      </c>
      <c r="L87" s="139" t="n">
        <f aca="false">IFERROR(K87/SUMIF(D87:I87,"&gt;0",$D$1:$I$1),0)</f>
        <v>0.711970899470899</v>
      </c>
    </row>
    <row r="88" customFormat="false" ht="14.25" hidden="false" customHeight="false" outlineLevel="0" collapsed="false">
      <c r="A88" s="78" t="n">
        <f aca="false">A87+1</f>
        <v>86</v>
      </c>
      <c r="B88" s="78" t="n">
        <f aca="false">IF(K88&lt;&gt;0,IF(COUNTIF(L$3:L$335,L88)&lt;&gt;1,RANK(L88,L$3:L$335)&amp;"°",RANK(L88,L$3:L$335)),"")</f>
        <v>86</v>
      </c>
      <c r="C88" s="4" t="str">
        <f aca="false">Joueurs!C120</f>
        <v>BRACONNIER Véronique</v>
      </c>
      <c r="D88" s="4" t="n">
        <f aca="false">IFERROR(VLOOKUP($C88,JoueursT1,6,0),0)</f>
        <v>652</v>
      </c>
      <c r="E88" s="78" t="n">
        <f aca="false">IFERROR(VLOOKUP($C88,JoueursT2,6,0),0)</f>
        <v>0</v>
      </c>
      <c r="F88" s="78" t="n">
        <f aca="false">IFERROR(VLOOKUP($C88,JoueursT3,6,0),0)</f>
        <v>0</v>
      </c>
      <c r="G88" s="78" t="n">
        <f aca="false">IFERROR(VLOOKUP($C88,JoueursT4,6,0),0)</f>
        <v>0</v>
      </c>
      <c r="H88" s="78" t="n">
        <f aca="false">IFERROR(VLOOKUP($C88,JoueursT5,6,0),0)</f>
        <v>730</v>
      </c>
      <c r="I88" s="78" t="n">
        <f aca="false">IFERROR(VLOOKUP($C88,JoueursT6,6,0),0)</f>
        <v>0</v>
      </c>
      <c r="J88" s="78" t="n">
        <f aca="false">COUNTIF(D88:I88,"&gt;0")</f>
        <v>2</v>
      </c>
      <c r="K88" s="78" t="n">
        <f aca="false">SUM(D88:I88)</f>
        <v>1382</v>
      </c>
      <c r="L88" s="139" t="n">
        <f aca="false">IFERROR(K88/SUMIF(D88:I88,"&gt;0",$D$1:$I$1),0)</f>
        <v>0.711271230056614</v>
      </c>
    </row>
    <row r="89" customFormat="false" ht="14.25" hidden="false" customHeight="false" outlineLevel="0" collapsed="false">
      <c r="A89" s="78" t="n">
        <f aca="false">A88+1</f>
        <v>87</v>
      </c>
      <c r="B89" s="78" t="n">
        <f aca="false">IF(K89&lt;&gt;0,IF(COUNTIF(L$3:L$335,L89)&lt;&gt;1,RANK(L89,L$3:L$335)&amp;"°",RANK(L89,L$3:L$335)),"")</f>
        <v>87</v>
      </c>
      <c r="C89" s="4" t="str">
        <f aca="false">Joueurs!C5</f>
        <v>JUCHEM Joan</v>
      </c>
      <c r="D89" s="4" t="n">
        <f aca="false">IFERROR(VLOOKUP($C89,JoueursT1,6,0),0)</f>
        <v>562</v>
      </c>
      <c r="E89" s="78" t="n">
        <f aca="false">IFERROR(VLOOKUP($C89,JoueursT2,6,0),0)</f>
        <v>760</v>
      </c>
      <c r="F89" s="78" t="n">
        <f aca="false">IFERROR(VLOOKUP($C89,JoueursT3,6,0),0)</f>
        <v>737</v>
      </c>
      <c r="G89" s="78" t="n">
        <f aca="false">IFERROR(VLOOKUP($C89,JoueursT4,6,0),0)</f>
        <v>0</v>
      </c>
      <c r="H89" s="78" t="n">
        <f aca="false">IFERROR(VLOOKUP($C89,JoueursT5,6,0),0)</f>
        <v>665</v>
      </c>
      <c r="I89" s="78" t="n">
        <f aca="false">IFERROR(VLOOKUP($C89,JoueursT6,6,0),0)</f>
        <v>0</v>
      </c>
      <c r="J89" s="78" t="n">
        <f aca="false">COUNTIF(D89:I89,"&gt;0")</f>
        <v>4</v>
      </c>
      <c r="K89" s="78" t="n">
        <f aca="false">SUM(D89:I89)</f>
        <v>2724</v>
      </c>
      <c r="L89" s="139" t="n">
        <f aca="false">IFERROR(K89/SUMIF(D89:I89,"&gt;0",$D$1:$I$1),0)</f>
        <v>0.710670493086355</v>
      </c>
    </row>
    <row r="90" customFormat="false" ht="14.25" hidden="false" customHeight="false" outlineLevel="0" collapsed="false">
      <c r="A90" s="78" t="n">
        <f aca="false">A89+1</f>
        <v>88</v>
      </c>
      <c r="B90" s="78" t="n">
        <f aca="false">IF(K90&lt;&gt;0,IF(COUNTIF(L$3:L$335,L90)&lt;&gt;1,RANK(L90,L$3:L$335)&amp;"°",RANK(L90,L$3:L$335)),"")</f>
        <v>88</v>
      </c>
      <c r="C90" s="4" t="str">
        <f aca="false">Joueurs!C124</f>
        <v>DAX Marie-Blanche</v>
      </c>
      <c r="D90" s="4" t="n">
        <f aca="false">IFERROR(VLOOKUP($C90,JoueursT1,6,0),0)</f>
        <v>716</v>
      </c>
      <c r="E90" s="78" t="n">
        <f aca="false">IFERROR(VLOOKUP($C90,JoueursT2,6,0),0)</f>
        <v>0</v>
      </c>
      <c r="F90" s="78" t="n">
        <f aca="false">IFERROR(VLOOKUP($C90,JoueursT3,6,0),0)</f>
        <v>0</v>
      </c>
      <c r="G90" s="78" t="n">
        <f aca="false">IFERROR(VLOOKUP($C90,JoueursT4,6,0),0)</f>
        <v>0</v>
      </c>
      <c r="H90" s="78" t="n">
        <f aca="false">IFERROR(VLOOKUP($C90,JoueursT5,6,0),0)</f>
        <v>0</v>
      </c>
      <c r="I90" s="78" t="n">
        <f aca="false">IFERROR(VLOOKUP($C90,JoueursT6,6,0),0)</f>
        <v>0</v>
      </c>
      <c r="J90" s="78" t="n">
        <f aca="false">COUNTIF(D90:I90,"&gt;0")</f>
        <v>1</v>
      </c>
      <c r="K90" s="78" t="n">
        <f aca="false">SUM(D90:I90)</f>
        <v>716</v>
      </c>
      <c r="L90" s="139" t="n">
        <f aca="false">IFERROR(K90/SUMIF(D90:I90,"&gt;0",$D$1:$I$1),0)</f>
        <v>0.705418719211823</v>
      </c>
    </row>
    <row r="91" customFormat="false" ht="14.25" hidden="false" customHeight="false" outlineLevel="0" collapsed="false">
      <c r="A91" s="78" t="n">
        <f aca="false">A90+1</f>
        <v>89</v>
      </c>
      <c r="B91" s="78" t="n">
        <f aca="false">IF(K91&lt;&gt;0,IF(COUNTIF(L$3:L$335,L91)&lt;&gt;1,RANK(L91,L$3:L$335)&amp;"°",RANK(L91,L$3:L$335)),"")</f>
        <v>89</v>
      </c>
      <c r="C91" s="4" t="str">
        <f aca="false">Joueurs!C15</f>
        <v>BERGH Nicole</v>
      </c>
      <c r="D91" s="4" t="n">
        <f aca="false">IFERROR(VLOOKUP($C91,JoueursT1,6,0),0)</f>
        <v>642</v>
      </c>
      <c r="E91" s="78" t="n">
        <f aca="false">IFERROR(VLOOKUP($C91,JoueursT2,6,0),0)</f>
        <v>651</v>
      </c>
      <c r="F91" s="78" t="n">
        <f aca="false">IFERROR(VLOOKUP($C91,JoueursT3,6,0),0)</f>
        <v>686</v>
      </c>
      <c r="G91" s="78" t="n">
        <f aca="false">IFERROR(VLOOKUP($C91,JoueursT4,6,0),0)</f>
        <v>695</v>
      </c>
      <c r="H91" s="78" t="n">
        <f aca="false">IFERROR(VLOOKUP($C91,JoueursT5,6,0),0)</f>
        <v>690</v>
      </c>
      <c r="I91" s="78" t="n">
        <f aca="false">IFERROR(VLOOKUP($C91,JoueursT6,6,0),0)</f>
        <v>777</v>
      </c>
      <c r="J91" s="78" t="n">
        <f aca="false">COUNTIF(D91:I91,"&gt;0")</f>
        <v>6</v>
      </c>
      <c r="K91" s="78" t="n">
        <f aca="false">SUM(D91:I91)</f>
        <v>4141</v>
      </c>
      <c r="L91" s="139" t="n">
        <f aca="false">IFERROR(K91/SUMIF(D91:I91,"&gt;0",$D$1:$I$1),0)</f>
        <v>0.704611196188532</v>
      </c>
    </row>
    <row r="92" customFormat="false" ht="14.25" hidden="false" customHeight="false" outlineLevel="0" collapsed="false">
      <c r="A92" s="78" t="n">
        <f aca="false">A91+1</f>
        <v>90</v>
      </c>
      <c r="B92" s="78" t="n">
        <f aca="false">IF(K92&lt;&gt;0,IF(COUNTIF(L$3:L$335,L92)&lt;&gt;1,RANK(L92,L$3:L$335)&amp;"°",RANK(L92,L$3:L$335)),"")</f>
        <v>90</v>
      </c>
      <c r="C92" s="4" t="str">
        <f aca="false">Joueurs!C227</f>
        <v>BERTRAND Mireille</v>
      </c>
      <c r="D92" s="4" t="n">
        <f aca="false">IFERROR(VLOOKUP($C92,JoueursT1,6,0),0)</f>
        <v>0</v>
      </c>
      <c r="E92" s="78" t="n">
        <f aca="false">IFERROR(VLOOKUP($C92,JoueursT2,6,0),0)</f>
        <v>699</v>
      </c>
      <c r="F92" s="78" t="n">
        <f aca="false">IFERROR(VLOOKUP($C92,JoueursT3,6,0),0)</f>
        <v>623</v>
      </c>
      <c r="G92" s="78" t="n">
        <f aca="false">IFERROR(VLOOKUP($C92,JoueursT4,6,0),0)</f>
        <v>0</v>
      </c>
      <c r="H92" s="78" t="n">
        <f aca="false">IFERROR(VLOOKUP($C92,JoueursT5,6,0),0)</f>
        <v>0</v>
      </c>
      <c r="I92" s="78" t="n">
        <f aca="false">IFERROR(VLOOKUP($C92,JoueursT6,6,0),0)</f>
        <v>0</v>
      </c>
      <c r="J92" s="78" t="n">
        <f aca="false">COUNTIF(D92:I92,"&gt;0")</f>
        <v>2</v>
      </c>
      <c r="K92" s="78" t="n">
        <f aca="false">SUM(D92:I92)</f>
        <v>1322</v>
      </c>
      <c r="L92" s="139" t="n">
        <f aca="false">IFERROR(K92/SUMIF(D92:I92,"&gt;0",$D$1:$I$1),0)</f>
        <v>0.699470899470899</v>
      </c>
    </row>
    <row r="93" customFormat="false" ht="14.25" hidden="false" customHeight="false" outlineLevel="0" collapsed="false">
      <c r="A93" s="78" t="n">
        <f aca="false">A92+1</f>
        <v>91</v>
      </c>
      <c r="B93" s="78" t="n">
        <f aca="false">IF(K93&lt;&gt;0,IF(COUNTIF(L$3:L$335,L93)&lt;&gt;1,RANK(L93,L$3:L$335)&amp;"°",RANK(L93,L$3:L$335)),"")</f>
        <v>91</v>
      </c>
      <c r="C93" s="4" t="str">
        <f aca="false">Joueurs!C268</f>
        <v>PERDREAUX Odile</v>
      </c>
      <c r="D93" s="4" t="n">
        <f aca="false">IFERROR(VLOOKUP($C93,JoueursT1,6,0),0)</f>
        <v>634</v>
      </c>
      <c r="E93" s="78" t="n">
        <f aca="false">IFERROR(VLOOKUP($C93,JoueursT2,6,0),0)</f>
        <v>673</v>
      </c>
      <c r="F93" s="78" t="n">
        <f aca="false">IFERROR(VLOOKUP($C93,JoueursT3,6,0),0)</f>
        <v>583</v>
      </c>
      <c r="G93" s="78" t="n">
        <f aca="false">IFERROR(VLOOKUP($C93,JoueursT4,6,0),0)</f>
        <v>741</v>
      </c>
      <c r="H93" s="78" t="n">
        <f aca="false">IFERROR(VLOOKUP($C93,JoueursT5,6,0),0)</f>
        <v>711</v>
      </c>
      <c r="I93" s="78" t="n">
        <f aca="false">IFERROR(VLOOKUP($C93,JoueursT6,6,0),0)</f>
        <v>758</v>
      </c>
      <c r="J93" s="78" t="n">
        <f aca="false">COUNTIF(D93:I93,"&gt;0")</f>
        <v>6</v>
      </c>
      <c r="K93" s="78" t="n">
        <f aca="false">SUM(D93:I93)</f>
        <v>4100</v>
      </c>
      <c r="L93" s="139" t="n">
        <f aca="false">IFERROR(K93/SUMIF(D93:I93,"&gt;0",$D$1:$I$1),0)</f>
        <v>0.697634847711417</v>
      </c>
    </row>
    <row r="94" customFormat="false" ht="14.25" hidden="false" customHeight="false" outlineLevel="0" collapsed="false">
      <c r="A94" s="78" t="n">
        <f aca="false">A93+1</f>
        <v>92</v>
      </c>
      <c r="B94" s="78" t="n">
        <f aca="false">IF(K94&lt;&gt;0,IF(COUNTIF(L$3:L$335,L94)&lt;&gt;1,RANK(L94,L$3:L$335)&amp;"°",RANK(L94,L$3:L$335)),"")</f>
        <v>92</v>
      </c>
      <c r="C94" s="4" t="str">
        <f aca="false">Joueurs!C17</f>
        <v>CROSSET Jean-Marie</v>
      </c>
      <c r="D94" s="4" t="n">
        <f aca="false">IFERROR(VLOOKUP($C94,JoueursT1,6,0),0)</f>
        <v>0</v>
      </c>
      <c r="E94" s="78" t="n">
        <f aca="false">IFERROR(VLOOKUP($C94,JoueursT2,6,0),0)</f>
        <v>0</v>
      </c>
      <c r="F94" s="78" t="n">
        <f aca="false">IFERROR(VLOOKUP($C94,JoueursT3,6,0),0)</f>
        <v>632</v>
      </c>
      <c r="G94" s="78" t="n">
        <f aca="false">IFERROR(VLOOKUP($C94,JoueursT4,6,0),0)</f>
        <v>0</v>
      </c>
      <c r="H94" s="78" t="n">
        <f aca="false">IFERROR(VLOOKUP($C94,JoueursT5,6,0),0)</f>
        <v>0</v>
      </c>
      <c r="I94" s="78" t="n">
        <f aca="false">IFERROR(VLOOKUP($C94,JoueursT6,6,0),0)</f>
        <v>668</v>
      </c>
      <c r="J94" s="78" t="n">
        <f aca="false">COUNTIF(D94:I94,"&gt;0")</f>
        <v>2</v>
      </c>
      <c r="K94" s="78" t="n">
        <f aca="false">SUM(D94:I94)</f>
        <v>1300</v>
      </c>
      <c r="L94" s="139" t="n">
        <f aca="false">IFERROR(K94/SUMIF(D94:I94,"&gt;0",$D$1:$I$1),0)</f>
        <v>0.697050938337802</v>
      </c>
    </row>
    <row r="95" customFormat="false" ht="14.25" hidden="false" customHeight="false" outlineLevel="0" collapsed="false">
      <c r="A95" s="78" t="n">
        <f aca="false">A94+1</f>
        <v>93</v>
      </c>
      <c r="B95" s="78" t="n">
        <f aca="false">IF(K95&lt;&gt;0,IF(COUNTIF(L$3:L$335,L95)&lt;&gt;1,RANK(L95,L$3:L$335)&amp;"°",RANK(L95,L$3:L$335)),"")</f>
        <v>93</v>
      </c>
      <c r="C95" s="4" t="str">
        <f aca="false">Joueurs!C172</f>
        <v>GLESNER Martine</v>
      </c>
      <c r="D95" s="4" t="n">
        <f aca="false">IFERROR(VLOOKUP($C95,JoueursT1,6,0),0)</f>
        <v>500</v>
      </c>
      <c r="E95" s="78" t="n">
        <f aca="false">IFERROR(VLOOKUP($C95,JoueursT2,6,0),0)</f>
        <v>742</v>
      </c>
      <c r="F95" s="78" t="n">
        <f aca="false">IFERROR(VLOOKUP($C95,JoueursT3,6,0),0)</f>
        <v>676</v>
      </c>
      <c r="G95" s="78" t="n">
        <f aca="false">IFERROR(VLOOKUP($C95,JoueursT4,6,0),0)</f>
        <v>778</v>
      </c>
      <c r="H95" s="78" t="n">
        <f aca="false">IFERROR(VLOOKUP($C95,JoueursT5,6,0),0)</f>
        <v>682</v>
      </c>
      <c r="I95" s="78" t="n">
        <f aca="false">IFERROR(VLOOKUP($C95,JoueursT6,6,0),0)</f>
        <v>692</v>
      </c>
      <c r="J95" s="78" t="n">
        <f aca="false">COUNTIF(D95:I95,"&gt;0")</f>
        <v>6</v>
      </c>
      <c r="K95" s="78" t="n">
        <f aca="false">SUM(D95:I95)</f>
        <v>4070</v>
      </c>
      <c r="L95" s="139" t="n">
        <f aca="false">IFERROR(K95/SUMIF(D95:I95,"&gt;0",$D$1:$I$1),0)</f>
        <v>0.692530202484261</v>
      </c>
    </row>
    <row r="96" customFormat="false" ht="14.25" hidden="false" customHeight="false" outlineLevel="0" collapsed="false">
      <c r="A96" s="78" t="n">
        <f aca="false">A95+1</f>
        <v>94</v>
      </c>
      <c r="B96" s="78" t="n">
        <f aca="false">IF(K96&lt;&gt;0,IF(COUNTIF(L$3:L$335,L96)&lt;&gt;1,RANK(L96,L$3:L$335)&amp;"°",RANK(L96,L$3:L$335)),"")</f>
        <v>94</v>
      </c>
      <c r="C96" s="4" t="str">
        <f aca="false">Joueurs!C244</f>
        <v>PHILIPPOT Véronique</v>
      </c>
      <c r="D96" s="4" t="n">
        <f aca="false">IFERROR(VLOOKUP($C96,JoueursT1,6,0),0)</f>
        <v>0</v>
      </c>
      <c r="E96" s="78" t="n">
        <f aca="false">IFERROR(VLOOKUP($C96,JoueursT2,6,0),0)</f>
        <v>0</v>
      </c>
      <c r="F96" s="78" t="n">
        <f aca="false">IFERROR(VLOOKUP($C96,JoueursT3,6,0),0)</f>
        <v>0</v>
      </c>
      <c r="G96" s="78" t="n">
        <f aca="false">IFERROR(VLOOKUP($C96,JoueursT4,6,0),0)</f>
        <v>752</v>
      </c>
      <c r="H96" s="78" t="n">
        <f aca="false">IFERROR(VLOOKUP($C96,JoueursT5,6,0),0)</f>
        <v>0</v>
      </c>
      <c r="I96" s="78" t="n">
        <f aca="false">IFERROR(VLOOKUP($C96,JoueursT6,6,0),0)</f>
        <v>0</v>
      </c>
      <c r="J96" s="78" t="n">
        <f aca="false">COUNTIF(D96:I96,"&gt;0")</f>
        <v>1</v>
      </c>
      <c r="K96" s="78" t="n">
        <f aca="false">SUM(D96:I96)</f>
        <v>752</v>
      </c>
      <c r="L96" s="139" t="n">
        <f aca="false">IFERROR(K96/SUMIF(D96:I96,"&gt;0",$D$1:$I$1),0)</f>
        <v>0.690541781450872</v>
      </c>
    </row>
    <row r="97" customFormat="false" ht="14.25" hidden="false" customHeight="false" outlineLevel="0" collapsed="false">
      <c r="A97" s="78" t="n">
        <f aca="false">A96+1</f>
        <v>95</v>
      </c>
      <c r="B97" s="78" t="n">
        <f aca="false">IF(K97&lt;&gt;0,IF(COUNTIF(L$3:L$335,L97)&lt;&gt;1,RANK(L97,L$3:L$335)&amp;"°",RANK(L97,L$3:L$335)),"")</f>
        <v>95</v>
      </c>
      <c r="C97" s="4" t="str">
        <f aca="false">Joueurs!C250</f>
        <v>VUIBERT Annick</v>
      </c>
      <c r="D97" s="4" t="n">
        <f aca="false">IFERROR(VLOOKUP($C97,JoueursT1,6,0),0)</f>
        <v>0</v>
      </c>
      <c r="E97" s="78" t="n">
        <f aca="false">IFERROR(VLOOKUP($C97,JoueursT2,6,0),0)</f>
        <v>622</v>
      </c>
      <c r="F97" s="78" t="n">
        <f aca="false">IFERROR(VLOOKUP($C97,JoueursT3,6,0),0)</f>
        <v>598</v>
      </c>
      <c r="G97" s="78" t="n">
        <f aca="false">IFERROR(VLOOKUP($C97,JoueursT4,6,0),0)</f>
        <v>836</v>
      </c>
      <c r="H97" s="78" t="n">
        <f aca="false">IFERROR(VLOOKUP($C97,JoueursT5,6,0),0)</f>
        <v>0</v>
      </c>
      <c r="I97" s="78" t="n">
        <f aca="false">IFERROR(VLOOKUP($C97,JoueursT6,6,0),0)</f>
        <v>0</v>
      </c>
      <c r="J97" s="78" t="n">
        <f aca="false">COUNTIF(D97:I97,"&gt;0")</f>
        <v>3</v>
      </c>
      <c r="K97" s="78" t="n">
        <f aca="false">SUM(D97:I97)</f>
        <v>2056</v>
      </c>
      <c r="L97" s="139" t="n">
        <f aca="false">IFERROR(K97/SUMIF(D97:I97,"&gt;0",$D$1:$I$1),0)</f>
        <v>0.690164484726418</v>
      </c>
    </row>
    <row r="98" customFormat="false" ht="14.25" hidden="false" customHeight="false" outlineLevel="0" collapsed="false">
      <c r="A98" s="78" t="n">
        <f aca="false">A97+1</f>
        <v>96</v>
      </c>
      <c r="B98" s="78" t="n">
        <f aca="false">IF(K98&lt;&gt;0,IF(COUNTIF(L$3:L$335,L98)&lt;&gt;1,RANK(L98,L$3:L$335)&amp;"°",RANK(L98,L$3:L$335)),"")</f>
        <v>96</v>
      </c>
      <c r="C98" s="4" t="str">
        <f aca="false">Joueurs!C221</f>
        <v>POZNANSKI Michel</v>
      </c>
      <c r="D98" s="4" t="n">
        <f aca="false">IFERROR(VLOOKUP($C98,JoueursT1,6,0),0)</f>
        <v>0</v>
      </c>
      <c r="E98" s="78" t="n">
        <f aca="false">IFERROR(VLOOKUP($C98,JoueursT2,6,0),0)</f>
        <v>674</v>
      </c>
      <c r="F98" s="78" t="n">
        <f aca="false">IFERROR(VLOOKUP($C98,JoueursT3,6,0),0)</f>
        <v>0</v>
      </c>
      <c r="G98" s="78" t="n">
        <f aca="false">IFERROR(VLOOKUP($C98,JoueursT4,6,0),0)</f>
        <v>0</v>
      </c>
      <c r="H98" s="78" t="n">
        <f aca="false">IFERROR(VLOOKUP($C98,JoueursT5,6,0),0)</f>
        <v>0</v>
      </c>
      <c r="I98" s="78" t="n">
        <f aca="false">IFERROR(VLOOKUP($C98,JoueursT6,6,0),0)</f>
        <v>660</v>
      </c>
      <c r="J98" s="78" t="n">
        <f aca="false">COUNTIF(D98:I98,"&gt;0")</f>
        <v>2</v>
      </c>
      <c r="K98" s="78" t="n">
        <f aca="false">SUM(D98:I98)</f>
        <v>1334</v>
      </c>
      <c r="L98" s="139" t="n">
        <f aca="false">IFERROR(K98/SUMIF(D98:I98,"&gt;0",$D$1:$I$1),0)</f>
        <v>0.689405684754522</v>
      </c>
    </row>
    <row r="99" customFormat="false" ht="14.25" hidden="false" customHeight="false" outlineLevel="0" collapsed="false">
      <c r="A99" s="78" t="n">
        <f aca="false">A98+1</f>
        <v>97</v>
      </c>
      <c r="B99" s="78" t="n">
        <f aca="false">IF(K99&lt;&gt;0,IF(COUNTIF(L$3:L$335,L99)&lt;&gt;1,RANK(L99,L$3:L$335)&amp;"°",RANK(L99,L$3:L$335)),"")</f>
        <v>97</v>
      </c>
      <c r="C99" s="4" t="str">
        <f aca="false">Joueurs!C53</f>
        <v>PIRENNE Danielle</v>
      </c>
      <c r="D99" s="4" t="n">
        <f aca="false">IFERROR(VLOOKUP($C99,JoueursT1,6,0),0)</f>
        <v>0</v>
      </c>
      <c r="E99" s="78" t="n">
        <f aca="false">IFERROR(VLOOKUP($C99,JoueursT2,6,0),0)</f>
        <v>672</v>
      </c>
      <c r="F99" s="78" t="n">
        <f aca="false">IFERROR(VLOOKUP($C99,JoueursT3,6,0),0)</f>
        <v>0</v>
      </c>
      <c r="G99" s="78" t="n">
        <f aca="false">IFERROR(VLOOKUP($C99,JoueursT4,6,0),0)</f>
        <v>648</v>
      </c>
      <c r="H99" s="78" t="n">
        <f aca="false">IFERROR(VLOOKUP($C99,JoueursT5,6,0),0)</f>
        <v>0</v>
      </c>
      <c r="I99" s="78" t="n">
        <f aca="false">IFERROR(VLOOKUP($C99,JoueursT6,6,0),0)</f>
        <v>749</v>
      </c>
      <c r="J99" s="78" t="n">
        <f aca="false">COUNTIF(D99:I99,"&gt;0")</f>
        <v>3</v>
      </c>
      <c r="K99" s="78" t="n">
        <f aca="false">SUM(D99:I99)</f>
        <v>2069</v>
      </c>
      <c r="L99" s="139" t="n">
        <f aca="false">IFERROR(K99/SUMIF(D99:I99,"&gt;0",$D$1:$I$1),0)</f>
        <v>0.684193121693122</v>
      </c>
    </row>
    <row r="100" customFormat="false" ht="14.25" hidden="false" customHeight="false" outlineLevel="0" collapsed="false">
      <c r="A100" s="78" t="n">
        <f aca="false">A99+1</f>
        <v>98</v>
      </c>
      <c r="B100" s="78" t="n">
        <f aca="false">IF(K100&lt;&gt;0,IF(COUNTIF(L$3:L$335,L100)&lt;&gt;1,RANK(L100,L$3:L$335)&amp;"°",RANK(L100,L$3:L$335)),"")</f>
        <v>98</v>
      </c>
      <c r="C100" s="4" t="str">
        <f aca="false">Joueurs!C261</f>
        <v>ABDELFEDIL Martine</v>
      </c>
      <c r="D100" s="4" t="n">
        <f aca="false">IFERROR(VLOOKUP($C100,JoueursT1,6,0),0)</f>
        <v>0</v>
      </c>
      <c r="E100" s="78" t="n">
        <f aca="false">IFERROR(VLOOKUP($C100,JoueursT2,6,0),0)</f>
        <v>639</v>
      </c>
      <c r="F100" s="78" t="n">
        <f aca="false">IFERROR(VLOOKUP($C100,JoueursT3,6,0),0)</f>
        <v>0</v>
      </c>
      <c r="G100" s="78" t="n">
        <f aca="false">IFERROR(VLOOKUP($C100,JoueursT4,6,0),0)</f>
        <v>611</v>
      </c>
      <c r="H100" s="78" t="n">
        <f aca="false">IFERROR(VLOOKUP($C100,JoueursT5,6,0),0)</f>
        <v>669</v>
      </c>
      <c r="I100" s="78" t="n">
        <f aca="false">IFERROR(VLOOKUP($C100,JoueursT6,6,0),0)</f>
        <v>773</v>
      </c>
      <c r="J100" s="78" t="n">
        <f aca="false">COUNTIF(D100:I100,"&gt;0")</f>
        <v>4</v>
      </c>
      <c r="K100" s="78" t="n">
        <f aca="false">SUM(D100:I100)</f>
        <v>2692</v>
      </c>
      <c r="L100" s="139" t="n">
        <f aca="false">IFERROR(K100/SUMIF(D100:I100,"&gt;0",$D$1:$I$1),0)</f>
        <v>0.681174089068826</v>
      </c>
    </row>
    <row r="101" customFormat="false" ht="14.25" hidden="false" customHeight="false" outlineLevel="0" collapsed="false">
      <c r="A101" s="78" t="n">
        <f aca="false">A100+1</f>
        <v>99</v>
      </c>
      <c r="B101" s="78" t="n">
        <f aca="false">IF(K101&lt;&gt;0,IF(COUNTIF(L$3:L$335,L101)&lt;&gt;1,RANK(L101,L$3:L$335)&amp;"°",RANK(L101,L$3:L$335)),"")</f>
        <v>99</v>
      </c>
      <c r="C101" s="4" t="str">
        <f aca="false">Joueurs!C149</f>
        <v>ROBERT Rita</v>
      </c>
      <c r="D101" s="4" t="n">
        <f aca="false">IFERROR(VLOOKUP($C101,JoueursT1,6,0),0)</f>
        <v>674</v>
      </c>
      <c r="E101" s="78" t="n">
        <f aca="false">IFERROR(VLOOKUP($C101,JoueursT2,6,0),0)</f>
        <v>761</v>
      </c>
      <c r="F101" s="78" t="n">
        <f aca="false">IFERROR(VLOOKUP($C101,JoueursT3,6,0),0)</f>
        <v>623</v>
      </c>
      <c r="G101" s="78" t="n">
        <f aca="false">IFERROR(VLOOKUP($C101,JoueursT4,6,0),0)</f>
        <v>658</v>
      </c>
      <c r="H101" s="78" t="n">
        <f aca="false">IFERROR(VLOOKUP($C101,JoueursT5,6,0),0)</f>
        <v>615</v>
      </c>
      <c r="I101" s="78" t="n">
        <f aca="false">IFERROR(VLOOKUP($C101,JoueursT6,6,0),0)</f>
        <v>0</v>
      </c>
      <c r="J101" s="78" t="n">
        <f aca="false">COUNTIF(D101:I101,"&gt;0")</f>
        <v>5</v>
      </c>
      <c r="K101" s="78" t="n">
        <f aca="false">SUM(D101:I101)</f>
        <v>3331</v>
      </c>
      <c r="L101" s="139" t="n">
        <f aca="false">IFERROR(K101/SUMIF(D101:I101,"&gt;0",$D$1:$I$1),0)</f>
        <v>0.676757415684681</v>
      </c>
    </row>
    <row r="102" customFormat="false" ht="14.25" hidden="false" customHeight="false" outlineLevel="0" collapsed="false">
      <c r="A102" s="78" t="n">
        <f aca="false">A101+1</f>
        <v>100</v>
      </c>
      <c r="B102" s="78" t="n">
        <f aca="false">IF(K102&lt;&gt;0,IF(COUNTIF(L$3:L$335,L102)&lt;&gt;1,RANK(L102,L$3:L$335)&amp;"°",RANK(L102,L$3:L$335)),"")</f>
        <v>100</v>
      </c>
      <c r="C102" s="4" t="str">
        <f aca="false">Joueurs!C254</f>
        <v>BIZIEUX Jean</v>
      </c>
      <c r="D102" s="4" t="n">
        <f aca="false">IFERROR(VLOOKUP($C102,JoueursT1,6,0),0)</f>
        <v>665</v>
      </c>
      <c r="E102" s="78" t="n">
        <f aca="false">IFERROR(VLOOKUP($C102,JoueursT2,6,0),0)</f>
        <v>644</v>
      </c>
      <c r="F102" s="78" t="n">
        <f aca="false">IFERROR(VLOOKUP($C102,JoueursT3,6,0),0)</f>
        <v>705</v>
      </c>
      <c r="G102" s="78" t="n">
        <f aca="false">IFERROR(VLOOKUP($C102,JoueursT4,6,0),0)</f>
        <v>716</v>
      </c>
      <c r="H102" s="78" t="n">
        <f aca="false">IFERROR(VLOOKUP($C102,JoueursT5,6,0),0)</f>
        <v>673</v>
      </c>
      <c r="I102" s="78" t="n">
        <f aca="false">IFERROR(VLOOKUP($C102,JoueursT6,6,0),0)</f>
        <v>566</v>
      </c>
      <c r="J102" s="78" t="n">
        <f aca="false">COUNTIF(D102:I102,"&gt;0")</f>
        <v>6</v>
      </c>
      <c r="K102" s="78" t="n">
        <f aca="false">SUM(D102:I102)</f>
        <v>3969</v>
      </c>
      <c r="L102" s="139" t="n">
        <f aca="false">IFERROR(K102/SUMIF(D102:I102,"&gt;0",$D$1:$I$1),0)</f>
        <v>0.675344563552833</v>
      </c>
    </row>
    <row r="103" customFormat="false" ht="14.25" hidden="false" customHeight="false" outlineLevel="0" collapsed="false">
      <c r="A103" s="78" t="n">
        <f aca="false">A102+1</f>
        <v>101</v>
      </c>
      <c r="B103" s="78" t="n">
        <f aca="false">IF(K103&lt;&gt;0,IF(COUNTIF(L$3:L$335,L103)&lt;&gt;1,RANK(L103,L$3:L$335)&amp;"°",RANK(L103,L$3:L$335)),"")</f>
        <v>101</v>
      </c>
      <c r="C103" s="4" t="str">
        <f aca="false">Joueurs!C100</f>
        <v>DANHIEZ Monique</v>
      </c>
      <c r="D103" s="4" t="n">
        <f aca="false">IFERROR(VLOOKUP($C103,JoueursT1,6,0),0)</f>
        <v>0</v>
      </c>
      <c r="E103" s="78" t="n">
        <f aca="false">IFERROR(VLOOKUP($C103,JoueursT2,6,0),0)</f>
        <v>651</v>
      </c>
      <c r="F103" s="78" t="n">
        <f aca="false">IFERROR(VLOOKUP($C103,JoueursT3,6,0),0)</f>
        <v>642</v>
      </c>
      <c r="G103" s="78" t="n">
        <f aca="false">IFERROR(VLOOKUP($C103,JoueursT4,6,0),0)</f>
        <v>0</v>
      </c>
      <c r="H103" s="78" t="n">
        <f aca="false">IFERROR(VLOOKUP($C103,JoueursT5,6,0),0)</f>
        <v>0</v>
      </c>
      <c r="I103" s="78" t="n">
        <f aca="false">IFERROR(VLOOKUP($C103,JoueursT6,6,0),0)</f>
        <v>627</v>
      </c>
      <c r="J103" s="78" t="n">
        <f aca="false">COUNTIF(D103:I103,"&gt;0")</f>
        <v>3</v>
      </c>
      <c r="K103" s="78" t="n">
        <f aca="false">SUM(D103:I103)</f>
        <v>1920</v>
      </c>
      <c r="L103" s="139" t="n">
        <f aca="false">IFERROR(K103/SUMIF(D103:I103,"&gt;0",$D$1:$I$1),0)</f>
        <v>0.674868189806678</v>
      </c>
    </row>
    <row r="104" customFormat="false" ht="14.25" hidden="false" customHeight="false" outlineLevel="0" collapsed="false">
      <c r="A104" s="78" t="n">
        <f aca="false">A103+1</f>
        <v>102</v>
      </c>
      <c r="B104" s="78" t="n">
        <f aca="false">IF(K104&lt;&gt;0,IF(COUNTIF(L$3:L$335,L104)&lt;&gt;1,RANK(L104,L$3:L$335)&amp;"°",RANK(L104,L$3:L$335)),"")</f>
        <v>102</v>
      </c>
      <c r="C104" s="4" t="str">
        <f aca="false">Joueurs!C152</f>
        <v>TURCHETTO Bruno</v>
      </c>
      <c r="D104" s="4" t="n">
        <f aca="false">IFERROR(VLOOKUP($C104,JoueursT1,6,0),0)</f>
        <v>603</v>
      </c>
      <c r="E104" s="78" t="n">
        <f aca="false">IFERROR(VLOOKUP($C104,JoueursT2,6,0),0)</f>
        <v>600</v>
      </c>
      <c r="F104" s="78" t="n">
        <f aca="false">IFERROR(VLOOKUP($C104,JoueursT3,6,0),0)</f>
        <v>622</v>
      </c>
      <c r="G104" s="78" t="n">
        <f aca="false">IFERROR(VLOOKUP($C104,JoueursT4,6,0),0)</f>
        <v>775</v>
      </c>
      <c r="H104" s="78" t="n">
        <f aca="false">IFERROR(VLOOKUP($C104,JoueursT5,6,0),0)</f>
        <v>696</v>
      </c>
      <c r="I104" s="78" t="n">
        <f aca="false">IFERROR(VLOOKUP($C104,JoueursT6,6,0),0)</f>
        <v>661</v>
      </c>
      <c r="J104" s="78" t="n">
        <f aca="false">COUNTIF(D104:I104,"&gt;0")</f>
        <v>6</v>
      </c>
      <c r="K104" s="78" t="n">
        <f aca="false">SUM(D104:I104)</f>
        <v>3957</v>
      </c>
      <c r="L104" s="139" t="n">
        <f aca="false">IFERROR(K104/SUMIF(D104:I104,"&gt;0",$D$1:$I$1),0)</f>
        <v>0.67330270546197</v>
      </c>
    </row>
    <row r="105" customFormat="false" ht="14.25" hidden="false" customHeight="false" outlineLevel="0" collapsed="false">
      <c r="A105" s="78" t="n">
        <f aca="false">A104+1</f>
        <v>103</v>
      </c>
      <c r="B105" s="78" t="n">
        <f aca="false">IF(K105&lt;&gt;0,IF(COUNTIF(L$3:L$335,L105)&lt;&gt;1,RANK(L105,L$3:L$335)&amp;"°",RANK(L105,L$3:L$335)),"")</f>
        <v>103</v>
      </c>
      <c r="C105" s="4" t="str">
        <f aca="false">Joueurs!C230</f>
        <v>BOURGOIN Pierre</v>
      </c>
      <c r="D105" s="4" t="n">
        <f aca="false">IFERROR(VLOOKUP($C105,JoueursT1,6,0),0)</f>
        <v>625</v>
      </c>
      <c r="E105" s="78" t="n">
        <f aca="false">IFERROR(VLOOKUP($C105,JoueursT2,6,0),0)</f>
        <v>685</v>
      </c>
      <c r="F105" s="78" t="n">
        <f aca="false">IFERROR(VLOOKUP($C105,JoueursT3,6,0),0)</f>
        <v>694</v>
      </c>
      <c r="G105" s="78" t="n">
        <f aca="false">IFERROR(VLOOKUP($C105,JoueursT4,6,0),0)</f>
        <v>751</v>
      </c>
      <c r="H105" s="78" t="n">
        <f aca="false">IFERROR(VLOOKUP($C105,JoueursT5,6,0),0)</f>
        <v>594</v>
      </c>
      <c r="I105" s="78" t="n">
        <f aca="false">IFERROR(VLOOKUP($C105,JoueursT6,6,0),0)</f>
        <v>606</v>
      </c>
      <c r="J105" s="78" t="n">
        <f aca="false">COUNTIF(D105:I105,"&gt;0")</f>
        <v>6</v>
      </c>
      <c r="K105" s="78" t="n">
        <f aca="false">SUM(D105:I105)</f>
        <v>3955</v>
      </c>
      <c r="L105" s="139" t="n">
        <f aca="false">IFERROR(K105/SUMIF(D105:I105,"&gt;0",$D$1:$I$1),0)</f>
        <v>0.67296239578016</v>
      </c>
    </row>
    <row r="106" customFormat="false" ht="14.25" hidden="false" customHeight="false" outlineLevel="0" collapsed="false">
      <c r="A106" s="78" t="n">
        <f aca="false">A105+1</f>
        <v>104</v>
      </c>
      <c r="B106" s="78" t="n">
        <f aca="false">IF(K106&lt;&gt;0,IF(COUNTIF(L$3:L$335,L106)&lt;&gt;1,RANK(L106,L$3:L$335)&amp;"°",RANK(L106,L$3:L$335)),"")</f>
        <v>104</v>
      </c>
      <c r="C106" s="4" t="str">
        <f aca="false">Joueurs!C206</f>
        <v>FABER Nicole</v>
      </c>
      <c r="D106" s="4" t="n">
        <f aca="false">IFERROR(VLOOKUP($C106,JoueursT1,6,0),0)</f>
        <v>0</v>
      </c>
      <c r="E106" s="78" t="n">
        <f aca="false">IFERROR(VLOOKUP($C106,JoueursT2,6,0),0)</f>
        <v>657</v>
      </c>
      <c r="F106" s="78" t="n">
        <f aca="false">IFERROR(VLOOKUP($C106,JoueursT3,6,0),0)</f>
        <v>0</v>
      </c>
      <c r="G106" s="78" t="n">
        <f aca="false">IFERROR(VLOOKUP($C106,JoueursT4,6,0),0)</f>
        <v>0</v>
      </c>
      <c r="H106" s="78" t="n">
        <f aca="false">IFERROR(VLOOKUP($C106,JoueursT5,6,0),0)</f>
        <v>0</v>
      </c>
      <c r="I106" s="78" t="n">
        <f aca="false">IFERROR(VLOOKUP($C106,JoueursT6,6,0),0)</f>
        <v>0</v>
      </c>
      <c r="J106" s="78" t="n">
        <f aca="false">COUNTIF(D106:I106,"&gt;0")</f>
        <v>1</v>
      </c>
      <c r="K106" s="78" t="n">
        <f aca="false">SUM(D106:I106)</f>
        <v>657</v>
      </c>
      <c r="L106" s="139" t="n">
        <f aca="false">IFERROR(K106/SUMIF(D106:I106,"&gt;0",$D$1:$I$1),0)</f>
        <v>0.670408163265306</v>
      </c>
    </row>
    <row r="107" customFormat="false" ht="14.25" hidden="false" customHeight="false" outlineLevel="0" collapsed="false">
      <c r="A107" s="78" t="n">
        <f aca="false">A106+1</f>
        <v>105</v>
      </c>
      <c r="B107" s="78" t="n">
        <f aca="false">IF(K107&lt;&gt;0,IF(COUNTIF(L$3:L$335,L107)&lt;&gt;1,RANK(L107,L$3:L$335)&amp;"°",RANK(L107,L$3:L$335)),"")</f>
        <v>105</v>
      </c>
      <c r="C107" s="4" t="str">
        <f aca="false">Joueurs!C260</f>
        <v>TURQUIN Line</v>
      </c>
      <c r="D107" s="4" t="n">
        <f aca="false">IFERROR(VLOOKUP($C107,JoueursT1,6,0),0)</f>
        <v>606</v>
      </c>
      <c r="E107" s="78" t="n">
        <f aca="false">IFERROR(VLOOKUP($C107,JoueursT2,6,0),0)</f>
        <v>0</v>
      </c>
      <c r="F107" s="78" t="n">
        <f aca="false">IFERROR(VLOOKUP($C107,JoueursT3,6,0),0)</f>
        <v>596</v>
      </c>
      <c r="G107" s="78" t="n">
        <f aca="false">IFERROR(VLOOKUP($C107,JoueursT4,6,0),0)</f>
        <v>684</v>
      </c>
      <c r="H107" s="78" t="n">
        <f aca="false">IFERROR(VLOOKUP($C107,JoueursT5,6,0),0)</f>
        <v>695</v>
      </c>
      <c r="I107" s="78" t="n">
        <f aca="false">IFERROR(VLOOKUP($C107,JoueursT6,6,0),0)</f>
        <v>700</v>
      </c>
      <c r="J107" s="78" t="n">
        <f aca="false">COUNTIF(D107:I107,"&gt;0")</f>
        <v>5</v>
      </c>
      <c r="K107" s="78" t="n">
        <f aca="false">SUM(D107:I107)</f>
        <v>3281</v>
      </c>
      <c r="L107" s="139" t="n">
        <f aca="false">IFERROR(K107/SUMIF(D107:I107,"&gt;0",$D$1:$I$1),0)</f>
        <v>0.670002042066571</v>
      </c>
    </row>
    <row r="108" customFormat="false" ht="14.25" hidden="false" customHeight="false" outlineLevel="0" collapsed="false">
      <c r="A108" s="78" t="n">
        <f aca="false">A107+1</f>
        <v>106</v>
      </c>
      <c r="B108" s="78" t="n">
        <f aca="false">IF(K108&lt;&gt;0,IF(COUNTIF(L$3:L$335,L108)&lt;&gt;1,RANK(L108,L$3:L$335)&amp;"°",RANK(L108,L$3:L$335)),"")</f>
        <v>106</v>
      </c>
      <c r="C108" s="4" t="str">
        <f aca="false">Joueurs!C77</f>
        <v>DE RIDDER Pascale</v>
      </c>
      <c r="D108" s="4" t="n">
        <f aca="false">IFERROR(VLOOKUP($C108,JoueursT1,6,0),0)</f>
        <v>629</v>
      </c>
      <c r="E108" s="78" t="n">
        <f aca="false">IFERROR(VLOOKUP($C108,JoueursT2,6,0),0)</f>
        <v>637</v>
      </c>
      <c r="F108" s="78" t="n">
        <f aca="false">IFERROR(VLOOKUP($C108,JoueursT3,6,0),0)</f>
        <v>662</v>
      </c>
      <c r="G108" s="78" t="n">
        <f aca="false">IFERROR(VLOOKUP($C108,JoueursT4,6,0),0)</f>
        <v>644</v>
      </c>
      <c r="H108" s="78" t="n">
        <f aca="false">IFERROR(VLOOKUP($C108,JoueursT5,6,0),0)</f>
        <v>692</v>
      </c>
      <c r="I108" s="78" t="n">
        <f aca="false">IFERROR(VLOOKUP($C108,JoueursT6,6,0),0)</f>
        <v>642</v>
      </c>
      <c r="J108" s="78" t="n">
        <f aca="false">COUNTIF(D108:I108,"&gt;0")</f>
        <v>6</v>
      </c>
      <c r="K108" s="78" t="n">
        <f aca="false">SUM(D108:I108)</f>
        <v>3906</v>
      </c>
      <c r="L108" s="139" t="n">
        <f aca="false">IFERROR(K108/SUMIF(D108:I108,"&gt;0",$D$1:$I$1),0)</f>
        <v>0.664624808575804</v>
      </c>
    </row>
    <row r="109" customFormat="false" ht="14.25" hidden="false" customHeight="false" outlineLevel="0" collapsed="false">
      <c r="A109" s="78" t="n">
        <f aca="false">A108+1</f>
        <v>107</v>
      </c>
      <c r="B109" s="78" t="str">
        <f aca="false">IF(K109&lt;&gt;0,IF(COUNTIF(L$3:L$335,L109)&lt;&gt;1,RANK(L109,L$3:L$335)&amp;"°",RANK(L109,L$3:L$335)),"")</f>
        <v>107°</v>
      </c>
      <c r="C109" s="4" t="str">
        <f aca="false">Joueurs!C51</f>
        <v>MUKANTAGARA Mimona</v>
      </c>
      <c r="D109" s="4" t="n">
        <f aca="false">IFERROR(VLOOKUP($C109,JoueursT1,6,0),0)</f>
        <v>625</v>
      </c>
      <c r="E109" s="78" t="n">
        <f aca="false">IFERROR(VLOOKUP($C109,JoueursT2,6,0),0)</f>
        <v>693</v>
      </c>
      <c r="F109" s="78" t="n">
        <f aca="false">IFERROR(VLOOKUP($C109,JoueursT3,6,0),0)</f>
        <v>577</v>
      </c>
      <c r="G109" s="78" t="n">
        <f aca="false">IFERROR(VLOOKUP($C109,JoueursT4,6,0),0)</f>
        <v>568</v>
      </c>
      <c r="H109" s="78" t="n">
        <f aca="false">IFERROR(VLOOKUP($C109,JoueursT5,6,0),0)</f>
        <v>610</v>
      </c>
      <c r="I109" s="78" t="n">
        <f aca="false">IFERROR(VLOOKUP($C109,JoueursT6,6,0),0)</f>
        <v>824</v>
      </c>
      <c r="J109" s="78" t="n">
        <f aca="false">COUNTIF(D109:I109,"&gt;0")</f>
        <v>6</v>
      </c>
      <c r="K109" s="78" t="n">
        <f aca="false">SUM(D109:I109)</f>
        <v>3897</v>
      </c>
      <c r="L109" s="139" t="n">
        <f aca="false">IFERROR(K109/SUMIF(D109:I109,"&gt;0",$D$1:$I$1),0)</f>
        <v>0.663093415007657</v>
      </c>
    </row>
    <row r="110" customFormat="false" ht="14.25" hidden="false" customHeight="false" outlineLevel="0" collapsed="false">
      <c r="A110" s="78" t="n">
        <f aca="false">A109+1</f>
        <v>108</v>
      </c>
      <c r="B110" s="78" t="str">
        <f aca="false">IF(K110&lt;&gt;0,IF(COUNTIF(L$3:L$335,L110)&lt;&gt;1,RANK(L110,L$3:L$335)&amp;"°",RANK(L110,L$3:L$335)),"")</f>
        <v>107°</v>
      </c>
      <c r="C110" s="4" t="str">
        <f aca="false">Joueurs!C154</f>
        <v>VANHACK Marguerite</v>
      </c>
      <c r="D110" s="4" t="n">
        <f aca="false">IFERROR(VLOOKUP($C110,JoueursT1,6,0),0)</f>
        <v>662</v>
      </c>
      <c r="E110" s="78" t="n">
        <f aca="false">IFERROR(VLOOKUP($C110,JoueursT2,6,0),0)</f>
        <v>745</v>
      </c>
      <c r="F110" s="78" t="n">
        <f aca="false">IFERROR(VLOOKUP($C110,JoueursT3,6,0),0)</f>
        <v>621</v>
      </c>
      <c r="G110" s="78" t="n">
        <f aca="false">IFERROR(VLOOKUP($C110,JoueursT4,6,0),0)</f>
        <v>643</v>
      </c>
      <c r="H110" s="78" t="n">
        <f aca="false">IFERROR(VLOOKUP($C110,JoueursT5,6,0),0)</f>
        <v>580</v>
      </c>
      <c r="I110" s="78" t="n">
        <f aca="false">IFERROR(VLOOKUP($C110,JoueursT6,6,0),0)</f>
        <v>646</v>
      </c>
      <c r="J110" s="78" t="n">
        <f aca="false">COUNTIF(D110:I110,"&gt;0")</f>
        <v>6</v>
      </c>
      <c r="K110" s="78" t="n">
        <f aca="false">SUM(D110:I110)</f>
        <v>3897</v>
      </c>
      <c r="L110" s="139" t="n">
        <f aca="false">IFERROR(K110/SUMIF(D110:I110,"&gt;0",$D$1:$I$1),0)</f>
        <v>0.663093415007657</v>
      </c>
    </row>
    <row r="111" customFormat="false" ht="14.25" hidden="false" customHeight="false" outlineLevel="0" collapsed="false">
      <c r="A111" s="78" t="n">
        <f aca="false">A110+1</f>
        <v>109</v>
      </c>
      <c r="B111" s="78" t="n">
        <f aca="false">IF(K111&lt;&gt;0,IF(COUNTIF(L$3:L$335,L111)&lt;&gt;1,RANK(L111,L$3:L$335)&amp;"°",RANK(L111,L$3:L$335)),"")</f>
        <v>109</v>
      </c>
      <c r="C111" s="4" t="str">
        <f aca="false">Joueurs!C256</f>
        <v>HUGET Sylvie</v>
      </c>
      <c r="D111" s="4" t="n">
        <f aca="false">IFERROR(VLOOKUP($C111,JoueursT1,6,0),0)</f>
        <v>647</v>
      </c>
      <c r="E111" s="78" t="n">
        <f aca="false">IFERROR(VLOOKUP($C111,JoueursT2,6,0),0)</f>
        <v>0</v>
      </c>
      <c r="F111" s="78" t="n">
        <f aca="false">IFERROR(VLOOKUP($C111,JoueursT3,6,0),0)</f>
        <v>0</v>
      </c>
      <c r="G111" s="78" t="n">
        <f aca="false">IFERROR(VLOOKUP($C111,JoueursT4,6,0),0)</f>
        <v>0</v>
      </c>
      <c r="H111" s="78" t="n">
        <f aca="false">IFERROR(VLOOKUP($C111,JoueursT5,6,0),0)</f>
        <v>638</v>
      </c>
      <c r="I111" s="78" t="n">
        <f aca="false">IFERROR(VLOOKUP($C111,JoueursT6,6,0),0)</f>
        <v>0</v>
      </c>
      <c r="J111" s="78" t="n">
        <f aca="false">COUNTIF(D111:I111,"&gt;0")</f>
        <v>2</v>
      </c>
      <c r="K111" s="78" t="n">
        <f aca="false">SUM(D111:I111)</f>
        <v>1285</v>
      </c>
      <c r="L111" s="139" t="n">
        <f aca="false">IFERROR(K111/SUMIF(D111:I111,"&gt;0",$D$1:$I$1),0)</f>
        <v>0.661348430262481</v>
      </c>
    </row>
    <row r="112" customFormat="false" ht="14.25" hidden="false" customHeight="false" outlineLevel="0" collapsed="false">
      <c r="A112" s="78" t="n">
        <f aca="false">A111+1</f>
        <v>110</v>
      </c>
      <c r="B112" s="78" t="n">
        <f aca="false">IF(K112&lt;&gt;0,IF(COUNTIF(L$3:L$335,L112)&lt;&gt;1,RANK(L112,L$3:L$335)&amp;"°",RANK(L112,L$3:L$335)),"")</f>
        <v>110</v>
      </c>
      <c r="C112" s="4" t="str">
        <f aca="false">Joueurs!C129</f>
        <v>MIELE Maria</v>
      </c>
      <c r="D112" s="4" t="n">
        <f aca="false">IFERROR(VLOOKUP($C112,JoueursT1,6,0),0)</f>
        <v>665</v>
      </c>
      <c r="E112" s="78" t="n">
        <f aca="false">IFERROR(VLOOKUP($C112,JoueursT2,6,0),0)</f>
        <v>616</v>
      </c>
      <c r="F112" s="78" t="n">
        <f aca="false">IFERROR(VLOOKUP($C112,JoueursT3,6,0),0)</f>
        <v>649</v>
      </c>
      <c r="G112" s="78" t="n">
        <f aca="false">IFERROR(VLOOKUP($C112,JoueursT4,6,0),0)</f>
        <v>574</v>
      </c>
      <c r="H112" s="78" t="n">
        <f aca="false">IFERROR(VLOOKUP($C112,JoueursT5,6,0),0)</f>
        <v>677</v>
      </c>
      <c r="I112" s="78" t="n">
        <f aca="false">IFERROR(VLOOKUP($C112,JoueursT6,6,0),0)</f>
        <v>699</v>
      </c>
      <c r="J112" s="78" t="n">
        <f aca="false">COUNTIF(D112:I112,"&gt;0")</f>
        <v>6</v>
      </c>
      <c r="K112" s="78" t="n">
        <f aca="false">SUM(D112:I112)</f>
        <v>3880</v>
      </c>
      <c r="L112" s="139" t="n">
        <f aca="false">IFERROR(K112/SUMIF(D112:I112,"&gt;0",$D$1:$I$1),0)</f>
        <v>0.660200782712268</v>
      </c>
    </row>
    <row r="113" customFormat="false" ht="14.25" hidden="false" customHeight="false" outlineLevel="0" collapsed="false">
      <c r="A113" s="78" t="n">
        <f aca="false">A112+1</f>
        <v>111</v>
      </c>
      <c r="B113" s="78" t="n">
        <f aca="false">IF(K113&lt;&gt;0,IF(COUNTIF(L$3:L$335,L113)&lt;&gt;1,RANK(L113,L$3:L$335)&amp;"°",RANK(L113,L$3:L$335)),"")</f>
        <v>111</v>
      </c>
      <c r="C113" s="4" t="str">
        <f aca="false">Joueurs!C220</f>
        <v>PEETERS Simonne</v>
      </c>
      <c r="D113" s="4" t="n">
        <f aca="false">IFERROR(VLOOKUP($C113,JoueursT1,6,0),0)</f>
        <v>679</v>
      </c>
      <c r="E113" s="78" t="n">
        <f aca="false">IFERROR(VLOOKUP($C113,JoueursT2,6,0),0)</f>
        <v>723</v>
      </c>
      <c r="F113" s="78" t="n">
        <f aca="false">IFERROR(VLOOKUP($C113,JoueursT3,6,0),0)</f>
        <v>640</v>
      </c>
      <c r="G113" s="78" t="n">
        <f aca="false">IFERROR(VLOOKUP($C113,JoueursT4,6,0),0)</f>
        <v>584</v>
      </c>
      <c r="H113" s="78" t="n">
        <f aca="false">IFERROR(VLOOKUP($C113,JoueursT5,6,0),0)</f>
        <v>0</v>
      </c>
      <c r="I113" s="78" t="n">
        <f aca="false">IFERROR(VLOOKUP($C113,JoueursT6,6,0),0)</f>
        <v>0</v>
      </c>
      <c r="J113" s="78" t="n">
        <f aca="false">COUNTIF(D113:I113,"&gt;0")</f>
        <v>4</v>
      </c>
      <c r="K113" s="78" t="n">
        <f aca="false">SUM(D113:I113)</f>
        <v>2626</v>
      </c>
      <c r="L113" s="139" t="n">
        <f aca="false">IFERROR(K113/SUMIF(D113:I113,"&gt;0",$D$1:$I$1),0)</f>
        <v>0.657486229344016</v>
      </c>
    </row>
    <row r="114" customFormat="false" ht="14.25" hidden="false" customHeight="false" outlineLevel="0" collapsed="false">
      <c r="A114" s="78" t="n">
        <f aca="false">A113+1</f>
        <v>112</v>
      </c>
      <c r="B114" s="78" t="n">
        <f aca="false">IF(K114&lt;&gt;0,IF(COUNTIF(L$3:L$335,L114)&lt;&gt;1,RANK(L114,L$3:L$335)&amp;"°",RANK(L114,L$3:L$335)),"")</f>
        <v>112</v>
      </c>
      <c r="C114" s="4" t="str">
        <f aca="false">Joueurs!C232</f>
        <v>COUTANT Mireille</v>
      </c>
      <c r="D114" s="4" t="n">
        <f aca="false">IFERROR(VLOOKUP($C114,JoueursT1,6,0),0)</f>
        <v>688</v>
      </c>
      <c r="E114" s="78" t="n">
        <f aca="false">IFERROR(VLOOKUP($C114,JoueursT2,6,0),0)</f>
        <v>0</v>
      </c>
      <c r="F114" s="78" t="n">
        <f aca="false">IFERROR(VLOOKUP($C114,JoueursT3,6,0),0)</f>
        <v>554</v>
      </c>
      <c r="G114" s="78" t="n">
        <f aca="false">IFERROR(VLOOKUP($C114,JoueursT4,6,0),0)</f>
        <v>738</v>
      </c>
      <c r="H114" s="78" t="n">
        <f aca="false">IFERROR(VLOOKUP($C114,JoueursT5,6,0),0)</f>
        <v>0</v>
      </c>
      <c r="I114" s="78" t="n">
        <f aca="false">IFERROR(VLOOKUP($C114,JoueursT6,6,0),0)</f>
        <v>0</v>
      </c>
      <c r="J114" s="78" t="n">
        <f aca="false">COUNTIF(D114:I114,"&gt;0")</f>
        <v>3</v>
      </c>
      <c r="K114" s="78" t="n">
        <f aca="false">SUM(D114:I114)</f>
        <v>1980</v>
      </c>
      <c r="L114" s="139" t="n">
        <f aca="false">IFERROR(K114/SUMIF(D114:I114,"&gt;0",$D$1:$I$1),0)</f>
        <v>0.656934306569343</v>
      </c>
    </row>
    <row r="115" customFormat="false" ht="14.25" hidden="false" customHeight="false" outlineLevel="0" collapsed="false">
      <c r="A115" s="78" t="n">
        <f aca="false">A114+1</f>
        <v>113</v>
      </c>
      <c r="B115" s="78" t="n">
        <f aca="false">IF(K115&lt;&gt;0,IF(COUNTIF(L$3:L$335,L115)&lt;&gt;1,RANK(L115,L$3:L$335)&amp;"°",RANK(L115,L$3:L$335)),"")</f>
        <v>113</v>
      </c>
      <c r="C115" s="4" t="str">
        <f aca="false">Joueurs!C236</f>
        <v>FAGE Marie-Odile</v>
      </c>
      <c r="D115" s="4" t="n">
        <f aca="false">IFERROR(VLOOKUP($C115,JoueursT1,6,0),0)</f>
        <v>0</v>
      </c>
      <c r="E115" s="78" t="n">
        <f aca="false">IFERROR(VLOOKUP($C115,JoueursT2,6,0),0)</f>
        <v>0</v>
      </c>
      <c r="F115" s="78" t="n">
        <f aca="false">IFERROR(VLOOKUP($C115,JoueursT3,6,0),0)</f>
        <v>0</v>
      </c>
      <c r="G115" s="78" t="n">
        <f aca="false">IFERROR(VLOOKUP($C115,JoueursT4,6,0),0)</f>
        <v>712</v>
      </c>
      <c r="H115" s="78" t="n">
        <f aca="false">IFERROR(VLOOKUP($C115,JoueursT5,6,0),0)</f>
        <v>0</v>
      </c>
      <c r="I115" s="78" t="n">
        <f aca="false">IFERROR(VLOOKUP($C115,JoueursT6,6,0),0)</f>
        <v>0</v>
      </c>
      <c r="J115" s="78" t="n">
        <f aca="false">COUNTIF(D115:I115,"&gt;0")</f>
        <v>1</v>
      </c>
      <c r="K115" s="78" t="n">
        <f aca="false">SUM(D115:I115)</f>
        <v>712</v>
      </c>
      <c r="L115" s="139" t="n">
        <f aca="false">IFERROR(K115/SUMIF(D115:I115,"&gt;0",$D$1:$I$1),0)</f>
        <v>0.653810835629017</v>
      </c>
    </row>
    <row r="116" customFormat="false" ht="14.25" hidden="false" customHeight="false" outlineLevel="0" collapsed="false">
      <c r="A116" s="78" t="n">
        <f aca="false">A115+1</f>
        <v>114</v>
      </c>
      <c r="B116" s="78" t="n">
        <f aca="false">IF(K116&lt;&gt;0,IF(COUNTIF(L$3:L$335,L116)&lt;&gt;1,RANK(L116,L$3:L$335)&amp;"°",RANK(L116,L$3:L$335)),"")</f>
        <v>114</v>
      </c>
      <c r="C116" s="4" t="str">
        <f aca="false">Joueurs!C27</f>
        <v>ANDRE Liliane</v>
      </c>
      <c r="D116" s="4" t="n">
        <f aca="false">IFERROR(VLOOKUP($C116,JoueursT1,6,0),0)</f>
        <v>651</v>
      </c>
      <c r="E116" s="78" t="n">
        <f aca="false">IFERROR(VLOOKUP($C116,JoueursT2,6,0),0)</f>
        <v>0</v>
      </c>
      <c r="F116" s="78" t="n">
        <f aca="false">IFERROR(VLOOKUP($C116,JoueursT3,6,0),0)</f>
        <v>618</v>
      </c>
      <c r="G116" s="78" t="n">
        <f aca="false">IFERROR(VLOOKUP($C116,JoueursT4,6,0),0)</f>
        <v>653</v>
      </c>
      <c r="H116" s="78" t="n">
        <f aca="false">IFERROR(VLOOKUP($C116,JoueursT5,6,0),0)</f>
        <v>652</v>
      </c>
      <c r="I116" s="78" t="n">
        <f aca="false">IFERROR(VLOOKUP($C116,JoueursT6,6,0),0)</f>
        <v>625</v>
      </c>
      <c r="J116" s="78" t="n">
        <f aca="false">COUNTIF(D116:I116,"&gt;0")</f>
        <v>5</v>
      </c>
      <c r="K116" s="78" t="n">
        <f aca="false">SUM(D116:I116)</f>
        <v>3199</v>
      </c>
      <c r="L116" s="139" t="n">
        <f aca="false">IFERROR(K116/SUMIF(D116:I116,"&gt;0",$D$1:$I$1),0)</f>
        <v>0.653257096181336</v>
      </c>
    </row>
    <row r="117" customFormat="false" ht="14.25" hidden="false" customHeight="false" outlineLevel="0" collapsed="false">
      <c r="A117" s="78" t="n">
        <f aca="false">A116+1</f>
        <v>115</v>
      </c>
      <c r="B117" s="78" t="n">
        <f aca="false">IF(K117&lt;&gt;0,IF(COUNTIF(L$3:L$335,L117)&lt;&gt;1,RANK(L117,L$3:L$335)&amp;"°",RANK(L117,L$3:L$335)),"")</f>
        <v>115</v>
      </c>
      <c r="C117" s="4" t="str">
        <f aca="false">Joueurs!C269</f>
        <v>TIERRIE Marie</v>
      </c>
      <c r="D117" s="4" t="n">
        <f aca="false">IFERROR(VLOOKUP($C117,JoueursT1,6,0),0)</f>
        <v>643</v>
      </c>
      <c r="E117" s="78" t="n">
        <f aca="false">IFERROR(VLOOKUP($C117,JoueursT2,6,0),0)</f>
        <v>576</v>
      </c>
      <c r="F117" s="78" t="n">
        <f aca="false">IFERROR(VLOOKUP($C117,JoueursT3,6,0),0)</f>
        <v>553</v>
      </c>
      <c r="G117" s="78" t="n">
        <f aca="false">IFERROR(VLOOKUP($C117,JoueursT4,6,0),0)</f>
        <v>0</v>
      </c>
      <c r="H117" s="78" t="n">
        <f aca="false">IFERROR(VLOOKUP($C117,JoueursT5,6,0),0)</f>
        <v>644</v>
      </c>
      <c r="I117" s="78" t="n">
        <f aca="false">IFERROR(VLOOKUP($C117,JoueursT6,6,0),0)</f>
        <v>705</v>
      </c>
      <c r="J117" s="78" t="n">
        <f aca="false">COUNTIF(D117:I117,"&gt;0")</f>
        <v>5</v>
      </c>
      <c r="K117" s="78" t="n">
        <f aca="false">SUM(D117:I117)</f>
        <v>3121</v>
      </c>
      <c r="L117" s="139" t="n">
        <f aca="false">IFERROR(K117/SUMIF(D117:I117,"&gt;0",$D$1:$I$1),0)</f>
        <v>0.651837928153718</v>
      </c>
    </row>
    <row r="118" customFormat="false" ht="14.25" hidden="false" customHeight="false" outlineLevel="0" collapsed="false">
      <c r="A118" s="78" t="n">
        <f aca="false">A117+1</f>
        <v>116</v>
      </c>
      <c r="B118" s="78" t="n">
        <f aca="false">IF(K118&lt;&gt;0,IF(COUNTIF(L$3:L$335,L118)&lt;&gt;1,RANK(L118,L$3:L$335)&amp;"°",RANK(L118,L$3:L$335)),"")</f>
        <v>116</v>
      </c>
      <c r="C118" s="4" t="str">
        <f aca="false">Joueurs!C167</f>
        <v>ROBE Reine</v>
      </c>
      <c r="D118" s="4" t="n">
        <f aca="false">IFERROR(VLOOKUP($C118,JoueursT1,6,0),0)</f>
        <v>0</v>
      </c>
      <c r="E118" s="78" t="n">
        <f aca="false">IFERROR(VLOOKUP($C118,JoueursT2,6,0),0)</f>
        <v>0</v>
      </c>
      <c r="F118" s="78" t="n">
        <f aca="false">IFERROR(VLOOKUP($C118,JoueursT3,6,0),0)</f>
        <v>0</v>
      </c>
      <c r="G118" s="78" t="n">
        <f aca="false">IFERROR(VLOOKUP($C118,JoueursT4,6,0),0)</f>
        <v>702</v>
      </c>
      <c r="H118" s="78" t="n">
        <f aca="false">IFERROR(VLOOKUP($C118,JoueursT5,6,0),0)</f>
        <v>0</v>
      </c>
      <c r="I118" s="78" t="n">
        <f aca="false">IFERROR(VLOOKUP($C118,JoueursT6,6,0),0)</f>
        <v>0</v>
      </c>
      <c r="J118" s="78" t="n">
        <f aca="false">COUNTIF(D118:I118,"&gt;0")</f>
        <v>1</v>
      </c>
      <c r="K118" s="78" t="n">
        <f aca="false">SUM(D118:I118)</f>
        <v>702</v>
      </c>
      <c r="L118" s="139" t="n">
        <f aca="false">IFERROR(K118/SUMIF(D118:I118,"&gt;0",$D$1:$I$1),0)</f>
        <v>0.644628099173554</v>
      </c>
    </row>
    <row r="119" customFormat="false" ht="14.25" hidden="false" customHeight="false" outlineLevel="0" collapsed="false">
      <c r="A119" s="78" t="n">
        <f aca="false">A118+1</f>
        <v>117</v>
      </c>
      <c r="B119" s="78" t="n">
        <f aca="false">IF(K119&lt;&gt;0,IF(COUNTIF(L$3:L$335,L119)&lt;&gt;1,RANK(L119,L$3:L$335)&amp;"°",RANK(L119,L$3:L$335)),"")</f>
        <v>117</v>
      </c>
      <c r="C119" s="4" t="str">
        <f aca="false">Joueurs!C125</f>
        <v>DEBROAS Dominique</v>
      </c>
      <c r="D119" s="4" t="n">
        <f aca="false">IFERROR(VLOOKUP($C119,JoueursT1,6,0),0)</f>
        <v>460</v>
      </c>
      <c r="E119" s="78" t="n">
        <f aca="false">IFERROR(VLOOKUP($C119,JoueursT2,6,0),0)</f>
        <v>615</v>
      </c>
      <c r="F119" s="78" t="n">
        <f aca="false">IFERROR(VLOOKUP($C119,JoueursT3,6,0),0)</f>
        <v>597</v>
      </c>
      <c r="G119" s="78" t="n">
        <f aca="false">IFERROR(VLOOKUP($C119,JoueursT4,6,0),0)</f>
        <v>787</v>
      </c>
      <c r="H119" s="78" t="n">
        <f aca="false">IFERROR(VLOOKUP($C119,JoueursT5,6,0),0)</f>
        <v>0</v>
      </c>
      <c r="I119" s="78" t="n">
        <f aca="false">IFERROR(VLOOKUP($C119,JoueursT6,6,0),0)</f>
        <v>728</v>
      </c>
      <c r="J119" s="78" t="n">
        <f aca="false">COUNTIF(D119:I119,"&gt;0")</f>
        <v>5</v>
      </c>
      <c r="K119" s="78" t="n">
        <f aca="false">SUM(D119:I119)</f>
        <v>3187</v>
      </c>
      <c r="L119" s="139" t="n">
        <f aca="false">IFERROR(K119/SUMIF(D119:I119,"&gt;0",$D$1:$I$1),0)</f>
        <v>0.643968478480501</v>
      </c>
    </row>
    <row r="120" customFormat="false" ht="14.25" hidden="false" customHeight="false" outlineLevel="0" collapsed="false">
      <c r="A120" s="78" t="n">
        <f aca="false">A119+1</f>
        <v>118</v>
      </c>
      <c r="B120" s="78" t="n">
        <f aca="false">IF(K120&lt;&gt;0,IF(COUNTIF(L$3:L$335,L120)&lt;&gt;1,RANK(L120,L$3:L$335)&amp;"°",RANK(L120,L$3:L$335)),"")</f>
        <v>118</v>
      </c>
      <c r="C120" s="4" t="str">
        <f aca="false">Joueurs!C126</f>
        <v>GUILLAUME Nadine</v>
      </c>
      <c r="D120" s="4" t="n">
        <f aca="false">IFERROR(VLOOKUP($C120,JoueursT1,6,0),0)</f>
        <v>619</v>
      </c>
      <c r="E120" s="78" t="n">
        <f aca="false">IFERROR(VLOOKUP($C120,JoueursT2,6,0),0)</f>
        <v>0</v>
      </c>
      <c r="F120" s="78" t="n">
        <f aca="false">IFERROR(VLOOKUP($C120,JoueursT3,6,0),0)</f>
        <v>534</v>
      </c>
      <c r="G120" s="78" t="n">
        <f aca="false">IFERROR(VLOOKUP($C120,JoueursT4,6,0),0)</f>
        <v>624</v>
      </c>
      <c r="H120" s="78" t="n">
        <f aca="false">IFERROR(VLOOKUP($C120,JoueursT5,6,0),0)</f>
        <v>607</v>
      </c>
      <c r="I120" s="78" t="n">
        <f aca="false">IFERROR(VLOOKUP($C120,JoueursT6,6,0),0)</f>
        <v>760</v>
      </c>
      <c r="J120" s="78" t="n">
        <f aca="false">COUNTIF(D120:I120,"&gt;0")</f>
        <v>5</v>
      </c>
      <c r="K120" s="78" t="n">
        <f aca="false">SUM(D120:I120)</f>
        <v>3144</v>
      </c>
      <c r="L120" s="139" t="n">
        <f aca="false">IFERROR(K120/SUMIF(D120:I120,"&gt;0",$D$1:$I$1),0)</f>
        <v>0.642025730038799</v>
      </c>
    </row>
    <row r="121" customFormat="false" ht="14.25" hidden="false" customHeight="false" outlineLevel="0" collapsed="false">
      <c r="A121" s="78" t="n">
        <f aca="false">A120+1</f>
        <v>119</v>
      </c>
      <c r="B121" s="78" t="n">
        <f aca="false">IF(K121&lt;&gt;0,IF(COUNTIF(L$3:L$335,L121)&lt;&gt;1,RANK(L121,L$3:L$335)&amp;"°",RANK(L121,L$3:L$335)),"")</f>
        <v>119</v>
      </c>
      <c r="C121" s="4" t="str">
        <f aca="false">Joueurs!C50</f>
        <v>WOUTERS Viviane</v>
      </c>
      <c r="D121" s="4" t="n">
        <f aca="false">IFERROR(VLOOKUP($C121,JoueursT1,6,0),0)</f>
        <v>621</v>
      </c>
      <c r="E121" s="78" t="n">
        <f aca="false">IFERROR(VLOOKUP($C121,JoueursT2,6,0),0)</f>
        <v>0</v>
      </c>
      <c r="F121" s="78" t="n">
        <f aca="false">IFERROR(VLOOKUP($C121,JoueursT3,6,0),0)</f>
        <v>665</v>
      </c>
      <c r="G121" s="78" t="n">
        <f aca="false">IFERROR(VLOOKUP($C121,JoueursT4,6,0),0)</f>
        <v>622</v>
      </c>
      <c r="H121" s="78" t="n">
        <f aca="false">IFERROR(VLOOKUP($C121,JoueursT5,6,0),0)</f>
        <v>614</v>
      </c>
      <c r="I121" s="78" t="n">
        <f aca="false">IFERROR(VLOOKUP($C121,JoueursT6,6,0),0)</f>
        <v>0</v>
      </c>
      <c r="J121" s="78" t="n">
        <f aca="false">COUNTIF(D121:I121,"&gt;0")</f>
        <v>4</v>
      </c>
      <c r="K121" s="78" t="n">
        <f aca="false">SUM(D121:I121)</f>
        <v>2522</v>
      </c>
      <c r="L121" s="139" t="n">
        <f aca="false">IFERROR(K121/SUMIF(D121:I121,"&gt;0",$D$1:$I$1),0)</f>
        <v>0.639776763064434</v>
      </c>
    </row>
    <row r="122" customFormat="false" ht="14.25" hidden="false" customHeight="false" outlineLevel="0" collapsed="false">
      <c r="A122" s="78" t="n">
        <f aca="false">A121+1</f>
        <v>120</v>
      </c>
      <c r="B122" s="78" t="n">
        <f aca="false">IF(K122&lt;&gt;0,IF(COUNTIF(L$3:L$335,L122)&lt;&gt;1,RANK(L122,L$3:L$335)&amp;"°",RANK(L122,L$3:L$335)),"")</f>
        <v>120</v>
      </c>
      <c r="C122" s="4" t="str">
        <f aca="false">Joueurs!C26</f>
        <v>SMETS Marie-Claude</v>
      </c>
      <c r="D122" s="4" t="n">
        <f aca="false">IFERROR(VLOOKUP($C122,JoueursT1,6,0),0)</f>
        <v>652</v>
      </c>
      <c r="E122" s="78" t="n">
        <f aca="false">IFERROR(VLOOKUP($C122,JoueursT2,6,0),0)</f>
        <v>621</v>
      </c>
      <c r="F122" s="78" t="n">
        <f aca="false">IFERROR(VLOOKUP($C122,JoueursT3,6,0),0)</f>
        <v>0</v>
      </c>
      <c r="G122" s="78" t="n">
        <f aca="false">IFERROR(VLOOKUP($C122,JoueursT4,6,0),0)</f>
        <v>0</v>
      </c>
      <c r="H122" s="78" t="n">
        <f aca="false">IFERROR(VLOOKUP($C122,JoueursT5,6,0),0)</f>
        <v>0</v>
      </c>
      <c r="I122" s="78" t="n">
        <f aca="false">IFERROR(VLOOKUP($C122,JoueursT6,6,0),0)</f>
        <v>0</v>
      </c>
      <c r="J122" s="78" t="n">
        <f aca="false">COUNTIF(D122:I122,"&gt;0")</f>
        <v>2</v>
      </c>
      <c r="K122" s="78" t="n">
        <f aca="false">SUM(D122:I122)</f>
        <v>1273</v>
      </c>
      <c r="L122" s="139" t="n">
        <f aca="false">IFERROR(K122/SUMIF(D122:I122,"&gt;0",$D$1:$I$1),0)</f>
        <v>0.638095238095238</v>
      </c>
    </row>
    <row r="123" customFormat="false" ht="14.25" hidden="false" customHeight="false" outlineLevel="0" collapsed="false">
      <c r="A123" s="78" t="n">
        <f aca="false">A122+1</f>
        <v>121</v>
      </c>
      <c r="B123" s="78" t="n">
        <f aca="false">IF(K123&lt;&gt;0,IF(COUNTIF(L$3:L$335,L123)&lt;&gt;1,RANK(L123,L$3:L$335)&amp;"°",RANK(L123,L$3:L$335)),"")</f>
        <v>121</v>
      </c>
      <c r="C123" s="4" t="str">
        <f aca="false">Joueurs!C107</f>
        <v>GUSTIN Danielle</v>
      </c>
      <c r="D123" s="4" t="n">
        <f aca="false">IFERROR(VLOOKUP($C123,JoueursT1,6,0),0)</f>
        <v>623</v>
      </c>
      <c r="E123" s="78" t="n">
        <f aca="false">IFERROR(VLOOKUP($C123,JoueursT2,6,0),0)</f>
        <v>0</v>
      </c>
      <c r="F123" s="78" t="n">
        <f aca="false">IFERROR(VLOOKUP($C123,JoueursT3,6,0),0)</f>
        <v>513</v>
      </c>
      <c r="G123" s="78" t="n">
        <f aca="false">IFERROR(VLOOKUP($C123,JoueursT4,6,0),0)</f>
        <v>680</v>
      </c>
      <c r="H123" s="78" t="n">
        <f aca="false">IFERROR(VLOOKUP($C123,JoueursT5,6,0),0)</f>
        <v>587</v>
      </c>
      <c r="I123" s="78" t="n">
        <f aca="false">IFERROR(VLOOKUP($C123,JoueursT6,6,0),0)</f>
        <v>682</v>
      </c>
      <c r="J123" s="78" t="n">
        <f aca="false">COUNTIF(D123:I123,"&gt;0")</f>
        <v>5</v>
      </c>
      <c r="K123" s="78" t="n">
        <f aca="false">SUM(D123:I123)</f>
        <v>3085</v>
      </c>
      <c r="L123" s="139" t="n">
        <f aca="false">IFERROR(K123/SUMIF(D123:I123,"&gt;0",$D$1:$I$1),0)</f>
        <v>0.629977537267715</v>
      </c>
    </row>
    <row r="124" customFormat="false" ht="14.25" hidden="false" customHeight="false" outlineLevel="0" collapsed="false">
      <c r="A124" s="78" t="n">
        <f aca="false">A123+1</f>
        <v>122</v>
      </c>
      <c r="B124" s="78" t="n">
        <f aca="false">IF(K124&lt;&gt;0,IF(COUNTIF(L$3:L$335,L124)&lt;&gt;1,RANK(L124,L$3:L$335)&amp;"°",RANK(L124,L$3:L$335)),"")</f>
        <v>122</v>
      </c>
      <c r="C124" s="4" t="str">
        <f aca="false">Joueurs!C29</f>
        <v>BELHOMME Mireille</v>
      </c>
      <c r="D124" s="4" t="n">
        <f aca="false">IFERROR(VLOOKUP($C124,JoueursT1,6,0),0)</f>
        <v>320</v>
      </c>
      <c r="E124" s="78" t="n">
        <f aca="false">IFERROR(VLOOKUP($C124,JoueursT2,6,0),0)</f>
        <v>0</v>
      </c>
      <c r="F124" s="78" t="n">
        <f aca="false">IFERROR(VLOOKUP($C124,JoueursT3,6,0),0)</f>
        <v>743</v>
      </c>
      <c r="G124" s="78" t="n">
        <f aca="false">IFERROR(VLOOKUP($C124,JoueursT4,6,0),0)</f>
        <v>0</v>
      </c>
      <c r="H124" s="78" t="n">
        <f aca="false">IFERROR(VLOOKUP($C124,JoueursT5,6,0),0)</f>
        <v>730</v>
      </c>
      <c r="I124" s="78" t="n">
        <f aca="false">IFERROR(VLOOKUP($C124,JoueursT6,6,0),0)</f>
        <v>0</v>
      </c>
      <c r="J124" s="78" t="n">
        <f aca="false">COUNTIF(D124:I124,"&gt;0")</f>
        <v>3</v>
      </c>
      <c r="K124" s="78" t="n">
        <f aca="false">SUM(D124:I124)</f>
        <v>1793</v>
      </c>
      <c r="L124" s="139" t="n">
        <f aca="false">IFERROR(K124/SUMIF(D124:I124,"&gt;0",$D$1:$I$1),0)</f>
        <v>0.628461268839818</v>
      </c>
    </row>
    <row r="125" customFormat="false" ht="14.25" hidden="false" customHeight="false" outlineLevel="0" collapsed="false">
      <c r="A125" s="78" t="n">
        <f aca="false">A124+1</f>
        <v>123</v>
      </c>
      <c r="B125" s="78" t="n">
        <f aca="false">IF(K125&lt;&gt;0,IF(COUNTIF(L$3:L$335,L125)&lt;&gt;1,RANK(L125,L$3:L$335)&amp;"°",RANK(L125,L$3:L$335)),"")</f>
        <v>123</v>
      </c>
      <c r="C125" s="4" t="str">
        <f aca="false">Joueurs!C185</f>
        <v>FOULON Jean</v>
      </c>
      <c r="D125" s="4" t="n">
        <f aca="false">IFERROR(VLOOKUP($C125,JoueursT1,6,0),0)</f>
        <v>637</v>
      </c>
      <c r="E125" s="78" t="n">
        <f aca="false">IFERROR(VLOOKUP($C125,JoueursT2,6,0),0)</f>
        <v>0</v>
      </c>
      <c r="F125" s="78" t="n">
        <f aca="false">IFERROR(VLOOKUP($C125,JoueursT3,6,0),0)</f>
        <v>0</v>
      </c>
      <c r="G125" s="78" t="n">
        <f aca="false">IFERROR(VLOOKUP($C125,JoueursT4,6,0),0)</f>
        <v>0</v>
      </c>
      <c r="H125" s="78" t="n">
        <f aca="false">IFERROR(VLOOKUP($C125,JoueursT5,6,0),0)</f>
        <v>0</v>
      </c>
      <c r="I125" s="78" t="n">
        <f aca="false">IFERROR(VLOOKUP($C125,JoueursT6,6,0),0)</f>
        <v>0</v>
      </c>
      <c r="J125" s="78" t="n">
        <f aca="false">COUNTIF(D125:I125,"&gt;0")</f>
        <v>1</v>
      </c>
      <c r="K125" s="78" t="n">
        <f aca="false">SUM(D125:I125)</f>
        <v>637</v>
      </c>
      <c r="L125" s="139" t="n">
        <f aca="false">IFERROR(K125/SUMIF(D125:I125,"&gt;0",$D$1:$I$1),0)</f>
        <v>0.627586206896552</v>
      </c>
    </row>
    <row r="126" customFormat="false" ht="14.25" hidden="false" customHeight="false" outlineLevel="0" collapsed="false">
      <c r="A126" s="78" t="n">
        <f aca="false">A125+1</f>
        <v>124</v>
      </c>
      <c r="B126" s="78" t="n">
        <f aca="false">IF(K126&lt;&gt;0,IF(COUNTIF(L$3:L$335,L126)&lt;&gt;1,RANK(L126,L$3:L$335)&amp;"°",RANK(L126,L$3:L$335)),"")</f>
        <v>124</v>
      </c>
      <c r="C126" s="4" t="str">
        <f aca="false">Joueurs!C49</f>
        <v>MASSART Marie-Catherine</v>
      </c>
      <c r="D126" s="4" t="n">
        <f aca="false">IFERROR(VLOOKUP($C126,JoueursT1,6,0),0)</f>
        <v>0</v>
      </c>
      <c r="E126" s="78" t="n">
        <f aca="false">IFERROR(VLOOKUP($C126,JoueursT2,6,0),0)</f>
        <v>0</v>
      </c>
      <c r="F126" s="78" t="n">
        <f aca="false">IFERROR(VLOOKUP($C126,JoueursT3,6,0),0)</f>
        <v>0</v>
      </c>
      <c r="G126" s="78" t="n">
        <f aca="false">IFERROR(VLOOKUP($C126,JoueursT4,6,0),0)</f>
        <v>604</v>
      </c>
      <c r="H126" s="78" t="n">
        <f aca="false">IFERROR(VLOOKUP($C126,JoueursT5,6,0),0)</f>
        <v>0</v>
      </c>
      <c r="I126" s="78" t="n">
        <f aca="false">IFERROR(VLOOKUP($C126,JoueursT6,6,0),0)</f>
        <v>660</v>
      </c>
      <c r="J126" s="78" t="n">
        <f aca="false">COUNTIF(D126:I126,"&gt;0")</f>
        <v>2</v>
      </c>
      <c r="K126" s="78" t="n">
        <f aca="false">SUM(D126:I126)</f>
        <v>1264</v>
      </c>
      <c r="L126" s="139" t="n">
        <f aca="false">IFERROR(K126/SUMIF(D126:I126,"&gt;0",$D$1:$I$1),0)</f>
        <v>0.61839530332681</v>
      </c>
    </row>
    <row r="127" customFormat="false" ht="14.25" hidden="false" customHeight="false" outlineLevel="0" collapsed="false">
      <c r="A127" s="78" t="n">
        <f aca="false">A126+1</f>
        <v>125</v>
      </c>
      <c r="B127" s="78" t="n">
        <f aca="false">IF(K127&lt;&gt;0,IF(COUNTIF(L$3:L$335,L127)&lt;&gt;1,RANK(L127,L$3:L$335)&amp;"°",RANK(L127,L$3:L$335)),"")</f>
        <v>125</v>
      </c>
      <c r="C127" s="4" t="str">
        <f aca="false">Joueurs!C115</f>
        <v>TERWAGNE Gisèle</v>
      </c>
      <c r="D127" s="4" t="n">
        <f aca="false">IFERROR(VLOOKUP($C127,JoueursT1,6,0),0)</f>
        <v>727</v>
      </c>
      <c r="E127" s="78" t="n">
        <f aca="false">IFERROR(VLOOKUP($C127,JoueursT2,6,0),0)</f>
        <v>534</v>
      </c>
      <c r="F127" s="78" t="n">
        <f aca="false">IFERROR(VLOOKUP($C127,JoueursT3,6,0),0)</f>
        <v>0</v>
      </c>
      <c r="G127" s="78" t="n">
        <f aca="false">IFERROR(VLOOKUP($C127,JoueursT4,6,0),0)</f>
        <v>557</v>
      </c>
      <c r="H127" s="78" t="n">
        <f aca="false">IFERROR(VLOOKUP($C127,JoueursT5,6,0),0)</f>
        <v>0</v>
      </c>
      <c r="I127" s="78" t="n">
        <f aca="false">IFERROR(VLOOKUP($C127,JoueursT6,6,0),0)</f>
        <v>677</v>
      </c>
      <c r="J127" s="78" t="n">
        <f aca="false">COUNTIF(D127:I127,"&gt;0")</f>
        <v>4</v>
      </c>
      <c r="K127" s="78" t="n">
        <f aca="false">SUM(D127:I127)</f>
        <v>2495</v>
      </c>
      <c r="L127" s="139" t="n">
        <f aca="false">IFERROR(K127/SUMIF(D127:I127,"&gt;0",$D$1:$I$1),0)</f>
        <v>0.617727160188165</v>
      </c>
    </row>
    <row r="128" customFormat="false" ht="14.25" hidden="false" customHeight="false" outlineLevel="0" collapsed="false">
      <c r="A128" s="78" t="n">
        <f aca="false">A127+1</f>
        <v>126</v>
      </c>
      <c r="B128" s="78" t="n">
        <f aca="false">IF(K128&lt;&gt;0,IF(COUNTIF(L$3:L$335,L128)&lt;&gt;1,RANK(L128,L$3:L$335)&amp;"°",RANK(L128,L$3:L$335)),"")</f>
        <v>126</v>
      </c>
      <c r="C128" s="4" t="str">
        <f aca="false">Joueurs!C226</f>
        <v>BARTOLI Christian</v>
      </c>
      <c r="D128" s="4" t="n">
        <f aca="false">IFERROR(VLOOKUP($C128,JoueursT1,6,0),0)</f>
        <v>776</v>
      </c>
      <c r="E128" s="78" t="n">
        <f aca="false">IFERROR(VLOOKUP($C128,JoueursT2,6,0),0)</f>
        <v>623</v>
      </c>
      <c r="F128" s="78" t="n">
        <f aca="false">IFERROR(VLOOKUP($C128,JoueursT3,6,0),0)</f>
        <v>497</v>
      </c>
      <c r="G128" s="78" t="n">
        <f aca="false">IFERROR(VLOOKUP($C128,JoueursT4,6,0),0)</f>
        <v>540</v>
      </c>
      <c r="H128" s="78" t="n">
        <f aca="false">IFERROR(VLOOKUP($C128,JoueursT5,6,0),0)</f>
        <v>598</v>
      </c>
      <c r="I128" s="78" t="n">
        <f aca="false">IFERROR(VLOOKUP($C128,JoueursT6,6,0),0)</f>
        <v>0</v>
      </c>
      <c r="J128" s="78" t="n">
        <f aca="false">COUNTIF(D128:I128,"&gt;0")</f>
        <v>5</v>
      </c>
      <c r="K128" s="78" t="n">
        <f aca="false">SUM(D128:I128)</f>
        <v>3034</v>
      </c>
      <c r="L128" s="139" t="n">
        <f aca="false">IFERROR(K128/SUMIF(D128:I128,"&gt;0",$D$1:$I$1),0)</f>
        <v>0.616416091019911</v>
      </c>
    </row>
    <row r="129" customFormat="false" ht="14.25" hidden="false" customHeight="false" outlineLevel="0" collapsed="false">
      <c r="A129" s="78" t="n">
        <f aca="false">A128+1</f>
        <v>127</v>
      </c>
      <c r="B129" s="78" t="n">
        <f aca="false">IF(K129&lt;&gt;0,IF(COUNTIF(L$3:L$335,L129)&lt;&gt;1,RANK(L129,L$3:L$335)&amp;"°",RANK(L129,L$3:L$335)),"")</f>
        <v>127</v>
      </c>
      <c r="C129" s="4" t="str">
        <f aca="false">Joueurs!C265</f>
        <v>JONET Françoise</v>
      </c>
      <c r="D129" s="4" t="n">
        <f aca="false">IFERROR(VLOOKUP($C129,JoueursT1,6,0),0)</f>
        <v>0</v>
      </c>
      <c r="E129" s="78" t="n">
        <f aca="false">IFERROR(VLOOKUP($C129,JoueursT2,6,0),0)</f>
        <v>651</v>
      </c>
      <c r="F129" s="78" t="n">
        <f aca="false">IFERROR(VLOOKUP($C129,JoueursT3,6,0),0)</f>
        <v>539</v>
      </c>
      <c r="G129" s="78" t="n">
        <f aca="false">IFERROR(VLOOKUP($C129,JoueursT4,6,0),0)</f>
        <v>585</v>
      </c>
      <c r="H129" s="78" t="n">
        <f aca="false">IFERROR(VLOOKUP($C129,JoueursT5,6,0),0)</f>
        <v>490</v>
      </c>
      <c r="I129" s="78" t="n">
        <f aca="false">IFERROR(VLOOKUP($C129,JoueursT6,6,0),0)</f>
        <v>721</v>
      </c>
      <c r="J129" s="78" t="n">
        <f aca="false">COUNTIF(D129:I129,"&gt;0")</f>
        <v>5</v>
      </c>
      <c r="K129" s="78" t="n">
        <f aca="false">SUM(D129:I129)</f>
        <v>2986</v>
      </c>
      <c r="L129" s="139" t="n">
        <f aca="false">IFERROR(K129/SUMIF(D129:I129,"&gt;0",$D$1:$I$1),0)</f>
        <v>0.614150555327026</v>
      </c>
    </row>
    <row r="130" customFormat="false" ht="14.25" hidden="false" customHeight="false" outlineLevel="0" collapsed="false">
      <c r="A130" s="78" t="n">
        <f aca="false">A129+1</f>
        <v>128</v>
      </c>
      <c r="B130" s="78" t="n">
        <f aca="false">IF(K130&lt;&gt;0,IF(COUNTIF(L$3:L$335,L130)&lt;&gt;1,RANK(L130,L$3:L$335)&amp;"°",RANK(L130,L$3:L$335)),"")</f>
        <v>128</v>
      </c>
      <c r="C130" s="4" t="str">
        <f aca="false">Joueurs!C203</f>
        <v>DEVOS Cathy</v>
      </c>
      <c r="D130" s="4" t="n">
        <f aca="false">IFERROR(VLOOKUP($C130,JoueursT1,6,0),0)</f>
        <v>626</v>
      </c>
      <c r="E130" s="78" t="n">
        <f aca="false">IFERROR(VLOOKUP($C130,JoueursT2,6,0),0)</f>
        <v>590</v>
      </c>
      <c r="F130" s="78" t="n">
        <f aca="false">IFERROR(VLOOKUP($C130,JoueursT3,6,0),0)</f>
        <v>0</v>
      </c>
      <c r="G130" s="78" t="n">
        <f aca="false">IFERROR(VLOOKUP($C130,JoueursT4,6,0),0)</f>
        <v>607</v>
      </c>
      <c r="H130" s="78" t="n">
        <f aca="false">IFERROR(VLOOKUP($C130,JoueursT5,6,0),0)</f>
        <v>569</v>
      </c>
      <c r="I130" s="78" t="n">
        <f aca="false">IFERROR(VLOOKUP($C130,JoueursT6,6,0),0)</f>
        <v>658</v>
      </c>
      <c r="J130" s="78" t="n">
        <f aca="false">COUNTIF(D130:I130,"&gt;0")</f>
        <v>5</v>
      </c>
      <c r="K130" s="78" t="n">
        <f aca="false">SUM(D130:I130)</f>
        <v>3050</v>
      </c>
      <c r="L130" s="139" t="n">
        <f aca="false">IFERROR(K130/SUMIF(D130:I130,"&gt;0",$D$1:$I$1),0)</f>
        <v>0.614052748137709</v>
      </c>
    </row>
    <row r="131" customFormat="false" ht="14.25" hidden="false" customHeight="false" outlineLevel="0" collapsed="false">
      <c r="A131" s="78" t="n">
        <f aca="false">A130+1</f>
        <v>129</v>
      </c>
      <c r="B131" s="78" t="n">
        <f aca="false">IF(K131&lt;&gt;0,IF(COUNTIF(L$3:L$335,L131)&lt;&gt;1,RANK(L131,L$3:L$335)&amp;"°",RANK(L131,L$3:L$335)),"")</f>
        <v>129</v>
      </c>
      <c r="C131" s="4" t="str">
        <f aca="false">Joueurs!C273</f>
        <v>VAUTRIN Marie-Annic</v>
      </c>
      <c r="D131" s="4" t="n">
        <f aca="false">IFERROR(VLOOKUP($C131,JoueursT1,6,0),0)</f>
        <v>606</v>
      </c>
      <c r="E131" s="78" t="n">
        <f aca="false">IFERROR(VLOOKUP($C131,JoueursT2,6,0),0)</f>
        <v>0</v>
      </c>
      <c r="F131" s="78" t="n">
        <f aca="false">IFERROR(VLOOKUP($C131,JoueursT3,6,0),0)</f>
        <v>540</v>
      </c>
      <c r="G131" s="78" t="n">
        <f aca="false">IFERROR(VLOOKUP($C131,JoueursT4,6,0),0)</f>
        <v>0</v>
      </c>
      <c r="H131" s="78" t="n">
        <f aca="false">IFERROR(VLOOKUP($C131,JoueursT5,6,0),0)</f>
        <v>0</v>
      </c>
      <c r="I131" s="78" t="n">
        <f aca="false">IFERROR(VLOOKUP($C131,JoueursT6,6,0),0)</f>
        <v>619</v>
      </c>
      <c r="J131" s="78" t="n">
        <f aca="false">COUNTIF(D131:I131,"&gt;0")</f>
        <v>3</v>
      </c>
      <c r="K131" s="78" t="n">
        <f aca="false">SUM(D131:I131)</f>
        <v>1765</v>
      </c>
      <c r="L131" s="139" t="n">
        <f aca="false">IFERROR(K131/SUMIF(D131:I131,"&gt;0",$D$1:$I$1),0)</f>
        <v>0.612847222222222</v>
      </c>
    </row>
    <row r="132" customFormat="false" ht="14.25" hidden="false" customHeight="false" outlineLevel="0" collapsed="false">
      <c r="A132" s="78" t="n">
        <f aca="false">A131+1</f>
        <v>130</v>
      </c>
      <c r="B132" s="78" t="n">
        <f aca="false">IF(K132&lt;&gt;0,IF(COUNTIF(L$3:L$335,L132)&lt;&gt;1,RANK(L132,L$3:L$335)&amp;"°",RANK(L132,L$3:L$335)),"")</f>
        <v>130</v>
      </c>
      <c r="C132" s="4" t="str">
        <f aca="false">Joueurs!C106</f>
        <v>GILLET Sophie</v>
      </c>
      <c r="D132" s="4" t="n">
        <f aca="false">IFERROR(VLOOKUP($C132,JoueursT1,6,0),0)</f>
        <v>0</v>
      </c>
      <c r="E132" s="78" t="n">
        <f aca="false">IFERROR(VLOOKUP($C132,JoueursT2,6,0),0)</f>
        <v>651</v>
      </c>
      <c r="F132" s="78" t="n">
        <f aca="false">IFERROR(VLOOKUP($C132,JoueursT3,6,0),0)</f>
        <v>544</v>
      </c>
      <c r="G132" s="78" t="n">
        <f aca="false">IFERROR(VLOOKUP($C132,JoueursT4,6,0),0)</f>
        <v>675</v>
      </c>
      <c r="H132" s="78" t="n">
        <f aca="false">IFERROR(VLOOKUP($C132,JoueursT5,6,0),0)</f>
        <v>520</v>
      </c>
      <c r="I132" s="78" t="n">
        <f aca="false">IFERROR(VLOOKUP($C132,JoueursT6,6,0),0)</f>
        <v>0</v>
      </c>
      <c r="J132" s="78" t="n">
        <f aca="false">COUNTIF(D132:I132,"&gt;0")</f>
        <v>4</v>
      </c>
      <c r="K132" s="78" t="n">
        <f aca="false">SUM(D132:I132)</f>
        <v>2390</v>
      </c>
      <c r="L132" s="139" t="n">
        <f aca="false">IFERROR(K132/SUMIF(D132:I132,"&gt;0",$D$1:$I$1),0)</f>
        <v>0.61172254927054</v>
      </c>
    </row>
    <row r="133" customFormat="false" ht="14.25" hidden="false" customHeight="false" outlineLevel="0" collapsed="false">
      <c r="A133" s="78" t="n">
        <f aca="false">A132+1</f>
        <v>131</v>
      </c>
      <c r="B133" s="78" t="n">
        <f aca="false">IF(K133&lt;&gt;0,IF(COUNTIF(L$3:L$335,L133)&lt;&gt;1,RANK(L133,L$3:L$335)&amp;"°",RANK(L133,L$3:L$335)),"")</f>
        <v>131</v>
      </c>
      <c r="C133" s="4" t="str">
        <f aca="false">Joueurs!C184</f>
        <v>FONTAINE Claudine</v>
      </c>
      <c r="D133" s="4" t="n">
        <f aca="false">IFERROR(VLOOKUP($C133,JoueursT1,6,0),0)</f>
        <v>656</v>
      </c>
      <c r="E133" s="78" t="n">
        <f aca="false">IFERROR(VLOOKUP($C133,JoueursT2,6,0),0)</f>
        <v>0</v>
      </c>
      <c r="F133" s="78" t="n">
        <f aca="false">IFERROR(VLOOKUP($C133,JoueursT3,6,0),0)</f>
        <v>691</v>
      </c>
      <c r="G133" s="78" t="n">
        <f aca="false">IFERROR(VLOOKUP($C133,JoueursT4,6,0),0)</f>
        <v>529</v>
      </c>
      <c r="H133" s="78" t="n">
        <f aca="false">IFERROR(VLOOKUP($C133,JoueursT5,6,0),0)</f>
        <v>0</v>
      </c>
      <c r="I133" s="78" t="n">
        <f aca="false">IFERROR(VLOOKUP($C133,JoueursT6,6,0),0)</f>
        <v>551</v>
      </c>
      <c r="J133" s="78" t="n">
        <f aca="false">COUNTIF(D133:I133,"&gt;0")</f>
        <v>4</v>
      </c>
      <c r="K133" s="78" t="n">
        <f aca="false">SUM(D133:I133)</f>
        <v>2427</v>
      </c>
      <c r="L133" s="139" t="n">
        <f aca="false">IFERROR(K133/SUMIF(D133:I133,"&gt;0",$D$1:$I$1),0)</f>
        <v>0.611489040060469</v>
      </c>
    </row>
    <row r="134" customFormat="false" ht="14.25" hidden="false" customHeight="false" outlineLevel="0" collapsed="false">
      <c r="A134" s="78" t="n">
        <f aca="false">A133+1</f>
        <v>132</v>
      </c>
      <c r="B134" s="78" t="n">
        <f aca="false">IF(K134&lt;&gt;0,IF(COUNTIF(L$3:L$335,L134)&lt;&gt;1,RANK(L134,L$3:L$335)&amp;"°",RANK(L134,L$3:L$335)),"")</f>
        <v>132</v>
      </c>
      <c r="C134" s="4" t="str">
        <f aca="false">Joueurs!C131</f>
        <v>TROCHAIN Jocelyne</v>
      </c>
      <c r="D134" s="4" t="n">
        <f aca="false">IFERROR(VLOOKUP($C134,JoueursT1,6,0),0)</f>
        <v>505</v>
      </c>
      <c r="E134" s="78" t="n">
        <f aca="false">IFERROR(VLOOKUP($C134,JoueursT2,6,0),0)</f>
        <v>603</v>
      </c>
      <c r="F134" s="78" t="n">
        <f aca="false">IFERROR(VLOOKUP($C134,JoueursT3,6,0),0)</f>
        <v>0</v>
      </c>
      <c r="G134" s="78" t="n">
        <f aca="false">IFERROR(VLOOKUP($C134,JoueursT4,6,0),0)</f>
        <v>0</v>
      </c>
      <c r="H134" s="78" t="n">
        <f aca="false">IFERROR(VLOOKUP($C134,JoueursT5,6,0),0)</f>
        <v>611</v>
      </c>
      <c r="I134" s="78" t="n">
        <f aca="false">IFERROR(VLOOKUP($C134,JoueursT6,6,0),0)</f>
        <v>645</v>
      </c>
      <c r="J134" s="78" t="n">
        <f aca="false">COUNTIF(D134:I134,"&gt;0")</f>
        <v>4</v>
      </c>
      <c r="K134" s="78" t="n">
        <f aca="false">SUM(D134:I134)</f>
        <v>2364</v>
      </c>
      <c r="L134" s="139" t="n">
        <f aca="false">IFERROR(K134/SUMIF(D134:I134,"&gt;0",$D$1:$I$1),0)</f>
        <v>0.60959257349149</v>
      </c>
    </row>
    <row r="135" customFormat="false" ht="14.25" hidden="false" customHeight="false" outlineLevel="0" collapsed="false">
      <c r="A135" s="78" t="n">
        <f aca="false">A134+1</f>
        <v>133</v>
      </c>
      <c r="B135" s="78" t="n">
        <f aca="false">IF(K135&lt;&gt;0,IF(COUNTIF(L$3:L$335,L135)&lt;&gt;1,RANK(L135,L$3:L$335)&amp;"°",RANK(L135,L$3:L$335)),"")</f>
        <v>133</v>
      </c>
      <c r="C135" s="4" t="str">
        <f aca="false">Joueurs!C37</f>
        <v>FONTAINE Martine</v>
      </c>
      <c r="D135" s="4" t="n">
        <f aca="false">IFERROR(VLOOKUP($C135,JoueursT1,6,0),0)</f>
        <v>539</v>
      </c>
      <c r="E135" s="78" t="n">
        <f aca="false">IFERROR(VLOOKUP($C135,JoueursT2,6,0),0)</f>
        <v>0</v>
      </c>
      <c r="F135" s="78" t="n">
        <f aca="false">IFERROR(VLOOKUP($C135,JoueursT3,6,0),0)</f>
        <v>0</v>
      </c>
      <c r="G135" s="78" t="n">
        <f aca="false">IFERROR(VLOOKUP($C135,JoueursT4,6,0),0)</f>
        <v>652</v>
      </c>
      <c r="H135" s="78" t="n">
        <f aca="false">IFERROR(VLOOKUP($C135,JoueursT5,6,0),0)</f>
        <v>0</v>
      </c>
      <c r="I135" s="78" t="n">
        <f aca="false">IFERROR(VLOOKUP($C135,JoueursT6,6,0),0)</f>
        <v>673</v>
      </c>
      <c r="J135" s="78" t="n">
        <f aca="false">COUNTIF(D135:I135,"&gt;0")</f>
        <v>3</v>
      </c>
      <c r="K135" s="78" t="n">
        <f aca="false">SUM(D135:I135)</f>
        <v>1864</v>
      </c>
      <c r="L135" s="139" t="n">
        <f aca="false">IFERROR(K135/SUMIF(D135:I135,"&gt;0",$D$1:$I$1),0)</f>
        <v>0.609349460608042</v>
      </c>
    </row>
    <row r="136" customFormat="false" ht="14.25" hidden="false" customHeight="false" outlineLevel="0" collapsed="false">
      <c r="A136" s="78" t="n">
        <f aca="false">A135+1</f>
        <v>134</v>
      </c>
      <c r="B136" s="78" t="n">
        <f aca="false">IF(K136&lt;&gt;0,IF(COUNTIF(L$3:L$335,L136)&lt;&gt;1,RANK(L136,L$3:L$335)&amp;"°",RANK(L136,L$3:L$335)),"")</f>
        <v>134</v>
      </c>
      <c r="C136" s="4" t="str">
        <f aca="false">Joueurs!C39</f>
        <v>GREGOIRE Nathalie</v>
      </c>
      <c r="D136" s="4" t="n">
        <f aca="false">IFERROR(VLOOKUP($C136,JoueursT1,6,0),0)</f>
        <v>484</v>
      </c>
      <c r="E136" s="78" t="n">
        <f aca="false">IFERROR(VLOOKUP($C136,JoueursT2,6,0),0)</f>
        <v>0</v>
      </c>
      <c r="F136" s="78" t="n">
        <f aca="false">IFERROR(VLOOKUP($C136,JoueursT3,6,0),0)</f>
        <v>0</v>
      </c>
      <c r="G136" s="78" t="n">
        <f aca="false">IFERROR(VLOOKUP($C136,JoueursT4,6,0),0)</f>
        <v>680</v>
      </c>
      <c r="H136" s="78" t="n">
        <f aca="false">IFERROR(VLOOKUP($C136,JoueursT5,6,0),0)</f>
        <v>0</v>
      </c>
      <c r="I136" s="78" t="n">
        <f aca="false">IFERROR(VLOOKUP($C136,JoueursT6,6,0),0)</f>
        <v>697</v>
      </c>
      <c r="J136" s="78" t="n">
        <f aca="false">COUNTIF(D136:I136,"&gt;0")</f>
        <v>3</v>
      </c>
      <c r="K136" s="78" t="n">
        <f aca="false">SUM(D136:I136)</f>
        <v>1861</v>
      </c>
      <c r="L136" s="139" t="n">
        <f aca="false">IFERROR(K136/SUMIF(D136:I136,"&gt;0",$D$1:$I$1),0)</f>
        <v>0.608368747956849</v>
      </c>
    </row>
    <row r="137" customFormat="false" ht="14.25" hidden="false" customHeight="false" outlineLevel="0" collapsed="false">
      <c r="A137" s="78" t="n">
        <f aca="false">A136+1</f>
        <v>135</v>
      </c>
      <c r="B137" s="78" t="n">
        <f aca="false">IF(K137&lt;&gt;0,IF(COUNTIF(L$3:L$335,L137)&lt;&gt;1,RANK(L137,L$3:L$335)&amp;"°",RANK(L137,L$3:L$335)),"")</f>
        <v>135</v>
      </c>
      <c r="C137" s="4" t="str">
        <f aca="false">Joueurs!C41</f>
        <v>KAISER Jany</v>
      </c>
      <c r="D137" s="4" t="n">
        <f aca="false">IFERROR(VLOOKUP($C137,JoueursT1,6,0),0)</f>
        <v>650</v>
      </c>
      <c r="E137" s="78" t="n">
        <f aca="false">IFERROR(VLOOKUP($C137,JoueursT2,6,0),0)</f>
        <v>658</v>
      </c>
      <c r="F137" s="78" t="n">
        <f aca="false">IFERROR(VLOOKUP($C137,JoueursT3,6,0),0)</f>
        <v>0</v>
      </c>
      <c r="G137" s="78" t="n">
        <f aca="false">IFERROR(VLOOKUP($C137,JoueursT4,6,0),0)</f>
        <v>523</v>
      </c>
      <c r="H137" s="78" t="n">
        <f aca="false">IFERROR(VLOOKUP($C137,JoueursT5,6,0),0)</f>
        <v>604</v>
      </c>
      <c r="I137" s="78" t="n">
        <f aca="false">IFERROR(VLOOKUP($C137,JoueursT6,6,0),0)</f>
        <v>0</v>
      </c>
      <c r="J137" s="78" t="n">
        <f aca="false">COUNTIF(D137:I137,"&gt;0")</f>
        <v>4</v>
      </c>
      <c r="K137" s="78" t="n">
        <f aca="false">SUM(D137:I137)</f>
        <v>2435</v>
      </c>
      <c r="L137" s="139" t="n">
        <f aca="false">IFERROR(K137/SUMIF(D137:I137,"&gt;0",$D$1:$I$1),0)</f>
        <v>0.606929212362911</v>
      </c>
    </row>
    <row r="138" customFormat="false" ht="14.25" hidden="false" customHeight="false" outlineLevel="0" collapsed="false">
      <c r="A138" s="78" t="n">
        <f aca="false">A137+1</f>
        <v>136</v>
      </c>
      <c r="B138" s="78" t="n">
        <f aca="false">IF(K138&lt;&gt;0,IF(COUNTIF(L$3:L$335,L138)&lt;&gt;1,RANK(L138,L$3:L$335)&amp;"°",RANK(L138,L$3:L$335)),"")</f>
        <v>136</v>
      </c>
      <c r="C138" s="4" t="str">
        <f aca="false">Joueurs!C180</f>
        <v>ROZET Yvan</v>
      </c>
      <c r="D138" s="4" t="n">
        <f aca="false">IFERROR(VLOOKUP($C138,JoueursT1,6,0),0)</f>
        <v>0</v>
      </c>
      <c r="E138" s="78" t="n">
        <f aca="false">IFERROR(VLOOKUP($C138,JoueursT2,6,0),0)</f>
        <v>0</v>
      </c>
      <c r="F138" s="78" t="n">
        <f aca="false">IFERROR(VLOOKUP($C138,JoueursT3,6,0),0)</f>
        <v>0</v>
      </c>
      <c r="G138" s="78" t="n">
        <f aca="false">IFERROR(VLOOKUP($C138,JoueursT4,6,0),0)</f>
        <v>0</v>
      </c>
      <c r="H138" s="78" t="n">
        <f aca="false">IFERROR(VLOOKUP($C138,JoueursT5,6,0),0)</f>
        <v>563</v>
      </c>
      <c r="I138" s="78" t="n">
        <f aca="false">IFERROR(VLOOKUP($C138,JoueursT6,6,0),0)</f>
        <v>0</v>
      </c>
      <c r="J138" s="78" t="n">
        <f aca="false">COUNTIF(D138:I138,"&gt;0")</f>
        <v>1</v>
      </c>
      <c r="K138" s="78" t="n">
        <f aca="false">SUM(D138:I138)</f>
        <v>563</v>
      </c>
      <c r="L138" s="139" t="n">
        <f aca="false">IFERROR(K138/SUMIF(D138:I138,"&gt;0",$D$1:$I$1),0)</f>
        <v>0.606681034482759</v>
      </c>
    </row>
    <row r="139" customFormat="false" ht="14.25" hidden="false" customHeight="false" outlineLevel="0" collapsed="false">
      <c r="A139" s="78" t="n">
        <f aca="false">A138+1</f>
        <v>137</v>
      </c>
      <c r="B139" s="78" t="n">
        <f aca="false">IF(K139&lt;&gt;0,IF(COUNTIF(L$3:L$335,L139)&lt;&gt;1,RANK(L139,L$3:L$335)&amp;"°",RANK(L139,L$3:L$335)),"")</f>
        <v>137</v>
      </c>
      <c r="C139" s="4" t="str">
        <f aca="false">Joueurs!C28</f>
        <v>BAIWIR Léon</v>
      </c>
      <c r="D139" s="4" t="n">
        <f aca="false">IFERROR(VLOOKUP($C139,JoueursT1,6,0),0)</f>
        <v>650</v>
      </c>
      <c r="E139" s="78" t="n">
        <f aca="false">IFERROR(VLOOKUP($C139,JoueursT2,6,0),0)</f>
        <v>657</v>
      </c>
      <c r="F139" s="78" t="n">
        <f aca="false">IFERROR(VLOOKUP($C139,JoueursT3,6,0),0)</f>
        <v>451</v>
      </c>
      <c r="G139" s="78" t="n">
        <f aca="false">IFERROR(VLOOKUP($C139,JoueursT4,6,0),0)</f>
        <v>586</v>
      </c>
      <c r="H139" s="78" t="n">
        <f aca="false">IFERROR(VLOOKUP($C139,JoueursT5,6,0),0)</f>
        <v>620</v>
      </c>
      <c r="I139" s="78" t="n">
        <f aca="false">IFERROR(VLOOKUP($C139,JoueursT6,6,0),0)</f>
        <v>0</v>
      </c>
      <c r="J139" s="78" t="n">
        <f aca="false">COUNTIF(D139:I139,"&gt;0")</f>
        <v>5</v>
      </c>
      <c r="K139" s="78" t="n">
        <f aca="false">SUM(D139:I139)</f>
        <v>2964</v>
      </c>
      <c r="L139" s="139" t="n">
        <f aca="false">IFERROR(K139/SUMIF(D139:I139,"&gt;0",$D$1:$I$1),0)</f>
        <v>0.60219422998781</v>
      </c>
    </row>
    <row r="140" customFormat="false" ht="14.25" hidden="false" customHeight="false" outlineLevel="0" collapsed="false">
      <c r="A140" s="78" t="n">
        <f aca="false">A139+1</f>
        <v>138</v>
      </c>
      <c r="B140" s="78" t="n">
        <f aca="false">IF(K140&lt;&gt;0,IF(COUNTIF(L$3:L$335,L140)&lt;&gt;1,RANK(L140,L$3:L$335)&amp;"°",RANK(L140,L$3:L$335)),"")</f>
        <v>138</v>
      </c>
      <c r="C140" s="4" t="str">
        <f aca="false">Joueurs!C114</f>
        <v>SANZOT Christiane</v>
      </c>
      <c r="D140" s="4" t="n">
        <f aca="false">IFERROR(VLOOKUP($C140,JoueursT1,6,0),0)</f>
        <v>0</v>
      </c>
      <c r="E140" s="78" t="n">
        <f aca="false">IFERROR(VLOOKUP($C140,JoueursT2,6,0),0)</f>
        <v>0</v>
      </c>
      <c r="F140" s="78" t="n">
        <f aca="false">IFERROR(VLOOKUP($C140,JoueursT3,6,0),0)</f>
        <v>0</v>
      </c>
      <c r="G140" s="78" t="n">
        <f aca="false">IFERROR(VLOOKUP($C140,JoueursT4,6,0),0)</f>
        <v>0</v>
      </c>
      <c r="H140" s="78" t="n">
        <f aca="false">IFERROR(VLOOKUP($C140,JoueursT5,6,0),0)</f>
        <v>0</v>
      </c>
      <c r="I140" s="78" t="n">
        <f aca="false">IFERROR(VLOOKUP($C140,JoueursT6,6,0),0)</f>
        <v>573</v>
      </c>
      <c r="J140" s="78" t="n">
        <f aca="false">COUNTIF(D140:I140,"&gt;0")</f>
        <v>1</v>
      </c>
      <c r="K140" s="78" t="n">
        <f aca="false">SUM(D140:I140)</f>
        <v>573</v>
      </c>
      <c r="L140" s="139" t="n">
        <f aca="false">IFERROR(K140/SUMIF(D140:I140,"&gt;0",$D$1:$I$1),0)</f>
        <v>0.6</v>
      </c>
    </row>
    <row r="141" customFormat="false" ht="14.25" hidden="false" customHeight="false" outlineLevel="0" collapsed="false">
      <c r="A141" s="78" t="n">
        <f aca="false">A140+1</f>
        <v>139</v>
      </c>
      <c r="B141" s="78" t="n">
        <f aca="false">IF(K141&lt;&gt;0,IF(COUNTIF(L$3:L$335,L141)&lt;&gt;1,RANK(L141,L$3:L$335)&amp;"°",RANK(L141,L$3:L$335)),"")</f>
        <v>139</v>
      </c>
      <c r="C141" s="4" t="str">
        <f aca="false">Joueurs!C242</f>
        <v>MARTIN Patrick</v>
      </c>
      <c r="D141" s="4" t="n">
        <f aca="false">IFERROR(VLOOKUP($C141,JoueursT1,6,0),0)</f>
        <v>0</v>
      </c>
      <c r="E141" s="78" t="n">
        <f aca="false">IFERROR(VLOOKUP($C141,JoueursT2,6,0),0)</f>
        <v>0</v>
      </c>
      <c r="F141" s="78" t="n">
        <f aca="false">IFERROR(VLOOKUP($C141,JoueursT3,6,0),0)</f>
        <v>545</v>
      </c>
      <c r="G141" s="78" t="n">
        <f aca="false">IFERROR(VLOOKUP($C141,JoueursT4,6,0),0)</f>
        <v>0</v>
      </c>
      <c r="H141" s="78" t="n">
        <f aca="false">IFERROR(VLOOKUP($C141,JoueursT5,6,0),0)</f>
        <v>0</v>
      </c>
      <c r="I141" s="78" t="n">
        <f aca="false">IFERROR(VLOOKUP($C141,JoueursT6,6,0),0)</f>
        <v>0</v>
      </c>
      <c r="J141" s="78" t="n">
        <f aca="false">COUNTIF(D141:I141,"&gt;0")</f>
        <v>1</v>
      </c>
      <c r="K141" s="78" t="n">
        <f aca="false">SUM(D141:I141)</f>
        <v>545</v>
      </c>
      <c r="L141" s="139" t="n">
        <f aca="false">IFERROR(K141/SUMIF(D141:I141,"&gt;0",$D$1:$I$1),0)</f>
        <v>0.598901098901099</v>
      </c>
    </row>
    <row r="142" customFormat="false" ht="14.25" hidden="false" customHeight="false" outlineLevel="0" collapsed="false">
      <c r="A142" s="78" t="n">
        <f aca="false">A141+1</f>
        <v>140</v>
      </c>
      <c r="B142" s="78" t="n">
        <f aca="false">IF(K142&lt;&gt;0,IF(COUNTIF(L$3:L$335,L142)&lt;&gt;1,RANK(L142,L$3:L$335)&amp;"°",RANK(L142,L$3:L$335)),"")</f>
        <v>140</v>
      </c>
      <c r="C142" s="4" t="str">
        <f aca="false">Joueurs!C78</f>
        <v>FONCK Agnès</v>
      </c>
      <c r="D142" s="4" t="n">
        <f aca="false">IFERROR(VLOOKUP($C142,JoueursT1,6,0),0)</f>
        <v>547</v>
      </c>
      <c r="E142" s="78" t="n">
        <f aca="false">IFERROR(VLOOKUP($C142,JoueursT2,6,0),0)</f>
        <v>532</v>
      </c>
      <c r="F142" s="78" t="n">
        <f aca="false">IFERROR(VLOOKUP($C142,JoueursT3,6,0),0)</f>
        <v>503</v>
      </c>
      <c r="G142" s="78" t="n">
        <f aca="false">IFERROR(VLOOKUP($C142,JoueursT4,6,0),0)</f>
        <v>628</v>
      </c>
      <c r="H142" s="78" t="n">
        <f aca="false">IFERROR(VLOOKUP($C142,JoueursT5,6,0),0)</f>
        <v>580</v>
      </c>
      <c r="I142" s="78" t="n">
        <f aca="false">IFERROR(VLOOKUP($C142,JoueursT6,6,0),0)</f>
        <v>720</v>
      </c>
      <c r="J142" s="78" t="n">
        <f aca="false">COUNTIF(D142:I142,"&gt;0")</f>
        <v>6</v>
      </c>
      <c r="K142" s="78" t="n">
        <f aca="false">SUM(D142:I142)</f>
        <v>3510</v>
      </c>
      <c r="L142" s="139" t="n">
        <f aca="false">IFERROR(K142/SUMIF(D142:I142,"&gt;0",$D$1:$I$1),0)</f>
        <v>0.597243491577335</v>
      </c>
    </row>
    <row r="143" customFormat="false" ht="14.25" hidden="false" customHeight="false" outlineLevel="0" collapsed="false">
      <c r="A143" s="78" t="n">
        <f aca="false">A142+1</f>
        <v>141</v>
      </c>
      <c r="B143" s="78" t="n">
        <f aca="false">IF(K143&lt;&gt;0,IF(COUNTIF(L$3:L$335,L143)&lt;&gt;1,RANK(L143,L$3:L$335)&amp;"°",RANK(L143,L$3:L$335)),"")</f>
        <v>141</v>
      </c>
      <c r="C143" s="4" t="str">
        <f aca="false">Joueurs!C43</f>
        <v>KOEUNE Robert</v>
      </c>
      <c r="D143" s="4" t="n">
        <f aca="false">IFERROR(VLOOKUP($C143,JoueursT1,6,0),0)</f>
        <v>0</v>
      </c>
      <c r="E143" s="78" t="n">
        <f aca="false">IFERROR(VLOOKUP($C143,JoueursT2,6,0),0)</f>
        <v>581</v>
      </c>
      <c r="F143" s="78" t="n">
        <f aca="false">IFERROR(VLOOKUP($C143,JoueursT3,6,0),0)</f>
        <v>523</v>
      </c>
      <c r="G143" s="78" t="n">
        <f aca="false">IFERROR(VLOOKUP($C143,JoueursT4,6,0),0)</f>
        <v>683</v>
      </c>
      <c r="H143" s="78" t="n">
        <f aca="false">IFERROR(VLOOKUP($C143,JoueursT5,6,0),0)</f>
        <v>519</v>
      </c>
      <c r="I143" s="78" t="n">
        <f aca="false">IFERROR(VLOOKUP($C143,JoueursT6,6,0),0)</f>
        <v>0</v>
      </c>
      <c r="J143" s="78" t="n">
        <f aca="false">COUNTIF(D143:I143,"&gt;0")</f>
        <v>4</v>
      </c>
      <c r="K143" s="78" t="n">
        <f aca="false">SUM(D143:I143)</f>
        <v>2306</v>
      </c>
      <c r="L143" s="139" t="n">
        <f aca="false">IFERROR(K143/SUMIF(D143:I143,"&gt;0",$D$1:$I$1),0)</f>
        <v>0.590222677245969</v>
      </c>
    </row>
    <row r="144" customFormat="false" ht="14.25" hidden="false" customHeight="false" outlineLevel="0" collapsed="false">
      <c r="A144" s="78" t="n">
        <f aca="false">A143+1</f>
        <v>142</v>
      </c>
      <c r="B144" s="78" t="n">
        <f aca="false">IF(K144&lt;&gt;0,IF(COUNTIF(L$3:L$335,L144)&lt;&gt;1,RANK(L144,L$3:L$335)&amp;"°",RANK(L144,L$3:L$335)),"")</f>
        <v>142</v>
      </c>
      <c r="C144" s="4" t="str">
        <f aca="false">Joueurs!C173</f>
        <v>HEYDE Marie-Aimée</v>
      </c>
      <c r="D144" s="4" t="n">
        <f aca="false">IFERROR(VLOOKUP($C144,JoueursT1,6,0),0)</f>
        <v>0</v>
      </c>
      <c r="E144" s="78" t="n">
        <f aca="false">IFERROR(VLOOKUP($C144,JoueursT2,6,0),0)</f>
        <v>591</v>
      </c>
      <c r="F144" s="78" t="n">
        <f aca="false">IFERROR(VLOOKUP($C144,JoueursT3,6,0),0)</f>
        <v>0</v>
      </c>
      <c r="G144" s="78" t="n">
        <f aca="false">IFERROR(VLOOKUP($C144,JoueursT4,6,0),0)</f>
        <v>671</v>
      </c>
      <c r="H144" s="78" t="n">
        <f aca="false">IFERROR(VLOOKUP($C144,JoueursT5,6,0),0)</f>
        <v>0</v>
      </c>
      <c r="I144" s="78" t="n">
        <f aca="false">IFERROR(VLOOKUP($C144,JoueursT6,6,0),0)</f>
        <v>509</v>
      </c>
      <c r="J144" s="78" t="n">
        <f aca="false">COUNTIF(D144:I144,"&gt;0")</f>
        <v>3</v>
      </c>
      <c r="K144" s="78" t="n">
        <f aca="false">SUM(D144:I144)</f>
        <v>1771</v>
      </c>
      <c r="L144" s="139" t="n">
        <f aca="false">IFERROR(K144/SUMIF(D144:I144,"&gt;0",$D$1:$I$1),0)</f>
        <v>0.585648148148148</v>
      </c>
    </row>
    <row r="145" customFormat="false" ht="14.25" hidden="false" customHeight="false" outlineLevel="0" collapsed="false">
      <c r="A145" s="78" t="n">
        <f aca="false">A144+1</f>
        <v>143</v>
      </c>
      <c r="B145" s="78" t="n">
        <f aca="false">IF(K145&lt;&gt;0,IF(COUNTIF(L$3:L$335,L145)&lt;&gt;1,RANK(L145,L$3:L$335)&amp;"°",RANK(L145,L$3:L$335)),"")</f>
        <v>143</v>
      </c>
      <c r="C145" s="4" t="str">
        <f aca="false">Joueurs!C177</f>
        <v>PEPIN Annick</v>
      </c>
      <c r="D145" s="4" t="n">
        <f aca="false">IFERROR(VLOOKUP($C145,JoueursT1,6,0),0)</f>
        <v>603</v>
      </c>
      <c r="E145" s="78" t="n">
        <f aca="false">IFERROR(VLOOKUP($C145,JoueursT2,6,0),0)</f>
        <v>0</v>
      </c>
      <c r="F145" s="78" t="n">
        <f aca="false">IFERROR(VLOOKUP($C145,JoueursT3,6,0),0)</f>
        <v>0</v>
      </c>
      <c r="G145" s="78" t="n">
        <f aca="false">IFERROR(VLOOKUP($C145,JoueursT4,6,0),0)</f>
        <v>587</v>
      </c>
      <c r="H145" s="78" t="n">
        <f aca="false">IFERROR(VLOOKUP($C145,JoueursT5,6,0),0)</f>
        <v>528</v>
      </c>
      <c r="I145" s="78" t="n">
        <f aca="false">IFERROR(VLOOKUP($C145,JoueursT6,6,0),0)</f>
        <v>612</v>
      </c>
      <c r="J145" s="78" t="n">
        <f aca="false">COUNTIF(D145:I145,"&gt;0")</f>
        <v>4</v>
      </c>
      <c r="K145" s="78" t="n">
        <f aca="false">SUM(D145:I145)</f>
        <v>2330</v>
      </c>
      <c r="L145" s="139" t="n">
        <f aca="false">IFERROR(K145/SUMIF(D145:I145,"&gt;0",$D$1:$I$1),0)</f>
        <v>0.584399297717582</v>
      </c>
    </row>
    <row r="146" customFormat="false" ht="14.25" hidden="false" customHeight="false" outlineLevel="0" collapsed="false">
      <c r="A146" s="78" t="n">
        <f aca="false">A145+1</f>
        <v>144</v>
      </c>
      <c r="B146" s="78" t="n">
        <f aca="false">IF(K146&lt;&gt;0,IF(COUNTIF(L$3:L$335,L146)&lt;&gt;1,RANK(L146,L$3:L$335)&amp;"°",RANK(L146,L$3:L$335)),"")</f>
        <v>144</v>
      </c>
      <c r="C146" s="4" t="str">
        <f aca="false">Joueurs!C165</f>
        <v>PIERROT Jean-Luc</v>
      </c>
      <c r="D146" s="4" t="n">
        <f aca="false">IFERROR(VLOOKUP($C146,JoueursT1,6,0),0)</f>
        <v>0</v>
      </c>
      <c r="E146" s="78" t="n">
        <f aca="false">IFERROR(VLOOKUP($C146,JoueursT2,6,0),0)</f>
        <v>0</v>
      </c>
      <c r="F146" s="78" t="n">
        <f aca="false">IFERROR(VLOOKUP($C146,JoueursT3,6,0),0)</f>
        <v>0</v>
      </c>
      <c r="G146" s="78" t="n">
        <f aca="false">IFERROR(VLOOKUP($C146,JoueursT4,6,0),0)</f>
        <v>0</v>
      </c>
      <c r="H146" s="78" t="n">
        <f aca="false">IFERROR(VLOOKUP($C146,JoueursT5,6,0),0)</f>
        <v>538</v>
      </c>
      <c r="I146" s="78" t="n">
        <f aca="false">IFERROR(VLOOKUP($C146,JoueursT6,6,0),0)</f>
        <v>0</v>
      </c>
      <c r="J146" s="78" t="n">
        <f aca="false">COUNTIF(D146:I146,"&gt;0")</f>
        <v>1</v>
      </c>
      <c r="K146" s="78" t="n">
        <f aca="false">SUM(D146:I146)</f>
        <v>538</v>
      </c>
      <c r="L146" s="139" t="n">
        <f aca="false">IFERROR(K146/SUMIF(D146:I146,"&gt;0",$D$1:$I$1),0)</f>
        <v>0.579741379310345</v>
      </c>
    </row>
    <row r="147" customFormat="false" ht="14.25" hidden="false" customHeight="false" outlineLevel="0" collapsed="false">
      <c r="A147" s="78" t="n">
        <f aca="false">A146+1</f>
        <v>145</v>
      </c>
      <c r="B147" s="78" t="n">
        <f aca="false">IF(K147&lt;&gt;0,IF(COUNTIF(L$3:L$335,L147)&lt;&gt;1,RANK(L147,L$3:L$335)&amp;"°",RANK(L147,L$3:L$335)),"")</f>
        <v>145</v>
      </c>
      <c r="C147" s="4" t="str">
        <f aca="false">Joueurs!C186</f>
        <v>FREITAG Henriette</v>
      </c>
      <c r="D147" s="4" t="n">
        <f aca="false">IFERROR(VLOOKUP($C147,JoueursT1,6,0),0)</f>
        <v>0</v>
      </c>
      <c r="E147" s="78" t="n">
        <f aca="false">IFERROR(VLOOKUP($C147,JoueursT2,6,0),0)</f>
        <v>511</v>
      </c>
      <c r="F147" s="78" t="n">
        <f aca="false">IFERROR(VLOOKUP($C147,JoueursT3,6,0),0)</f>
        <v>640</v>
      </c>
      <c r="G147" s="78" t="n">
        <f aca="false">IFERROR(VLOOKUP($C147,JoueursT4,6,0),0)</f>
        <v>545</v>
      </c>
      <c r="H147" s="78" t="n">
        <f aca="false">IFERROR(VLOOKUP($C147,JoueursT5,6,0),0)</f>
        <v>572</v>
      </c>
      <c r="I147" s="78" t="n">
        <f aca="false">IFERROR(VLOOKUP($C147,JoueursT6,6,0),0)</f>
        <v>527</v>
      </c>
      <c r="J147" s="78" t="n">
        <f aca="false">COUNTIF(D147:I147,"&gt;0")</f>
        <v>5</v>
      </c>
      <c r="K147" s="78" t="n">
        <f aca="false">SUM(D147:I147)</f>
        <v>2795</v>
      </c>
      <c r="L147" s="139" t="n">
        <f aca="false">IFERROR(K147/SUMIF(D147:I147,"&gt;0",$D$1:$I$1),0)</f>
        <v>0.574866310160428</v>
      </c>
    </row>
    <row r="148" customFormat="false" ht="14.25" hidden="false" customHeight="false" outlineLevel="0" collapsed="false">
      <c r="A148" s="78" t="n">
        <f aca="false">A147+1</f>
        <v>146</v>
      </c>
      <c r="B148" s="78" t="n">
        <f aca="false">IF(K148&lt;&gt;0,IF(COUNTIF(L$3:L$335,L148)&lt;&gt;1,RANK(L148,L$3:L$335)&amp;"°",RANK(L148,L$3:L$335)),"")</f>
        <v>146</v>
      </c>
      <c r="C148" s="4" t="str">
        <f aca="false">Joueurs!C266</f>
        <v>LAUNOIS Colette</v>
      </c>
      <c r="D148" s="4" t="n">
        <f aca="false">IFERROR(VLOOKUP($C148,JoueursT1,6,0),0)</f>
        <v>522</v>
      </c>
      <c r="E148" s="78" t="n">
        <f aca="false">IFERROR(VLOOKUP($C148,JoueursT2,6,0),0)</f>
        <v>0</v>
      </c>
      <c r="F148" s="78" t="n">
        <f aca="false">IFERROR(VLOOKUP($C148,JoueursT3,6,0),0)</f>
        <v>0</v>
      </c>
      <c r="G148" s="78" t="n">
        <f aca="false">IFERROR(VLOOKUP($C148,JoueursT4,6,0),0)</f>
        <v>684</v>
      </c>
      <c r="H148" s="78" t="n">
        <f aca="false">IFERROR(VLOOKUP($C148,JoueursT5,6,0),0)</f>
        <v>0</v>
      </c>
      <c r="I148" s="78" t="n">
        <f aca="false">IFERROR(VLOOKUP($C148,JoueursT6,6,0),0)</f>
        <v>0</v>
      </c>
      <c r="J148" s="78" t="n">
        <f aca="false">COUNTIF(D148:I148,"&gt;0")</f>
        <v>2</v>
      </c>
      <c r="K148" s="78" t="n">
        <f aca="false">SUM(D148:I148)</f>
        <v>1206</v>
      </c>
      <c r="L148" s="139" t="n">
        <f aca="false">IFERROR(K148/SUMIF(D148:I148,"&gt;0",$D$1:$I$1),0)</f>
        <v>0.57319391634981</v>
      </c>
    </row>
    <row r="149" customFormat="false" ht="14.25" hidden="false" customHeight="false" outlineLevel="0" collapsed="false">
      <c r="A149" s="78" t="n">
        <f aca="false">A148+1</f>
        <v>147</v>
      </c>
      <c r="B149" s="78" t="n">
        <f aca="false">IF(K149&lt;&gt;0,IF(COUNTIF(L$3:L$335,L149)&lt;&gt;1,RANK(L149,L$3:L$335)&amp;"°",RANK(L149,L$3:L$335)),"")</f>
        <v>147</v>
      </c>
      <c r="C149" s="4" t="str">
        <f aca="false">Joueurs!C267</f>
        <v>LUNDY Claudette</v>
      </c>
      <c r="D149" s="4" t="n">
        <f aca="false">IFERROR(VLOOKUP($C149,JoueursT1,6,0),0)</f>
        <v>0</v>
      </c>
      <c r="E149" s="78" t="n">
        <f aca="false">IFERROR(VLOOKUP($C149,JoueursT2,6,0),0)</f>
        <v>544</v>
      </c>
      <c r="F149" s="78" t="n">
        <f aca="false">IFERROR(VLOOKUP($C149,JoueursT3,6,0),0)</f>
        <v>0</v>
      </c>
      <c r="G149" s="78" t="n">
        <f aca="false">IFERROR(VLOOKUP($C149,JoueursT4,6,0),0)</f>
        <v>641</v>
      </c>
      <c r="H149" s="78" t="n">
        <f aca="false">IFERROR(VLOOKUP($C149,JoueursT5,6,0),0)</f>
        <v>0</v>
      </c>
      <c r="I149" s="78" t="n">
        <f aca="false">IFERROR(VLOOKUP($C149,JoueursT6,6,0),0)</f>
        <v>0</v>
      </c>
      <c r="J149" s="78" t="n">
        <f aca="false">COUNTIF(D149:I149,"&gt;0")</f>
        <v>2</v>
      </c>
      <c r="K149" s="78" t="n">
        <f aca="false">SUM(D149:I149)</f>
        <v>1185</v>
      </c>
      <c r="L149" s="139" t="n">
        <f aca="false">IFERROR(K149/SUMIF(D149:I149,"&gt;0",$D$1:$I$1),0)</f>
        <v>0.572740454325761</v>
      </c>
    </row>
    <row r="150" customFormat="false" ht="14.25" hidden="false" customHeight="false" outlineLevel="0" collapsed="false">
      <c r="A150" s="78" t="n">
        <f aca="false">A149+1</f>
        <v>148</v>
      </c>
      <c r="B150" s="78" t="n">
        <f aca="false">IF(K150&lt;&gt;0,IF(COUNTIF(L$3:L$335,L150)&lt;&gt;1,RANK(L150,L$3:L$335)&amp;"°",RANK(L150,L$3:L$335)),"")</f>
        <v>148</v>
      </c>
      <c r="C150" s="4" t="str">
        <f aca="false">Joueurs!C102</f>
        <v>DEFOING Madeleine</v>
      </c>
      <c r="D150" s="4" t="n">
        <f aca="false">IFERROR(VLOOKUP($C150,JoueursT1,6,0),0)</f>
        <v>0</v>
      </c>
      <c r="E150" s="78" t="n">
        <f aca="false">IFERROR(VLOOKUP($C150,JoueursT2,6,0),0)</f>
        <v>0</v>
      </c>
      <c r="F150" s="78" t="n">
        <f aca="false">IFERROR(VLOOKUP($C150,JoueursT3,6,0),0)</f>
        <v>498</v>
      </c>
      <c r="G150" s="78" t="n">
        <f aca="false">IFERROR(VLOOKUP($C150,JoueursT4,6,0),0)</f>
        <v>685</v>
      </c>
      <c r="H150" s="78" t="n">
        <f aca="false">IFERROR(VLOOKUP($C150,JoueursT5,6,0),0)</f>
        <v>421</v>
      </c>
      <c r="I150" s="78" t="n">
        <f aca="false">IFERROR(VLOOKUP($C150,JoueursT6,6,0),0)</f>
        <v>611</v>
      </c>
      <c r="J150" s="78" t="n">
        <f aca="false">COUNTIF(D150:I150,"&gt;0")</f>
        <v>4</v>
      </c>
      <c r="K150" s="78" t="n">
        <f aca="false">SUM(D150:I150)</f>
        <v>2215</v>
      </c>
      <c r="L150" s="139" t="n">
        <f aca="false">IFERROR(K150/SUMIF(D150:I150,"&gt;0",$D$1:$I$1),0)</f>
        <v>0.570582174137043</v>
      </c>
    </row>
    <row r="151" customFormat="false" ht="14.25" hidden="false" customHeight="false" outlineLevel="0" collapsed="false">
      <c r="A151" s="78" t="n">
        <f aca="false">A150+1</f>
        <v>149</v>
      </c>
      <c r="B151" s="78" t="n">
        <f aca="false">IF(K151&lt;&gt;0,IF(COUNTIF(L$3:L$335,L151)&lt;&gt;1,RANK(L151,L$3:L$335)&amp;"°",RANK(L151,L$3:L$335)),"")</f>
        <v>149</v>
      </c>
      <c r="C151" s="4" t="str">
        <f aca="false">Joueurs!C171</f>
        <v>GIGI Jeanne-Marie</v>
      </c>
      <c r="D151" s="4" t="n">
        <f aca="false">IFERROR(VLOOKUP($C151,JoueursT1,6,0),0)</f>
        <v>480</v>
      </c>
      <c r="E151" s="78" t="n">
        <f aca="false">IFERROR(VLOOKUP($C151,JoueursT2,6,0),0)</f>
        <v>546</v>
      </c>
      <c r="F151" s="78" t="n">
        <f aca="false">IFERROR(VLOOKUP($C151,JoueursT3,6,0),0)</f>
        <v>563</v>
      </c>
      <c r="G151" s="78" t="n">
        <f aca="false">IFERROR(VLOOKUP($C151,JoueursT4,6,0),0)</f>
        <v>644</v>
      </c>
      <c r="H151" s="78" t="n">
        <f aca="false">IFERROR(VLOOKUP($C151,JoueursT5,6,0),0)</f>
        <v>540</v>
      </c>
      <c r="I151" s="78" t="n">
        <f aca="false">IFERROR(VLOOKUP($C151,JoueursT6,6,0),0)</f>
        <v>0</v>
      </c>
      <c r="J151" s="78" t="n">
        <f aca="false">COUNTIF(D151:I151,"&gt;0")</f>
        <v>5</v>
      </c>
      <c r="K151" s="78" t="n">
        <f aca="false">SUM(D151:I151)</f>
        <v>2773</v>
      </c>
      <c r="L151" s="139" t="n">
        <f aca="false">IFERROR(K151/SUMIF(D151:I151,"&gt;0",$D$1:$I$1),0)</f>
        <v>0.563388866314506</v>
      </c>
    </row>
    <row r="152" customFormat="false" ht="14.25" hidden="false" customHeight="false" outlineLevel="0" collapsed="false">
      <c r="A152" s="78" t="n">
        <f aca="false">A151+1</f>
        <v>150</v>
      </c>
      <c r="B152" s="78" t="n">
        <f aca="false">IF(K152&lt;&gt;0,IF(COUNTIF(L$3:L$335,L152)&lt;&gt;1,RANK(L152,L$3:L$335)&amp;"°",RANK(L152,L$3:L$335)),"")</f>
        <v>150</v>
      </c>
      <c r="C152" s="4" t="str">
        <f aca="false">Joueurs!C195</f>
        <v>THIRIFAYS Marthe</v>
      </c>
      <c r="D152" s="4" t="n">
        <f aca="false">IFERROR(VLOOKUP($C152,JoueursT1,6,0),0)</f>
        <v>563</v>
      </c>
      <c r="E152" s="78" t="n">
        <f aca="false">IFERROR(VLOOKUP($C152,JoueursT2,6,0),0)</f>
        <v>502</v>
      </c>
      <c r="F152" s="78" t="n">
        <f aca="false">IFERROR(VLOOKUP($C152,JoueursT3,6,0),0)</f>
        <v>472</v>
      </c>
      <c r="G152" s="78" t="n">
        <f aca="false">IFERROR(VLOOKUP($C152,JoueursT4,6,0),0)</f>
        <v>527</v>
      </c>
      <c r="H152" s="78" t="n">
        <f aca="false">IFERROR(VLOOKUP($C152,JoueursT5,6,0),0)</f>
        <v>558</v>
      </c>
      <c r="I152" s="78" t="n">
        <f aca="false">IFERROR(VLOOKUP($C152,JoueursT6,6,0),0)</f>
        <v>688</v>
      </c>
      <c r="J152" s="78" t="n">
        <f aca="false">COUNTIF(D152:I152,"&gt;0")</f>
        <v>6</v>
      </c>
      <c r="K152" s="78" t="n">
        <f aca="false">SUM(D152:I152)</f>
        <v>3310</v>
      </c>
      <c r="L152" s="139" t="n">
        <f aca="false">IFERROR(K152/SUMIF(D152:I152,"&gt;0",$D$1:$I$1),0)</f>
        <v>0.563212523396291</v>
      </c>
    </row>
    <row r="153" customFormat="false" ht="14.25" hidden="false" customHeight="false" outlineLevel="0" collapsed="false">
      <c r="A153" s="78" t="n">
        <f aca="false">A152+1</f>
        <v>151</v>
      </c>
      <c r="B153" s="78" t="n">
        <f aca="false">IF(K153&lt;&gt;0,IF(COUNTIF(L$3:L$335,L153)&lt;&gt;1,RANK(L153,L$3:L$335)&amp;"°",RANK(L153,L$3:L$335)),"")</f>
        <v>151</v>
      </c>
      <c r="C153" s="4" t="str">
        <f aca="false">Joueurs!C179</f>
        <v>ROSSION Francis</v>
      </c>
      <c r="D153" s="4" t="n">
        <f aca="false">IFERROR(VLOOKUP($C153,JoueursT1,6,0),0)</f>
        <v>513</v>
      </c>
      <c r="E153" s="78" t="n">
        <f aca="false">IFERROR(VLOOKUP($C153,JoueursT2,6,0),0)</f>
        <v>0</v>
      </c>
      <c r="F153" s="78" t="n">
        <f aca="false">IFERROR(VLOOKUP($C153,JoueursT3,6,0),0)</f>
        <v>595</v>
      </c>
      <c r="G153" s="78" t="n">
        <f aca="false">IFERROR(VLOOKUP($C153,JoueursT4,6,0),0)</f>
        <v>485</v>
      </c>
      <c r="H153" s="78" t="n">
        <f aca="false">IFERROR(VLOOKUP($C153,JoueursT5,6,0),0)</f>
        <v>522</v>
      </c>
      <c r="I153" s="78" t="n">
        <f aca="false">IFERROR(VLOOKUP($C153,JoueursT6,6,0),0)</f>
        <v>641</v>
      </c>
      <c r="J153" s="78" t="n">
        <f aca="false">COUNTIF(D153:I153,"&gt;0")</f>
        <v>5</v>
      </c>
      <c r="K153" s="78" t="n">
        <f aca="false">SUM(D153:I153)</f>
        <v>2756</v>
      </c>
      <c r="L153" s="139" t="n">
        <f aca="false">IFERROR(K153/SUMIF(D153:I153,"&gt;0",$D$1:$I$1),0)</f>
        <v>0.562793547069634</v>
      </c>
    </row>
    <row r="154" customFormat="false" ht="14.25" hidden="false" customHeight="false" outlineLevel="0" collapsed="false">
      <c r="A154" s="78" t="n">
        <f aca="false">A153+1</f>
        <v>152</v>
      </c>
      <c r="B154" s="78" t="n">
        <f aca="false">IF(K154&lt;&gt;0,IF(COUNTIF(L$3:L$335,L154)&lt;&gt;1,RANK(L154,L$3:L$335)&amp;"°",RANK(L154,L$3:L$335)),"")</f>
        <v>152</v>
      </c>
      <c r="C154" s="4" t="str">
        <f aca="false">Joueurs!C97</f>
        <v>BERLIER Jacqueline</v>
      </c>
      <c r="D154" s="4" t="n">
        <f aca="false">IFERROR(VLOOKUP($C154,JoueursT1,6,0),0)</f>
        <v>508</v>
      </c>
      <c r="E154" s="78" t="n">
        <f aca="false">IFERROR(VLOOKUP($C154,JoueursT2,6,0),0)</f>
        <v>516</v>
      </c>
      <c r="F154" s="78" t="n">
        <f aca="false">IFERROR(VLOOKUP($C154,JoueursT3,6,0),0)</f>
        <v>577</v>
      </c>
      <c r="G154" s="78" t="n">
        <f aca="false">IFERROR(VLOOKUP($C154,JoueursT4,6,0),0)</f>
        <v>623</v>
      </c>
      <c r="H154" s="78" t="n">
        <f aca="false">IFERROR(VLOOKUP($C154,JoueursT5,6,0),0)</f>
        <v>416</v>
      </c>
      <c r="I154" s="78" t="n">
        <f aca="false">IFERROR(VLOOKUP($C154,JoueursT6,6,0),0)</f>
        <v>639</v>
      </c>
      <c r="J154" s="78" t="n">
        <f aca="false">COUNTIF(D154:I154,"&gt;0")</f>
        <v>6</v>
      </c>
      <c r="K154" s="78" t="n">
        <f aca="false">SUM(D154:I154)</f>
        <v>3279</v>
      </c>
      <c r="L154" s="139" t="n">
        <f aca="false">IFERROR(K154/SUMIF(D154:I154,"&gt;0",$D$1:$I$1),0)</f>
        <v>0.557937723328229</v>
      </c>
    </row>
    <row r="155" customFormat="false" ht="14.25" hidden="false" customHeight="false" outlineLevel="0" collapsed="false">
      <c r="A155" s="78" t="n">
        <f aca="false">A154+1</f>
        <v>153</v>
      </c>
      <c r="B155" s="78" t="n">
        <f aca="false">IF(K155&lt;&gt;0,IF(COUNTIF(L$3:L$335,L155)&lt;&gt;1,RANK(L155,L$3:L$335)&amp;"°",RANK(L155,L$3:L$335)),"")</f>
        <v>153</v>
      </c>
      <c r="C155" s="4" t="str">
        <f aca="false">Joueurs!C46</f>
        <v>LEROY Jeannine</v>
      </c>
      <c r="D155" s="4" t="n">
        <f aca="false">IFERROR(VLOOKUP($C155,JoueursT1,6,0),0)</f>
        <v>0</v>
      </c>
      <c r="E155" s="78" t="n">
        <f aca="false">IFERROR(VLOOKUP($C155,JoueursT2,6,0),0)</f>
        <v>562</v>
      </c>
      <c r="F155" s="78" t="n">
        <f aca="false">IFERROR(VLOOKUP($C155,JoueursT3,6,0),0)</f>
        <v>0</v>
      </c>
      <c r="G155" s="78" t="n">
        <f aca="false">IFERROR(VLOOKUP($C155,JoueursT4,6,0),0)</f>
        <v>556</v>
      </c>
      <c r="H155" s="78" t="n">
        <f aca="false">IFERROR(VLOOKUP($C155,JoueursT5,6,0),0)</f>
        <v>0</v>
      </c>
      <c r="I155" s="78" t="n">
        <f aca="false">IFERROR(VLOOKUP($C155,JoueursT6,6,0),0)</f>
        <v>0</v>
      </c>
      <c r="J155" s="78" t="n">
        <f aca="false">COUNTIF(D155:I155,"&gt;0")</f>
        <v>2</v>
      </c>
      <c r="K155" s="78" t="n">
        <f aca="false">SUM(D155:I155)</f>
        <v>1118</v>
      </c>
      <c r="L155" s="139" t="n">
        <f aca="false">IFERROR(K155/SUMIF(D155:I155,"&gt;0",$D$1:$I$1),0)</f>
        <v>0.540357660705655</v>
      </c>
    </row>
    <row r="156" customFormat="false" ht="14.25" hidden="false" customHeight="false" outlineLevel="0" collapsed="false">
      <c r="A156" s="78" t="n">
        <f aca="false">A155+1</f>
        <v>154</v>
      </c>
      <c r="B156" s="78" t="n">
        <f aca="false">IF(K156&lt;&gt;0,IF(COUNTIF(L$3:L$335,L156)&lt;&gt;1,RANK(L156,L$3:L$335)&amp;"°",RANK(L156,L$3:L$335)),"")</f>
        <v>154</v>
      </c>
      <c r="C156" s="4" t="str">
        <f aca="false">Joueurs!C109</f>
        <v>MACORS Nadine</v>
      </c>
      <c r="D156" s="4" t="n">
        <f aca="false">IFERROR(VLOOKUP($C156,JoueursT1,6,0),0)</f>
        <v>0</v>
      </c>
      <c r="E156" s="78" t="n">
        <f aca="false">IFERROR(VLOOKUP($C156,JoueursT2,6,0),0)</f>
        <v>0</v>
      </c>
      <c r="F156" s="78" t="n">
        <f aca="false">IFERROR(VLOOKUP($C156,JoueursT3,6,0),0)</f>
        <v>505</v>
      </c>
      <c r="G156" s="78" t="n">
        <f aca="false">IFERROR(VLOOKUP($C156,JoueursT4,6,0),0)</f>
        <v>398</v>
      </c>
      <c r="H156" s="78" t="n">
        <f aca="false">IFERROR(VLOOKUP($C156,JoueursT5,6,0),0)</f>
        <v>585</v>
      </c>
      <c r="I156" s="78" t="n">
        <f aca="false">IFERROR(VLOOKUP($C156,JoueursT6,6,0),0)</f>
        <v>597</v>
      </c>
      <c r="J156" s="78" t="n">
        <f aca="false">COUNTIF(D156:I156,"&gt;0")</f>
        <v>4</v>
      </c>
      <c r="K156" s="78" t="n">
        <f aca="false">SUM(D156:I156)</f>
        <v>2085</v>
      </c>
      <c r="L156" s="139" t="n">
        <f aca="false">IFERROR(K156/SUMIF(D156:I156,"&gt;0",$D$1:$I$1),0)</f>
        <v>0.5370942812983</v>
      </c>
    </row>
    <row r="157" customFormat="false" ht="14.25" hidden="false" customHeight="false" outlineLevel="0" collapsed="false">
      <c r="A157" s="78" t="n">
        <f aca="false">A156+1</f>
        <v>155</v>
      </c>
      <c r="B157" s="78" t="n">
        <f aca="false">IF(K157&lt;&gt;0,IF(COUNTIF(L$3:L$335,L157)&lt;&gt;1,RANK(L157,L$3:L$335)&amp;"°",RANK(L157,L$3:L$335)),"")</f>
        <v>155</v>
      </c>
      <c r="C157" s="4" t="str">
        <f aca="false">Joueurs!C118</f>
        <v>WOILLARD Marcelle</v>
      </c>
      <c r="D157" s="4" t="n">
        <f aca="false">IFERROR(VLOOKUP($C157,JoueursT1,6,0),0)</f>
        <v>0</v>
      </c>
      <c r="E157" s="78" t="n">
        <f aca="false">IFERROR(VLOOKUP($C157,JoueursT2,6,0),0)</f>
        <v>564</v>
      </c>
      <c r="F157" s="78" t="n">
        <f aca="false">IFERROR(VLOOKUP($C157,JoueursT3,6,0),0)</f>
        <v>440</v>
      </c>
      <c r="G157" s="78" t="n">
        <f aca="false">IFERROR(VLOOKUP($C157,JoueursT4,6,0),0)</f>
        <v>530</v>
      </c>
      <c r="H157" s="78" t="n">
        <f aca="false">IFERROR(VLOOKUP($C157,JoueursT5,6,0),0)</f>
        <v>482</v>
      </c>
      <c r="I157" s="78" t="n">
        <f aca="false">IFERROR(VLOOKUP($C157,JoueursT6,6,0),0)</f>
        <v>591</v>
      </c>
      <c r="J157" s="78" t="n">
        <f aca="false">COUNTIF(D157:I157,"&gt;0")</f>
        <v>5</v>
      </c>
      <c r="K157" s="78" t="n">
        <f aca="false">SUM(D157:I157)</f>
        <v>2607</v>
      </c>
      <c r="L157" s="139" t="n">
        <f aca="false">IFERROR(K157/SUMIF(D157:I157,"&gt;0",$D$1:$I$1),0)</f>
        <v>0.536199095022624</v>
      </c>
    </row>
    <row r="158" customFormat="false" ht="14.25" hidden="false" customHeight="false" outlineLevel="0" collapsed="false">
      <c r="A158" s="78" t="n">
        <f aca="false">A157+1</f>
        <v>156</v>
      </c>
      <c r="B158" s="78" t="n">
        <f aca="false">IF(K158&lt;&gt;0,IF(COUNTIF(L$3:L$335,L158)&lt;&gt;1,RANK(L158,L$3:L$335)&amp;"°",RANK(L158,L$3:L$335)),"")</f>
        <v>156</v>
      </c>
      <c r="C158" s="4" t="str">
        <f aca="false">Joueurs!C148</f>
        <v>ROBERT Jean</v>
      </c>
      <c r="D158" s="4" t="n">
        <f aca="false">IFERROR(VLOOKUP($C158,JoueursT1,6,0),0)</f>
        <v>586</v>
      </c>
      <c r="E158" s="78" t="n">
        <f aca="false">IFERROR(VLOOKUP($C158,JoueursT2,6,0),0)</f>
        <v>483</v>
      </c>
      <c r="F158" s="78" t="n">
        <f aca="false">IFERROR(VLOOKUP($C158,JoueursT3,6,0),0)</f>
        <v>0</v>
      </c>
      <c r="G158" s="78" t="n">
        <f aca="false">IFERROR(VLOOKUP($C158,JoueursT4,6,0),0)</f>
        <v>0</v>
      </c>
      <c r="H158" s="78" t="n">
        <f aca="false">IFERROR(VLOOKUP($C158,JoueursT5,6,0),0)</f>
        <v>0</v>
      </c>
      <c r="I158" s="78" t="n">
        <f aca="false">IFERROR(VLOOKUP($C158,JoueursT6,6,0),0)</f>
        <v>0</v>
      </c>
      <c r="J158" s="78" t="n">
        <f aca="false">COUNTIF(D158:I158,"&gt;0")</f>
        <v>2</v>
      </c>
      <c r="K158" s="78" t="n">
        <f aca="false">SUM(D158:I158)</f>
        <v>1069</v>
      </c>
      <c r="L158" s="139" t="n">
        <f aca="false">IFERROR(K158/SUMIF(D158:I158,"&gt;0",$D$1:$I$1),0)</f>
        <v>0.535839598997494</v>
      </c>
    </row>
    <row r="159" customFormat="false" ht="14.25" hidden="false" customHeight="false" outlineLevel="0" collapsed="false">
      <c r="A159" s="78" t="n">
        <f aca="false">A158+1</f>
        <v>157</v>
      </c>
      <c r="B159" s="78" t="n">
        <f aca="false">IF(K159&lt;&gt;0,IF(COUNTIF(L$3:L$335,L159)&lt;&gt;1,RANK(L159,L$3:L$335)&amp;"°",RANK(L159,L$3:L$335)),"")</f>
        <v>157</v>
      </c>
      <c r="C159" s="4" t="str">
        <f aca="false">Joueurs!C127</f>
        <v>GUILLAUME Hélène</v>
      </c>
      <c r="D159" s="4" t="n">
        <f aca="false">IFERROR(VLOOKUP($C159,JoueursT1,6,0),0)</f>
        <v>394</v>
      </c>
      <c r="E159" s="78" t="n">
        <f aca="false">IFERROR(VLOOKUP($C159,JoueursT2,6,0),0)</f>
        <v>521</v>
      </c>
      <c r="F159" s="78" t="n">
        <f aca="false">IFERROR(VLOOKUP($C159,JoueursT3,6,0),0)</f>
        <v>611</v>
      </c>
      <c r="G159" s="78" t="n">
        <f aca="false">IFERROR(VLOOKUP($C159,JoueursT4,6,0),0)</f>
        <v>595</v>
      </c>
      <c r="H159" s="78" t="n">
        <f aca="false">IFERROR(VLOOKUP($C159,JoueursT5,6,0),0)</f>
        <v>499</v>
      </c>
      <c r="I159" s="78" t="n">
        <f aca="false">IFERROR(VLOOKUP($C159,JoueursT6,6,0),0)</f>
        <v>0</v>
      </c>
      <c r="J159" s="78" t="n">
        <f aca="false">COUNTIF(D159:I159,"&gt;0")</f>
        <v>5</v>
      </c>
      <c r="K159" s="78" t="n">
        <f aca="false">SUM(D159:I159)</f>
        <v>2620</v>
      </c>
      <c r="L159" s="139" t="n">
        <f aca="false">IFERROR(K159/SUMIF(D159:I159,"&gt;0",$D$1:$I$1),0)</f>
        <v>0.5323039414872</v>
      </c>
    </row>
    <row r="160" customFormat="false" ht="14.25" hidden="false" customHeight="false" outlineLevel="0" collapsed="false">
      <c r="A160" s="78" t="n">
        <f aca="false">A159+1</f>
        <v>158</v>
      </c>
      <c r="B160" s="78" t="n">
        <f aca="false">IF(K160&lt;&gt;0,IF(COUNTIF(L$3:L$335,L160)&lt;&gt;1,RANK(L160,L$3:L$335)&amp;"°",RANK(L160,L$3:L$335)),"")</f>
        <v>158</v>
      </c>
      <c r="C160" s="4" t="str">
        <f aca="false">Joueurs!C214</f>
        <v>LUSSON Edouard</v>
      </c>
      <c r="D160" s="4" t="n">
        <f aca="false">IFERROR(VLOOKUP($C160,JoueursT1,6,0),0)</f>
        <v>0</v>
      </c>
      <c r="E160" s="78" t="n">
        <f aca="false">IFERROR(VLOOKUP($C160,JoueursT2,6,0),0)</f>
        <v>0</v>
      </c>
      <c r="F160" s="78" t="n">
        <f aca="false">IFERROR(VLOOKUP($C160,JoueursT3,6,0),0)</f>
        <v>0</v>
      </c>
      <c r="G160" s="78" t="n">
        <f aca="false">IFERROR(VLOOKUP($C160,JoueursT4,6,0),0)</f>
        <v>561</v>
      </c>
      <c r="H160" s="78" t="n">
        <f aca="false">IFERROR(VLOOKUP($C160,JoueursT5,6,0),0)</f>
        <v>0</v>
      </c>
      <c r="I160" s="78" t="n">
        <f aca="false">IFERROR(VLOOKUP($C160,JoueursT6,6,0),0)</f>
        <v>512</v>
      </c>
      <c r="J160" s="78" t="n">
        <f aca="false">COUNTIF(D160:I160,"&gt;0")</f>
        <v>2</v>
      </c>
      <c r="K160" s="78" t="n">
        <f aca="false">SUM(D160:I160)</f>
        <v>1073</v>
      </c>
      <c r="L160" s="139" t="n">
        <f aca="false">IFERROR(K160/SUMIF(D160:I160,"&gt;0",$D$1:$I$1),0)</f>
        <v>0.524951076320939</v>
      </c>
    </row>
    <row r="161" customFormat="false" ht="14.25" hidden="false" customHeight="false" outlineLevel="0" collapsed="false">
      <c r="A161" s="78" t="n">
        <f aca="false">A160+1</f>
        <v>159</v>
      </c>
      <c r="B161" s="78" t="n">
        <f aca="false">IF(K161&lt;&gt;0,IF(COUNTIF(L$3:L$335,L161)&lt;&gt;1,RANK(L161,L$3:L$335)&amp;"°",RANK(L161,L$3:L$335)),"")</f>
        <v>159</v>
      </c>
      <c r="C161" s="4" t="str">
        <f aca="false">Joueurs!C88</f>
        <v>COLINET Mady</v>
      </c>
      <c r="D161" s="4" t="n">
        <f aca="false">IFERROR(VLOOKUP($C161,JoueursT1,6,0),0)</f>
        <v>450</v>
      </c>
      <c r="E161" s="78" t="n">
        <f aca="false">IFERROR(VLOOKUP($C161,JoueursT2,6,0),0)</f>
        <v>504</v>
      </c>
      <c r="F161" s="78" t="n">
        <f aca="false">IFERROR(VLOOKUP($C161,JoueursT3,6,0),0)</f>
        <v>473</v>
      </c>
      <c r="G161" s="78" t="n">
        <f aca="false">IFERROR(VLOOKUP($C161,JoueursT4,6,0),0)</f>
        <v>639</v>
      </c>
      <c r="H161" s="78" t="n">
        <f aca="false">IFERROR(VLOOKUP($C161,JoueursT5,6,0),0)</f>
        <v>467</v>
      </c>
      <c r="I161" s="78" t="n">
        <f aca="false">IFERROR(VLOOKUP($C161,JoueursT6,6,0),0)</f>
        <v>540</v>
      </c>
      <c r="J161" s="78" t="n">
        <f aca="false">COUNTIF(D161:I161,"&gt;0")</f>
        <v>6</v>
      </c>
      <c r="K161" s="78" t="n">
        <f aca="false">SUM(D161:I161)</f>
        <v>3073</v>
      </c>
      <c r="L161" s="139" t="n">
        <f aca="false">IFERROR(K161/SUMIF(D161:I161,"&gt;0",$D$1:$I$1),0)</f>
        <v>0.522885826101753</v>
      </c>
    </row>
    <row r="162" customFormat="false" ht="14.25" hidden="false" customHeight="false" outlineLevel="0" collapsed="false">
      <c r="A162" s="78" t="n">
        <f aca="false">A161+1</f>
        <v>160</v>
      </c>
      <c r="B162" s="78" t="n">
        <f aca="false">IF(K162&lt;&gt;0,IF(COUNTIF(L$3:L$335,L162)&lt;&gt;1,RANK(L162,L$3:L$335)&amp;"°",RANK(L162,L$3:L$335)),"")</f>
        <v>160</v>
      </c>
      <c r="C162" s="4" t="str">
        <f aca="false">Joueurs!C169</f>
        <v>CAMUS Marie-Thérèse</v>
      </c>
      <c r="D162" s="4" t="n">
        <f aca="false">IFERROR(VLOOKUP($C162,JoueursT1,6,0),0)</f>
        <v>547</v>
      </c>
      <c r="E162" s="78" t="n">
        <f aca="false">IFERROR(VLOOKUP($C162,JoueursT2,6,0),0)</f>
        <v>0</v>
      </c>
      <c r="F162" s="78" t="n">
        <f aca="false">IFERROR(VLOOKUP($C162,JoueursT3,6,0),0)</f>
        <v>0</v>
      </c>
      <c r="G162" s="78" t="n">
        <f aca="false">IFERROR(VLOOKUP($C162,JoueursT4,6,0),0)</f>
        <v>538</v>
      </c>
      <c r="H162" s="78" t="n">
        <f aca="false">IFERROR(VLOOKUP($C162,JoueursT5,6,0),0)</f>
        <v>473</v>
      </c>
      <c r="I162" s="78" t="n">
        <f aca="false">IFERROR(VLOOKUP($C162,JoueursT6,6,0),0)</f>
        <v>0</v>
      </c>
      <c r="J162" s="78" t="n">
        <f aca="false">COUNTIF(D162:I162,"&gt;0")</f>
        <v>3</v>
      </c>
      <c r="K162" s="78" t="n">
        <f aca="false">SUM(D162:I162)</f>
        <v>1558</v>
      </c>
      <c r="L162" s="139" t="n">
        <f aca="false">IFERROR(K162/SUMIF(D162:I162,"&gt;0",$D$1:$I$1),0)</f>
        <v>0.513852242744063</v>
      </c>
    </row>
    <row r="163" customFormat="false" ht="14.25" hidden="false" customHeight="false" outlineLevel="0" collapsed="false">
      <c r="A163" s="78" t="n">
        <f aca="false">A162+1</f>
        <v>161</v>
      </c>
      <c r="B163" s="78" t="n">
        <f aca="false">IF(K163&lt;&gt;0,IF(COUNTIF(L$3:L$335,L163)&lt;&gt;1,RANK(L163,L$3:L$335)&amp;"°",RANK(L163,L$3:L$335)),"")</f>
        <v>161</v>
      </c>
      <c r="C163" s="4" t="str">
        <f aca="false">Joueurs!C270</f>
        <v>TOUSSAINT Michel</v>
      </c>
      <c r="D163" s="4" t="n">
        <f aca="false">IFERROR(VLOOKUP($C163,JoueursT1,6,0),0)</f>
        <v>0</v>
      </c>
      <c r="E163" s="78" t="n">
        <f aca="false">IFERROR(VLOOKUP($C163,JoueursT2,6,0),0)</f>
        <v>512</v>
      </c>
      <c r="F163" s="78" t="n">
        <f aca="false">IFERROR(VLOOKUP($C163,JoueursT3,6,0),0)</f>
        <v>0</v>
      </c>
      <c r="G163" s="78" t="n">
        <f aca="false">IFERROR(VLOOKUP($C163,JoueursT4,6,0),0)</f>
        <v>529</v>
      </c>
      <c r="H163" s="78" t="n">
        <f aca="false">IFERROR(VLOOKUP($C163,JoueursT5,6,0),0)</f>
        <v>0</v>
      </c>
      <c r="I163" s="78" t="n">
        <f aca="false">IFERROR(VLOOKUP($C163,JoueursT6,6,0),0)</f>
        <v>0</v>
      </c>
      <c r="J163" s="78" t="n">
        <f aca="false">COUNTIF(D163:I163,"&gt;0")</f>
        <v>2</v>
      </c>
      <c r="K163" s="78" t="n">
        <f aca="false">SUM(D163:I163)</f>
        <v>1041</v>
      </c>
      <c r="L163" s="139" t="n">
        <f aca="false">IFERROR(K163/SUMIF(D163:I163,"&gt;0",$D$1:$I$1),0)</f>
        <v>0.503141614306428</v>
      </c>
    </row>
    <row r="164" customFormat="false" ht="14.25" hidden="false" customHeight="false" outlineLevel="0" collapsed="false">
      <c r="A164" s="78" t="n">
        <f aca="false">A163+1</f>
        <v>162</v>
      </c>
      <c r="B164" s="78" t="n">
        <f aca="false">IF(K164&lt;&gt;0,IF(COUNTIF(L$3:L$335,L164)&lt;&gt;1,RANK(L164,L$3:L$335)&amp;"°",RANK(L164,L$3:L$335)),"")</f>
        <v>162</v>
      </c>
      <c r="C164" s="4" t="str">
        <f aca="false">Joueurs!C146</f>
        <v>MOREAUX Rolande</v>
      </c>
      <c r="D164" s="4" t="n">
        <f aca="false">IFERROR(VLOOKUP($C164,JoueursT1,6,0),0)</f>
        <v>507</v>
      </c>
      <c r="E164" s="78" t="n">
        <f aca="false">IFERROR(VLOOKUP($C164,JoueursT2,6,0),0)</f>
        <v>0</v>
      </c>
      <c r="F164" s="78" t="n">
        <f aca="false">IFERROR(VLOOKUP($C164,JoueursT3,6,0),0)</f>
        <v>0</v>
      </c>
      <c r="G164" s="78" t="n">
        <f aca="false">IFERROR(VLOOKUP($C164,JoueursT4,6,0),0)</f>
        <v>0</v>
      </c>
      <c r="H164" s="78" t="n">
        <f aca="false">IFERROR(VLOOKUP($C164,JoueursT5,6,0),0)</f>
        <v>0</v>
      </c>
      <c r="I164" s="78" t="n">
        <f aca="false">IFERROR(VLOOKUP($C164,JoueursT6,6,0),0)</f>
        <v>0</v>
      </c>
      <c r="J164" s="78" t="n">
        <f aca="false">COUNTIF(D164:I164,"&gt;0")</f>
        <v>1</v>
      </c>
      <c r="K164" s="78" t="n">
        <f aca="false">SUM(D164:I164)</f>
        <v>507</v>
      </c>
      <c r="L164" s="139" t="n">
        <f aca="false">IFERROR(K164/SUMIF(D164:I164,"&gt;0",$D$1:$I$1),0)</f>
        <v>0.499507389162562</v>
      </c>
    </row>
    <row r="165" customFormat="false" ht="14.25" hidden="false" customHeight="false" outlineLevel="0" collapsed="false">
      <c r="A165" s="78" t="n">
        <f aca="false">A164+1</f>
        <v>163</v>
      </c>
      <c r="B165" s="78" t="n">
        <f aca="false">IF(K165&lt;&gt;0,IF(COUNTIF(L$3:L$335,L165)&lt;&gt;1,RANK(L165,L$3:L$335)&amp;"°",RANK(L165,L$3:L$335)),"")</f>
        <v>163</v>
      </c>
      <c r="C165" s="4" t="str">
        <f aca="false">Joueurs!C144</f>
        <v>LONNOY Monique</v>
      </c>
      <c r="D165" s="4" t="n">
        <f aca="false">IFERROR(VLOOKUP($C165,JoueursT1,6,0),0)</f>
        <v>0</v>
      </c>
      <c r="E165" s="78" t="n">
        <f aca="false">IFERROR(VLOOKUP($C165,JoueursT2,6,0),0)</f>
        <v>0</v>
      </c>
      <c r="F165" s="78" t="n">
        <f aca="false">IFERROR(VLOOKUP($C165,JoueursT3,6,0),0)</f>
        <v>0</v>
      </c>
      <c r="G165" s="78" t="n">
        <f aca="false">IFERROR(VLOOKUP($C165,JoueursT4,6,0),0)</f>
        <v>0</v>
      </c>
      <c r="H165" s="78" t="n">
        <f aca="false">IFERROR(VLOOKUP($C165,JoueursT5,6,0),0)</f>
        <v>454</v>
      </c>
      <c r="I165" s="78" t="n">
        <f aca="false">IFERROR(VLOOKUP($C165,JoueursT6,6,0),0)</f>
        <v>482</v>
      </c>
      <c r="J165" s="78" t="n">
        <f aca="false">COUNTIF(D165:I165,"&gt;0")</f>
        <v>2</v>
      </c>
      <c r="K165" s="78" t="n">
        <f aca="false">SUM(D165:I165)</f>
        <v>936</v>
      </c>
      <c r="L165" s="139" t="n">
        <f aca="false">IFERROR(K165/SUMIF(D165:I165,"&gt;0",$D$1:$I$1),0)</f>
        <v>0.497079129049389</v>
      </c>
    </row>
    <row r="166" customFormat="false" ht="14.25" hidden="false" customHeight="false" outlineLevel="0" collapsed="false">
      <c r="A166" s="78" t="n">
        <f aca="false">A165+1</f>
        <v>164</v>
      </c>
      <c r="B166" s="78" t="n">
        <f aca="false">IF(K166&lt;&gt;0,IF(COUNTIF(L$3:L$335,L166)&lt;&gt;1,RANK(L166,L$3:L$335)&amp;"°",RANK(L166,L$3:L$335)),"")</f>
        <v>164</v>
      </c>
      <c r="C166" s="4" t="str">
        <f aca="false">Joueurs!C158</f>
        <v>D'ORCHYMONT Mady</v>
      </c>
      <c r="D166" s="4" t="n">
        <f aca="false">IFERROR(VLOOKUP($C166,JoueursT1,6,0),0)</f>
        <v>441</v>
      </c>
      <c r="E166" s="78" t="n">
        <f aca="false">IFERROR(VLOOKUP($C166,JoueursT2,6,0),0)</f>
        <v>527</v>
      </c>
      <c r="F166" s="78" t="n">
        <f aca="false">IFERROR(VLOOKUP($C166,JoueursT3,6,0),0)</f>
        <v>410</v>
      </c>
      <c r="G166" s="78" t="n">
        <f aca="false">IFERROR(VLOOKUP($C166,JoueursT4,6,0),0)</f>
        <v>452</v>
      </c>
      <c r="H166" s="78" t="n">
        <f aca="false">IFERROR(VLOOKUP($C166,JoueursT5,6,0),0)</f>
        <v>0</v>
      </c>
      <c r="I166" s="78" t="n">
        <f aca="false">IFERROR(VLOOKUP($C166,JoueursT6,6,0),0)</f>
        <v>565</v>
      </c>
      <c r="J166" s="78" t="n">
        <f aca="false">COUNTIF(D166:I166,"&gt;0")</f>
        <v>5</v>
      </c>
      <c r="K166" s="78" t="n">
        <f aca="false">SUM(D166:I166)</f>
        <v>2395</v>
      </c>
      <c r="L166" s="139" t="n">
        <f aca="false">IFERROR(K166/SUMIF(D166:I166,"&gt;0",$D$1:$I$1),0)</f>
        <v>0.483936148716913</v>
      </c>
    </row>
    <row r="167" customFormat="false" ht="14.25" hidden="false" customHeight="false" outlineLevel="0" collapsed="false">
      <c r="A167" s="78" t="n">
        <f aca="false">A166+1</f>
        <v>165</v>
      </c>
      <c r="B167" s="78" t="n">
        <f aca="false">IF(K167&lt;&gt;0,IF(COUNTIF(L$3:L$335,L167)&lt;&gt;1,RANK(L167,L$3:L$335)&amp;"°",RANK(L167,L$3:L$335)),"")</f>
        <v>165</v>
      </c>
      <c r="C167" s="4" t="str">
        <f aca="false">Joueurs!C105</f>
        <v>DRIES Elise</v>
      </c>
      <c r="D167" s="4" t="n">
        <f aca="false">IFERROR(VLOOKUP($C167,JoueursT1,6,0),0)</f>
        <v>401</v>
      </c>
      <c r="E167" s="78" t="n">
        <f aca="false">IFERROR(VLOOKUP($C167,JoueursT2,6,0),0)</f>
        <v>712</v>
      </c>
      <c r="F167" s="78" t="n">
        <f aca="false">IFERROR(VLOOKUP($C167,JoueursT3,6,0),0)</f>
        <v>417</v>
      </c>
      <c r="G167" s="78" t="n">
        <f aca="false">IFERROR(VLOOKUP($C167,JoueursT4,6,0),0)</f>
        <v>449</v>
      </c>
      <c r="H167" s="78" t="n">
        <f aca="false">IFERROR(VLOOKUP($C167,JoueursT5,6,0),0)</f>
        <v>0</v>
      </c>
      <c r="I167" s="78" t="n">
        <f aca="false">IFERROR(VLOOKUP($C167,JoueursT6,6,0),0)</f>
        <v>408</v>
      </c>
      <c r="J167" s="78" t="n">
        <f aca="false">COUNTIF(D167:I167,"&gt;0")</f>
        <v>5</v>
      </c>
      <c r="K167" s="78" t="n">
        <f aca="false">SUM(D167:I167)</f>
        <v>2387</v>
      </c>
      <c r="L167" s="139" t="n">
        <f aca="false">IFERROR(K167/SUMIF(D167:I167,"&gt;0",$D$1:$I$1),0)</f>
        <v>0.482319660537482</v>
      </c>
    </row>
    <row r="168" customFormat="false" ht="14.25" hidden="false" customHeight="false" outlineLevel="0" collapsed="false">
      <c r="A168" s="78" t="n">
        <f aca="false">A167+1</f>
        <v>166</v>
      </c>
      <c r="B168" s="78" t="n">
        <f aca="false">IF(K168&lt;&gt;0,IF(COUNTIF(L$3:L$335,L168)&lt;&gt;1,RANK(L168,L$3:L$335)&amp;"°",RANK(L168,L$3:L$335)),"")</f>
        <v>166</v>
      </c>
      <c r="C168" s="4" t="str">
        <f aca="false">Joueurs!C113</f>
        <v>SACHS Martine</v>
      </c>
      <c r="D168" s="4" t="n">
        <f aca="false">IFERROR(VLOOKUP($C168,JoueursT1,6,0),0)</f>
        <v>387</v>
      </c>
      <c r="E168" s="78" t="n">
        <f aca="false">IFERROR(VLOOKUP($C168,JoueursT2,6,0),0)</f>
        <v>477</v>
      </c>
      <c r="F168" s="78" t="n">
        <f aca="false">IFERROR(VLOOKUP($C168,JoueursT3,6,0),0)</f>
        <v>390</v>
      </c>
      <c r="G168" s="78" t="n">
        <f aca="false">IFERROR(VLOOKUP($C168,JoueursT4,6,0),0)</f>
        <v>494</v>
      </c>
      <c r="H168" s="78" t="n">
        <f aca="false">IFERROR(VLOOKUP($C168,JoueursT5,6,0),0)</f>
        <v>457</v>
      </c>
      <c r="I168" s="78" t="n">
        <f aca="false">IFERROR(VLOOKUP($C168,JoueursT6,6,0),0)</f>
        <v>548</v>
      </c>
      <c r="J168" s="78" t="n">
        <f aca="false">COUNTIF(D168:I168,"&gt;0")</f>
        <v>6</v>
      </c>
      <c r="K168" s="78" t="n">
        <f aca="false">SUM(D168:I168)</f>
        <v>2753</v>
      </c>
      <c r="L168" s="139" t="n">
        <f aca="false">IFERROR(K168/SUMIF(D168:I168,"&gt;0",$D$1:$I$1),0)</f>
        <v>0.468436277012081</v>
      </c>
    </row>
    <row r="169" customFormat="false" ht="14.25" hidden="false" customHeight="false" outlineLevel="0" collapsed="false">
      <c r="A169" s="78" t="n">
        <f aca="false">A168+1</f>
        <v>167</v>
      </c>
      <c r="B169" s="78" t="n">
        <f aca="false">IF(K169&lt;&gt;0,IF(COUNTIF(L$3:L$335,L169)&lt;&gt;1,RANK(L169,L$3:L$335)&amp;"°",RANK(L169,L$3:L$335)),"")</f>
        <v>167</v>
      </c>
      <c r="C169" s="4" t="str">
        <f aca="false">Joueurs!C143</f>
        <v>LAPLANCHE Théo</v>
      </c>
      <c r="D169" s="4" t="n">
        <f aca="false">IFERROR(VLOOKUP($C169,JoueursT1,6,0),0)</f>
        <v>0</v>
      </c>
      <c r="E169" s="78" t="n">
        <f aca="false">IFERROR(VLOOKUP($C169,JoueursT2,6,0),0)</f>
        <v>488</v>
      </c>
      <c r="F169" s="78" t="n">
        <f aca="false">IFERROR(VLOOKUP($C169,JoueursT3,6,0),0)</f>
        <v>0</v>
      </c>
      <c r="G169" s="78" t="n">
        <f aca="false">IFERROR(VLOOKUP($C169,JoueursT4,6,0),0)</f>
        <v>511</v>
      </c>
      <c r="H169" s="78" t="n">
        <f aca="false">IFERROR(VLOOKUP($C169,JoueursT5,6,0),0)</f>
        <v>397</v>
      </c>
      <c r="I169" s="78" t="n">
        <f aca="false">IFERROR(VLOOKUP($C169,JoueursT6,6,0),0)</f>
        <v>0</v>
      </c>
      <c r="J169" s="78" t="n">
        <f aca="false">COUNTIF(D169:I169,"&gt;0")</f>
        <v>3</v>
      </c>
      <c r="K169" s="78" t="n">
        <f aca="false">SUM(D169:I169)</f>
        <v>1396</v>
      </c>
      <c r="L169" s="139" t="n">
        <f aca="false">IFERROR(K169/SUMIF(D169:I169,"&gt;0",$D$1:$I$1),0)</f>
        <v>0.465799132465799</v>
      </c>
    </row>
    <row r="170" customFormat="false" ht="14.25" hidden="false" customHeight="false" outlineLevel="0" collapsed="false">
      <c r="A170" s="78" t="n">
        <f aca="false">A169+1</f>
        <v>168</v>
      </c>
      <c r="B170" s="78" t="n">
        <f aca="false">IF(K170&lt;&gt;0,IF(COUNTIF(L$3:L$335,L170)&lt;&gt;1,RANK(L170,L$3:L$335)&amp;"°",RANK(L170,L$3:L$335)),"")</f>
        <v>168</v>
      </c>
      <c r="C170" s="4" t="str">
        <f aca="false">Joueurs!C178</f>
        <v>RICHARD Agnès</v>
      </c>
      <c r="D170" s="4" t="n">
        <f aca="false">IFERROR(VLOOKUP($C170,JoueursT1,6,0),0)</f>
        <v>355</v>
      </c>
      <c r="E170" s="78" t="n">
        <f aca="false">IFERROR(VLOOKUP($C170,JoueursT2,6,0),0)</f>
        <v>0</v>
      </c>
      <c r="F170" s="78" t="n">
        <f aca="false">IFERROR(VLOOKUP($C170,JoueursT3,6,0),0)</f>
        <v>379</v>
      </c>
      <c r="G170" s="78" t="n">
        <f aca="false">IFERROR(VLOOKUP($C170,JoueursT4,6,0),0)</f>
        <v>553</v>
      </c>
      <c r="H170" s="78" t="n">
        <f aca="false">IFERROR(VLOOKUP($C170,JoueursT5,6,0),0)</f>
        <v>476</v>
      </c>
      <c r="I170" s="78" t="n">
        <f aca="false">IFERROR(VLOOKUP($C170,JoueursT6,6,0),0)</f>
        <v>502</v>
      </c>
      <c r="J170" s="78" t="n">
        <f aca="false">COUNTIF(D170:I170,"&gt;0")</f>
        <v>5</v>
      </c>
      <c r="K170" s="78" t="n">
        <f aca="false">SUM(D170:I170)</f>
        <v>2265</v>
      </c>
      <c r="L170" s="139" t="n">
        <f aca="false">IFERROR(K170/SUMIF(D170:I170,"&gt;0",$D$1:$I$1),0)</f>
        <v>0.462528078415356</v>
      </c>
    </row>
    <row r="171" customFormat="false" ht="14.25" hidden="false" customHeight="false" outlineLevel="0" collapsed="false">
      <c r="A171" s="78" t="n">
        <f aca="false">A170+1</f>
        <v>169</v>
      </c>
      <c r="B171" s="78" t="n">
        <f aca="false">IF(K171&lt;&gt;0,IF(COUNTIF(L$3:L$335,L171)&lt;&gt;1,RANK(L171,L$3:L$335)&amp;"°",RANK(L171,L$3:L$335)),"")</f>
        <v>169</v>
      </c>
      <c r="C171" s="4" t="str">
        <f aca="false">Joueurs!C176</f>
        <v>PELTIER Renelde</v>
      </c>
      <c r="D171" s="4" t="n">
        <f aca="false">IFERROR(VLOOKUP($C171,JoueursT1,6,0),0)</f>
        <v>452</v>
      </c>
      <c r="E171" s="78" t="n">
        <f aca="false">IFERROR(VLOOKUP($C171,JoueursT2,6,0),0)</f>
        <v>410</v>
      </c>
      <c r="F171" s="78" t="n">
        <f aca="false">IFERROR(VLOOKUP($C171,JoueursT3,6,0),0)</f>
        <v>0</v>
      </c>
      <c r="G171" s="78" t="n">
        <f aca="false">IFERROR(VLOOKUP($C171,JoueursT4,6,0),0)</f>
        <v>483</v>
      </c>
      <c r="H171" s="78" t="n">
        <f aca="false">IFERROR(VLOOKUP($C171,JoueursT5,6,0),0)</f>
        <v>504</v>
      </c>
      <c r="I171" s="78" t="n">
        <f aca="false">IFERROR(VLOOKUP($C171,JoueursT6,6,0),0)</f>
        <v>0</v>
      </c>
      <c r="J171" s="78" t="n">
        <f aca="false">COUNTIF(D171:I171,"&gt;0")</f>
        <v>4</v>
      </c>
      <c r="K171" s="78" t="n">
        <f aca="false">SUM(D171:I171)</f>
        <v>1849</v>
      </c>
      <c r="L171" s="139" t="n">
        <f aca="false">IFERROR(K171/SUMIF(D171:I171,"&gt;0",$D$1:$I$1),0)</f>
        <v>0.46086739780658</v>
      </c>
    </row>
    <row r="172" customFormat="false" ht="14.25" hidden="false" customHeight="false" outlineLevel="0" collapsed="false">
      <c r="A172" s="78" t="n">
        <f aca="false">A171+1</f>
        <v>170</v>
      </c>
      <c r="B172" s="78" t="n">
        <f aca="false">IF(K172&lt;&gt;0,IF(COUNTIF(L$3:L$335,L172)&lt;&gt;1,RANK(L172,L$3:L$335)&amp;"°",RANK(L172,L$3:L$335)),"")</f>
        <v>170</v>
      </c>
      <c r="C172" s="4" t="str">
        <f aca="false">Joueurs!C174</f>
        <v>LAMBERT Muriel</v>
      </c>
      <c r="D172" s="4" t="n">
        <f aca="false">IFERROR(VLOOKUP($C172,JoueursT1,6,0),0)</f>
        <v>496</v>
      </c>
      <c r="E172" s="78" t="n">
        <f aca="false">IFERROR(VLOOKUP($C172,JoueursT2,6,0),0)</f>
        <v>0</v>
      </c>
      <c r="F172" s="78" t="n">
        <f aca="false">IFERROR(VLOOKUP($C172,JoueursT3,6,0),0)</f>
        <v>352</v>
      </c>
      <c r="G172" s="78" t="n">
        <f aca="false">IFERROR(VLOOKUP($C172,JoueursT4,6,0),0)</f>
        <v>381</v>
      </c>
      <c r="H172" s="78" t="n">
        <f aca="false">IFERROR(VLOOKUP($C172,JoueursT5,6,0),0)</f>
        <v>483</v>
      </c>
      <c r="I172" s="78" t="n">
        <f aca="false">IFERROR(VLOOKUP($C172,JoueursT6,6,0),0)</f>
        <v>522</v>
      </c>
      <c r="J172" s="78" t="n">
        <f aca="false">COUNTIF(D172:I172,"&gt;0")</f>
        <v>5</v>
      </c>
      <c r="K172" s="78" t="n">
        <f aca="false">SUM(D172:I172)</f>
        <v>2234</v>
      </c>
      <c r="L172" s="139" t="n">
        <f aca="false">IFERROR(K172/SUMIF(D172:I172,"&gt;0",$D$1:$I$1),0)</f>
        <v>0.456197672044109</v>
      </c>
    </row>
    <row r="173" customFormat="false" ht="14.25" hidden="false" customHeight="false" outlineLevel="0" collapsed="false">
      <c r="A173" s="78" t="n">
        <f aca="false">A172+1</f>
        <v>171</v>
      </c>
      <c r="B173" s="78" t="n">
        <f aca="false">IF(K173&lt;&gt;0,IF(COUNTIF(L$3:L$335,L173)&lt;&gt;1,RANK(L173,L$3:L$335)&amp;"°",RANK(L173,L$3:L$335)),"")</f>
        <v>171</v>
      </c>
      <c r="C173" s="4" t="str">
        <f aca="false">Joueurs!C181</f>
        <v>TOTH Etelle</v>
      </c>
      <c r="D173" s="4" t="n">
        <f aca="false">IFERROR(VLOOKUP($C173,JoueursT1,6,0),0)</f>
        <v>467</v>
      </c>
      <c r="E173" s="78" t="n">
        <f aca="false">IFERROR(VLOOKUP($C173,JoueursT2,6,0),0)</f>
        <v>0</v>
      </c>
      <c r="F173" s="78" t="n">
        <f aca="false">IFERROR(VLOOKUP($C173,JoueursT3,6,0),0)</f>
        <v>325</v>
      </c>
      <c r="G173" s="78" t="n">
        <f aca="false">IFERROR(VLOOKUP($C173,JoueursT4,6,0),0)</f>
        <v>0</v>
      </c>
      <c r="H173" s="78" t="n">
        <f aca="false">IFERROR(VLOOKUP($C173,JoueursT5,6,0),0)</f>
        <v>494</v>
      </c>
      <c r="I173" s="78" t="n">
        <f aca="false">IFERROR(VLOOKUP($C173,JoueursT6,6,0),0)</f>
        <v>0</v>
      </c>
      <c r="J173" s="78" t="n">
        <f aca="false">COUNTIF(D173:I173,"&gt;0")</f>
        <v>3</v>
      </c>
      <c r="K173" s="78" t="n">
        <f aca="false">SUM(D173:I173)</f>
        <v>1286</v>
      </c>
      <c r="L173" s="139" t="n">
        <f aca="false">IFERROR(K173/SUMIF(D173:I173,"&gt;0",$D$1:$I$1),0)</f>
        <v>0.450753592709429</v>
      </c>
    </row>
    <row r="174" customFormat="false" ht="14.25" hidden="false" customHeight="false" outlineLevel="0" collapsed="false">
      <c r="A174" s="78" t="n">
        <f aca="false">A173+1</f>
        <v>172</v>
      </c>
      <c r="B174" s="78" t="n">
        <f aca="false">IF(K174&lt;&gt;0,IF(COUNTIF(L$3:L$335,L174)&lt;&gt;1,RANK(L174,L$3:L$335)&amp;"°",RANK(L174,L$3:L$335)),"")</f>
        <v>172</v>
      </c>
      <c r="C174" s="4" t="str">
        <f aca="false">Joueurs!C103</f>
        <v>DE POUHON José</v>
      </c>
      <c r="D174" s="4" t="n">
        <f aca="false">IFERROR(VLOOKUP($C174,JoueursT1,6,0),0)</f>
        <v>0</v>
      </c>
      <c r="E174" s="78" t="n">
        <f aca="false">IFERROR(VLOOKUP($C174,JoueursT2,6,0),0)</f>
        <v>0</v>
      </c>
      <c r="F174" s="78" t="n">
        <f aca="false">IFERROR(VLOOKUP($C174,JoueursT3,6,0),0)</f>
        <v>0</v>
      </c>
      <c r="G174" s="78" t="n">
        <f aca="false">IFERROR(VLOOKUP($C174,JoueursT4,6,0),0)</f>
        <v>0</v>
      </c>
      <c r="H174" s="78" t="n">
        <f aca="false">IFERROR(VLOOKUP($C174,JoueursT5,6,0),0)</f>
        <v>408</v>
      </c>
      <c r="I174" s="78" t="n">
        <f aca="false">IFERROR(VLOOKUP($C174,JoueursT6,6,0),0)</f>
        <v>0</v>
      </c>
      <c r="J174" s="78" t="n">
        <f aca="false">COUNTIF(D174:I174,"&gt;0")</f>
        <v>1</v>
      </c>
      <c r="K174" s="78" t="n">
        <f aca="false">SUM(D174:I174)</f>
        <v>408</v>
      </c>
      <c r="L174" s="139" t="n">
        <f aca="false">IFERROR(K174/SUMIF(D174:I174,"&gt;0",$D$1:$I$1),0)</f>
        <v>0.439655172413793</v>
      </c>
    </row>
    <row r="175" customFormat="false" ht="14.25" hidden="false" customHeight="false" outlineLevel="0" collapsed="false">
      <c r="A175" s="78" t="n">
        <f aca="false">A174+1</f>
        <v>173</v>
      </c>
      <c r="B175" s="78" t="n">
        <f aca="false">IF(K175&lt;&gt;0,IF(COUNTIF(L$3:L$335,L175)&lt;&gt;1,RANK(L175,L$3:L$335)&amp;"°",RANK(L175,L$3:L$335)),"")</f>
        <v>173</v>
      </c>
      <c r="C175" s="4" t="str">
        <f aca="false">Joueurs!C271</f>
        <v>TOUSSAINT Sylvie</v>
      </c>
      <c r="D175" s="4" t="n">
        <f aca="false">IFERROR(VLOOKUP($C175,JoueursT1,6,0),0)</f>
        <v>0</v>
      </c>
      <c r="E175" s="78" t="n">
        <f aca="false">IFERROR(VLOOKUP($C175,JoueursT2,6,0),0)</f>
        <v>431</v>
      </c>
      <c r="F175" s="78" t="n">
        <f aca="false">IFERROR(VLOOKUP($C175,JoueursT3,6,0),0)</f>
        <v>0</v>
      </c>
      <c r="G175" s="78" t="n">
        <f aca="false">IFERROR(VLOOKUP($C175,JoueursT4,6,0),0)</f>
        <v>448</v>
      </c>
      <c r="H175" s="78" t="n">
        <f aca="false">IFERROR(VLOOKUP($C175,JoueursT5,6,0),0)</f>
        <v>0</v>
      </c>
      <c r="I175" s="78" t="n">
        <f aca="false">IFERROR(VLOOKUP($C175,JoueursT6,6,0),0)</f>
        <v>0</v>
      </c>
      <c r="J175" s="78" t="n">
        <f aca="false">COUNTIF(D175:I175,"&gt;0")</f>
        <v>2</v>
      </c>
      <c r="K175" s="78" t="n">
        <f aca="false">SUM(D175:I175)</f>
        <v>879</v>
      </c>
      <c r="L175" s="139" t="n">
        <f aca="false">IFERROR(K175/SUMIF(D175:I175,"&gt;0",$D$1:$I$1),0)</f>
        <v>0.424842919284679</v>
      </c>
    </row>
    <row r="176" customFormat="false" ht="14.25" hidden="false" customHeight="false" outlineLevel="0" collapsed="false">
      <c r="A176" s="78" t="n">
        <f aca="false">A175+1</f>
        <v>174</v>
      </c>
      <c r="B176" s="78" t="n">
        <f aca="false">IF(K176&lt;&gt;0,IF(COUNTIF(L$3:L$335,L176)&lt;&gt;1,RANK(L176,L$3:L$335)&amp;"°",RANK(L176,L$3:L$335)),"")</f>
        <v>174</v>
      </c>
      <c r="C176" s="4" t="str">
        <f aca="false">Joueurs!C234</f>
        <v>DUPUIT Marie-Louise</v>
      </c>
      <c r="D176" s="4" t="n">
        <f aca="false">IFERROR(VLOOKUP($C176,JoueursT1,6,0),0)</f>
        <v>0</v>
      </c>
      <c r="E176" s="78" t="n">
        <f aca="false">IFERROR(VLOOKUP($C176,JoueursT2,6,0),0)</f>
        <v>0</v>
      </c>
      <c r="F176" s="78" t="n">
        <f aca="false">IFERROR(VLOOKUP($C176,JoueursT3,6,0),0)</f>
        <v>328</v>
      </c>
      <c r="G176" s="78" t="n">
        <f aca="false">IFERROR(VLOOKUP($C176,JoueursT4,6,0),0)</f>
        <v>493</v>
      </c>
      <c r="H176" s="78" t="n">
        <f aca="false">IFERROR(VLOOKUP($C176,JoueursT5,6,0),0)</f>
        <v>397</v>
      </c>
      <c r="I176" s="78" t="n">
        <f aca="false">IFERROR(VLOOKUP($C176,JoueursT6,6,0),0)</f>
        <v>0</v>
      </c>
      <c r="J176" s="78" t="n">
        <f aca="false">COUNTIF(D176:I176,"&gt;0")</f>
        <v>3</v>
      </c>
      <c r="K176" s="78" t="n">
        <f aca="false">SUM(D176:I176)</f>
        <v>1218</v>
      </c>
      <c r="L176" s="139" t="n">
        <f aca="false">IFERROR(K176/SUMIF(D176:I176,"&gt;0",$D$1:$I$1),0)</f>
        <v>0.416125725999317</v>
      </c>
    </row>
    <row r="177" customFormat="false" ht="14.25" hidden="false" customHeight="false" outlineLevel="0" collapsed="false">
      <c r="A177" s="78" t="n">
        <f aca="false">A176+1</f>
        <v>175</v>
      </c>
      <c r="B177" s="78" t="n">
        <f aca="false">IF(K177&lt;&gt;0,IF(COUNTIF(L$3:L$335,L177)&lt;&gt;1,RANK(L177,L$3:L$335)&amp;"°",RANK(L177,L$3:L$335)),"")</f>
        <v>175</v>
      </c>
      <c r="C177" s="4" t="str">
        <f aca="false">Joueurs!C40</f>
        <v>HEREMANS Joséphine</v>
      </c>
      <c r="D177" s="4" t="n">
        <f aca="false">IFERROR(VLOOKUP($C177,JoueursT1,6,0),0)</f>
        <v>0</v>
      </c>
      <c r="E177" s="78" t="n">
        <f aca="false">IFERROR(VLOOKUP($C177,JoueursT2,6,0),0)</f>
        <v>0</v>
      </c>
      <c r="F177" s="78" t="n">
        <f aca="false">IFERROR(VLOOKUP($C177,JoueursT3,6,0),0)</f>
        <v>349</v>
      </c>
      <c r="G177" s="78" t="n">
        <f aca="false">IFERROR(VLOOKUP($C177,JoueursT4,6,0),0)</f>
        <v>0</v>
      </c>
      <c r="H177" s="78" t="n">
        <f aca="false">IFERROR(VLOOKUP($C177,JoueursT5,6,0),0)</f>
        <v>347</v>
      </c>
      <c r="I177" s="78" t="n">
        <f aca="false">IFERROR(VLOOKUP($C177,JoueursT6,6,0),0)</f>
        <v>441</v>
      </c>
      <c r="J177" s="78" t="n">
        <f aca="false">COUNTIF(D177:I177,"&gt;0")</f>
        <v>3</v>
      </c>
      <c r="K177" s="78" t="n">
        <f aca="false">SUM(D177:I177)</f>
        <v>1137</v>
      </c>
      <c r="L177" s="139" t="n">
        <f aca="false">IFERROR(K177/SUMIF(D177:I177,"&gt;0",$D$1:$I$1),0)</f>
        <v>0.407089151450054</v>
      </c>
    </row>
    <row r="178" customFormat="false" ht="14.25" hidden="false" customHeight="false" outlineLevel="0" collapsed="false">
      <c r="A178" s="78" t="n">
        <f aca="false">A177+1</f>
        <v>176</v>
      </c>
      <c r="B178" s="78" t="n">
        <f aca="false">IF(K178&lt;&gt;0,IF(COUNTIF(L$3:L$335,L178)&lt;&gt;1,RANK(L178,L$3:L$335)&amp;"°",RANK(L178,L$3:L$335)),"")</f>
        <v>176</v>
      </c>
      <c r="C178" s="4" t="str">
        <f aca="false">Joueurs!C117</f>
        <v>WOILLARD Françoise</v>
      </c>
      <c r="D178" s="4" t="n">
        <f aca="false">IFERROR(VLOOKUP($C178,JoueursT1,6,0),0)</f>
        <v>0</v>
      </c>
      <c r="E178" s="78" t="n">
        <f aca="false">IFERROR(VLOOKUP($C178,JoueursT2,6,0),0)</f>
        <v>396</v>
      </c>
      <c r="F178" s="78" t="n">
        <f aca="false">IFERROR(VLOOKUP($C178,JoueursT3,6,0),0)</f>
        <v>0</v>
      </c>
      <c r="G178" s="78" t="n">
        <f aca="false">IFERROR(VLOOKUP($C178,JoueursT4,6,0),0)</f>
        <v>0</v>
      </c>
      <c r="H178" s="78" t="n">
        <f aca="false">IFERROR(VLOOKUP($C178,JoueursT5,6,0),0)</f>
        <v>0</v>
      </c>
      <c r="I178" s="78" t="n">
        <f aca="false">IFERROR(VLOOKUP($C178,JoueursT6,6,0),0)</f>
        <v>0</v>
      </c>
      <c r="J178" s="78" t="n">
        <f aca="false">COUNTIF(D178:I178,"&gt;0")</f>
        <v>1</v>
      </c>
      <c r="K178" s="78" t="n">
        <f aca="false">SUM(D178:I178)</f>
        <v>396</v>
      </c>
      <c r="L178" s="139" t="n">
        <f aca="false">IFERROR(K178/SUMIF(D178:I178,"&gt;0",$D$1:$I$1),0)</f>
        <v>0.404081632653061</v>
      </c>
    </row>
    <row r="179" customFormat="false" ht="14.25" hidden="false" customHeight="false" outlineLevel="0" collapsed="false">
      <c r="A179" s="78" t="n">
        <f aca="false">A178+1</f>
        <v>177</v>
      </c>
      <c r="B179" s="78" t="n">
        <f aca="false">IF(K179&lt;&gt;0,IF(COUNTIF(L$3:L$335,L179)&lt;&gt;1,RANK(L179,L$3:L$335)&amp;"°",RANK(L179,L$3:L$335)),"")</f>
        <v>177</v>
      </c>
      <c r="C179" s="4" t="str">
        <f aca="false">Joueurs!C56</f>
        <v>TEUGELS Jean-Luc</v>
      </c>
      <c r="D179" s="4" t="n">
        <f aca="false">IFERROR(VLOOKUP($C179,JoueursT1,6,0),0)</f>
        <v>0</v>
      </c>
      <c r="E179" s="78" t="n">
        <f aca="false">IFERROR(VLOOKUP($C179,JoueursT2,6,0),0)</f>
        <v>0</v>
      </c>
      <c r="F179" s="78" t="n">
        <f aca="false">IFERROR(VLOOKUP($C179,JoueursT3,6,0),0)</f>
        <v>334</v>
      </c>
      <c r="G179" s="78" t="n">
        <f aca="false">IFERROR(VLOOKUP($C179,JoueursT4,6,0),0)</f>
        <v>0</v>
      </c>
      <c r="H179" s="78" t="n">
        <f aca="false">IFERROR(VLOOKUP($C179,JoueursT5,6,0),0)</f>
        <v>0</v>
      </c>
      <c r="I179" s="78" t="n">
        <f aca="false">IFERROR(VLOOKUP($C179,JoueursT6,6,0),0)</f>
        <v>0</v>
      </c>
      <c r="J179" s="78" t="n">
        <f aca="false">COUNTIF(D179:I179,"&gt;0")</f>
        <v>1</v>
      </c>
      <c r="K179" s="78" t="n">
        <f aca="false">SUM(D179:I179)</f>
        <v>334</v>
      </c>
      <c r="L179" s="139" t="n">
        <f aca="false">IFERROR(K179/SUMIF(D179:I179,"&gt;0",$D$1:$I$1),0)</f>
        <v>0.367032967032967</v>
      </c>
    </row>
    <row r="180" customFormat="false" ht="14.25" hidden="false" customHeight="false" outlineLevel="0" collapsed="false">
      <c r="A180" s="78" t="n">
        <f aca="false">A179+1</f>
        <v>178</v>
      </c>
      <c r="B180" s="78" t="n">
        <f aca="false">IF(K180&lt;&gt;0,IF(COUNTIF(L$3:L$335,L180)&lt;&gt;1,RANK(L180,L$3:L$335)&amp;"°",RANK(L180,L$3:L$335)),"")</f>
        <v>178</v>
      </c>
      <c r="C180" s="4" t="str">
        <f aca="false">Joueurs!C194</f>
        <v>ROSSIGNON René</v>
      </c>
      <c r="D180" s="4" t="n">
        <f aca="false">IFERROR(VLOOKUP($C180,JoueursT1,6,0),0)</f>
        <v>317</v>
      </c>
      <c r="E180" s="78" t="n">
        <f aca="false">IFERROR(VLOOKUP($C180,JoueursT2,6,0),0)</f>
        <v>376</v>
      </c>
      <c r="F180" s="78" t="n">
        <f aca="false">IFERROR(VLOOKUP($C180,JoueursT3,6,0),0)</f>
        <v>300</v>
      </c>
      <c r="G180" s="78" t="n">
        <f aca="false">IFERROR(VLOOKUP($C180,JoueursT4,6,0),0)</f>
        <v>319</v>
      </c>
      <c r="H180" s="78" t="n">
        <f aca="false">IFERROR(VLOOKUP($C180,JoueursT5,6,0),0)</f>
        <v>277</v>
      </c>
      <c r="I180" s="78" t="n">
        <f aca="false">IFERROR(VLOOKUP($C180,JoueursT6,6,0),0)</f>
        <v>370</v>
      </c>
      <c r="J180" s="78" t="n">
        <f aca="false">COUNTIF(D180:I180,"&gt;0")</f>
        <v>6</v>
      </c>
      <c r="K180" s="78" t="n">
        <f aca="false">SUM(D180:I180)</f>
        <v>1959</v>
      </c>
      <c r="L180" s="139" t="n">
        <f aca="false">IFERROR(K180/SUMIF(D180:I180,"&gt;0",$D$1:$I$1),0)</f>
        <v>0.333333333333333</v>
      </c>
    </row>
    <row r="181" customFormat="false" ht="14.25" hidden="false" customHeight="false" outlineLevel="0" collapsed="false">
      <c r="A181" s="78" t="n">
        <f aca="false">A180+1</f>
        <v>179</v>
      </c>
      <c r="B181" s="78" t="n">
        <f aca="false">IF(K181&lt;&gt;0,IF(COUNTIF(L$3:L$335,L181)&lt;&gt;1,RANK(L181,L$3:L$335)&amp;"°",RANK(L181,L$3:L$335)),"")</f>
        <v>179</v>
      </c>
      <c r="C181" s="4" t="str">
        <f aca="false">Joueurs!C30</f>
        <v>BOURCY Beatrice</v>
      </c>
      <c r="D181" s="4" t="n">
        <f aca="false">IFERROR(VLOOKUP($C181,JoueursT1,6,0),0)</f>
        <v>0</v>
      </c>
      <c r="E181" s="78" t="n">
        <f aca="false">IFERROR(VLOOKUP($C181,JoueursT2,6,0),0)</f>
        <v>267</v>
      </c>
      <c r="F181" s="78" t="n">
        <f aca="false">IFERROR(VLOOKUP($C181,JoueursT3,6,0),0)</f>
        <v>0</v>
      </c>
      <c r="G181" s="78" t="n">
        <f aca="false">IFERROR(VLOOKUP($C181,JoueursT4,6,0),0)</f>
        <v>377</v>
      </c>
      <c r="H181" s="78" t="n">
        <f aca="false">IFERROR(VLOOKUP($C181,JoueursT5,6,0),0)</f>
        <v>261</v>
      </c>
      <c r="I181" s="78" t="n">
        <f aca="false">IFERROR(VLOOKUP($C181,JoueursT6,6,0),0)</f>
        <v>385</v>
      </c>
      <c r="J181" s="78" t="n">
        <f aca="false">COUNTIF(D181:I181,"&gt;0")</f>
        <v>4</v>
      </c>
      <c r="K181" s="78" t="n">
        <f aca="false">SUM(D181:I181)</f>
        <v>1290</v>
      </c>
      <c r="L181" s="139" t="n">
        <f aca="false">IFERROR(K181/SUMIF(D181:I181,"&gt;0",$D$1:$I$1),0)</f>
        <v>0.326417004048583</v>
      </c>
    </row>
    <row r="182" customFormat="false" ht="14.25" hidden="false" customHeight="false" outlineLevel="0" collapsed="false">
      <c r="A182" s="78" t="n">
        <f aca="false">A181+1</f>
        <v>180</v>
      </c>
      <c r="B182" s="78" t="str">
        <f aca="false">IF(K182&lt;&gt;0,IF(COUNTIF(L$3:L$335,L182)&lt;&gt;1,RANK(L182,L$3:L$335)&amp;"°",RANK(L182,L$3:L$335)),"")</f>
        <v/>
      </c>
      <c r="C182" s="4" t="str">
        <f aca="false">Joueurs!C2</f>
        <v>DE CONINCK Thomas</v>
      </c>
      <c r="D182" s="4" t="n">
        <f aca="false">IFERROR(VLOOKUP($C182,JoueursT1,6,0),0)</f>
        <v>0</v>
      </c>
      <c r="E182" s="78" t="n">
        <f aca="false">IFERROR(VLOOKUP($C182,JoueursT2,6,0),0)</f>
        <v>0</v>
      </c>
      <c r="F182" s="78" t="n">
        <f aca="false">IFERROR(VLOOKUP($C182,JoueursT3,6,0),0)</f>
        <v>0</v>
      </c>
      <c r="G182" s="78" t="n">
        <f aca="false">IFERROR(VLOOKUP($C182,JoueursT4,6,0),0)</f>
        <v>0</v>
      </c>
      <c r="H182" s="78" t="n">
        <f aca="false">IFERROR(VLOOKUP($C182,JoueursT5,6,0),0)</f>
        <v>0</v>
      </c>
      <c r="I182" s="78" t="n">
        <f aca="false">IFERROR(VLOOKUP($C182,JoueursT6,6,0),0)</f>
        <v>0</v>
      </c>
      <c r="J182" s="78" t="n">
        <f aca="false">COUNTIF(D182:I182,"&gt;0")</f>
        <v>0</v>
      </c>
      <c r="K182" s="78" t="n">
        <f aca="false">SUM(D182:I182)</f>
        <v>0</v>
      </c>
      <c r="L182" s="139" t="n">
        <f aca="false">IFERROR(K182/SUMIF(D182:I182,"&gt;0",$D$1:$I$1),0)</f>
        <v>0</v>
      </c>
    </row>
    <row r="183" customFormat="false" ht="14.25" hidden="false" customHeight="false" outlineLevel="0" collapsed="false">
      <c r="A183" s="78" t="n">
        <f aca="false">A182+1</f>
        <v>181</v>
      </c>
      <c r="B183" s="78" t="str">
        <f aca="false">IF(K183&lt;&gt;0,IF(COUNTIF(L$3:L$335,L183)&lt;&gt;1,RANK(L183,L$3:L$335)&amp;"°",RANK(L183,L$3:L$335)),"")</f>
        <v/>
      </c>
      <c r="C183" s="4" t="str">
        <f aca="false">Joueurs!C3</f>
        <v>DEVILLET Jean-Marie</v>
      </c>
      <c r="D183" s="4" t="n">
        <f aca="false">IFERROR(VLOOKUP($C183,JoueursT1,6,0),0)</f>
        <v>0</v>
      </c>
      <c r="E183" s="78" t="n">
        <f aca="false">IFERROR(VLOOKUP($C183,JoueursT2,6,0),0)</f>
        <v>0</v>
      </c>
      <c r="F183" s="78" t="n">
        <f aca="false">IFERROR(VLOOKUP($C183,JoueursT3,6,0),0)</f>
        <v>0</v>
      </c>
      <c r="G183" s="78" t="n">
        <f aca="false">IFERROR(VLOOKUP($C183,JoueursT4,6,0),0)</f>
        <v>0</v>
      </c>
      <c r="H183" s="78" t="n">
        <f aca="false">IFERROR(VLOOKUP($C183,JoueursT5,6,0),0)</f>
        <v>0</v>
      </c>
      <c r="I183" s="78" t="n">
        <f aca="false">IFERROR(VLOOKUP($C183,JoueursT6,6,0),0)</f>
        <v>0</v>
      </c>
      <c r="J183" s="78" t="n">
        <f aca="false">COUNTIF(D183:I183,"&gt;0")</f>
        <v>0</v>
      </c>
      <c r="K183" s="78" t="n">
        <f aca="false">SUM(D183:I183)</f>
        <v>0</v>
      </c>
      <c r="L183" s="139" t="n">
        <f aca="false">IFERROR(K183/SUMIF(D183:I183,"&gt;0",$D$1:$I$1),0)</f>
        <v>0</v>
      </c>
    </row>
    <row r="184" customFormat="false" ht="14.25" hidden="false" customHeight="false" outlineLevel="0" collapsed="false">
      <c r="A184" s="78" t="n">
        <f aca="false">A183+1</f>
        <v>182</v>
      </c>
      <c r="B184" s="78" t="str">
        <f aca="false">IF(K184&lt;&gt;0,IF(COUNTIF(L$3:L$335,L184)&lt;&gt;1,RANK(L184,L$3:L$335)&amp;"°",RANK(L184,L$3:L$335)),"")</f>
        <v/>
      </c>
      <c r="C184" s="4" t="str">
        <f aca="false">Joueurs!C4</f>
        <v>HEINEN Olivier</v>
      </c>
      <c r="D184" s="4" t="n">
        <f aca="false">IFERROR(VLOOKUP($C184,JoueursT1,6,0),0)</f>
        <v>0</v>
      </c>
      <c r="E184" s="78" t="n">
        <f aca="false">IFERROR(VLOOKUP($C184,JoueursT2,6,0),0)</f>
        <v>0</v>
      </c>
      <c r="F184" s="78" t="n">
        <f aca="false">IFERROR(VLOOKUP($C184,JoueursT3,6,0),0)</f>
        <v>0</v>
      </c>
      <c r="G184" s="78" t="n">
        <f aca="false">IFERROR(VLOOKUP($C184,JoueursT4,6,0),0)</f>
        <v>0</v>
      </c>
      <c r="H184" s="78" t="n">
        <f aca="false">IFERROR(VLOOKUP($C184,JoueursT5,6,0),0)</f>
        <v>0</v>
      </c>
      <c r="I184" s="78" t="n">
        <f aca="false">IFERROR(VLOOKUP($C184,JoueursT6,6,0),0)</f>
        <v>0</v>
      </c>
      <c r="J184" s="78" t="n">
        <f aca="false">COUNTIF(D184:I184,"&gt;0")</f>
        <v>0</v>
      </c>
      <c r="K184" s="78" t="n">
        <f aca="false">SUM(D184:I184)</f>
        <v>0</v>
      </c>
      <c r="L184" s="139" t="n">
        <f aca="false">IFERROR(K184/SUMIF(D184:I184,"&gt;0",$D$1:$I$1),0)</f>
        <v>0</v>
      </c>
    </row>
    <row r="185" customFormat="false" ht="14.25" hidden="false" customHeight="false" outlineLevel="0" collapsed="false">
      <c r="A185" s="78" t="n">
        <f aca="false">A184+1</f>
        <v>183</v>
      </c>
      <c r="B185" s="78" t="str">
        <f aca="false">IF(K185&lt;&gt;0,IF(COUNTIF(L$3:L$335,L185)&lt;&gt;1,RANK(L185,L$3:L$335)&amp;"°",RANK(L185,L$3:L$335)),"")</f>
        <v/>
      </c>
      <c r="C185" s="4" t="str">
        <f aca="false">Joueurs!C6</f>
        <v>LAURENT Marie-Christine</v>
      </c>
      <c r="D185" s="4" t="n">
        <f aca="false">IFERROR(VLOOKUP($C185,JoueursT1,6,0),0)</f>
        <v>0</v>
      </c>
      <c r="E185" s="78" t="n">
        <f aca="false">IFERROR(VLOOKUP($C185,JoueursT2,6,0),0)</f>
        <v>0</v>
      </c>
      <c r="F185" s="78" t="n">
        <f aca="false">IFERROR(VLOOKUP($C185,JoueursT3,6,0),0)</f>
        <v>0</v>
      </c>
      <c r="G185" s="78" t="n">
        <f aca="false">IFERROR(VLOOKUP($C185,JoueursT4,6,0),0)</f>
        <v>0</v>
      </c>
      <c r="H185" s="78" t="n">
        <f aca="false">IFERROR(VLOOKUP($C185,JoueursT5,6,0),0)</f>
        <v>0</v>
      </c>
      <c r="I185" s="78" t="n">
        <f aca="false">IFERROR(VLOOKUP($C185,JoueursT6,6,0),0)</f>
        <v>0</v>
      </c>
      <c r="J185" s="78" t="n">
        <f aca="false">COUNTIF(D185:I185,"&gt;0")</f>
        <v>0</v>
      </c>
      <c r="K185" s="78" t="n">
        <f aca="false">SUM(D185:I185)</f>
        <v>0</v>
      </c>
      <c r="L185" s="139" t="n">
        <f aca="false">IFERROR(K185/SUMIF(D185:I185,"&gt;0",$D$1:$I$1),0)</f>
        <v>0</v>
      </c>
    </row>
    <row r="186" customFormat="false" ht="14.25" hidden="false" customHeight="false" outlineLevel="0" collapsed="false">
      <c r="A186" s="78" t="n">
        <f aca="false">A185+1</f>
        <v>184</v>
      </c>
      <c r="B186" s="78" t="str">
        <f aca="false">IF(K186&lt;&gt;0,IF(COUNTIF(L$3:L$335,L186)&lt;&gt;1,RANK(L186,L$3:L$335)&amp;"°",RANK(L186,L$3:L$335)),"")</f>
        <v/>
      </c>
      <c r="C186" s="4" t="str">
        <f aca="false">Joueurs!C7</f>
        <v>LUSSON Claude</v>
      </c>
      <c r="D186" s="4" t="n">
        <f aca="false">IFERROR(VLOOKUP($C186,JoueursT1,6,0),0)</f>
        <v>0</v>
      </c>
      <c r="E186" s="78" t="n">
        <f aca="false">IFERROR(VLOOKUP($C186,JoueursT2,6,0),0)</f>
        <v>0</v>
      </c>
      <c r="F186" s="78" t="n">
        <f aca="false">IFERROR(VLOOKUP($C186,JoueursT3,6,0),0)</f>
        <v>0</v>
      </c>
      <c r="G186" s="78" t="n">
        <f aca="false">IFERROR(VLOOKUP($C186,JoueursT4,6,0),0)</f>
        <v>0</v>
      </c>
      <c r="H186" s="78" t="n">
        <f aca="false">IFERROR(VLOOKUP($C186,JoueursT5,6,0),0)</f>
        <v>0</v>
      </c>
      <c r="I186" s="78" t="n">
        <f aca="false">IFERROR(VLOOKUP($C186,JoueursT6,6,0),0)</f>
        <v>0</v>
      </c>
      <c r="J186" s="78" t="n">
        <f aca="false">COUNTIF(D186:I186,"&gt;0")</f>
        <v>0</v>
      </c>
      <c r="K186" s="78" t="n">
        <f aca="false">SUM(D186:I186)</f>
        <v>0</v>
      </c>
      <c r="L186" s="139" t="n">
        <f aca="false">IFERROR(K186/SUMIF(D186:I186,"&gt;0",$D$1:$I$1),0)</f>
        <v>0</v>
      </c>
    </row>
    <row r="187" customFormat="false" ht="14.25" hidden="false" customHeight="false" outlineLevel="0" collapsed="false">
      <c r="A187" s="78" t="n">
        <f aca="false">A186+1</f>
        <v>185</v>
      </c>
      <c r="B187" s="78" t="str">
        <f aca="false">IF(K187&lt;&gt;0,IF(COUNTIF(L$3:L$335,L187)&lt;&gt;1,RANK(L187,L$3:L$335)&amp;"°",RANK(L187,L$3:L$335)),"")</f>
        <v/>
      </c>
      <c r="C187" s="4" t="str">
        <f aca="false">Joueurs!C8</f>
        <v>MATTERN Sophie</v>
      </c>
      <c r="D187" s="4" t="n">
        <f aca="false">IFERROR(VLOOKUP($C187,JoueursT1,6,0),0)</f>
        <v>0</v>
      </c>
      <c r="E187" s="78" t="n">
        <f aca="false">IFERROR(VLOOKUP($C187,JoueursT2,6,0),0)</f>
        <v>0</v>
      </c>
      <c r="F187" s="78" t="n">
        <f aca="false">IFERROR(VLOOKUP($C187,JoueursT3,6,0),0)</f>
        <v>0</v>
      </c>
      <c r="G187" s="78" t="n">
        <f aca="false">IFERROR(VLOOKUP($C187,JoueursT4,6,0),0)</f>
        <v>0</v>
      </c>
      <c r="H187" s="78" t="n">
        <f aca="false">IFERROR(VLOOKUP($C187,JoueursT5,6,0),0)</f>
        <v>0</v>
      </c>
      <c r="I187" s="78" t="n">
        <f aca="false">IFERROR(VLOOKUP($C187,JoueursT6,6,0),0)</f>
        <v>0</v>
      </c>
      <c r="J187" s="78" t="n">
        <f aca="false">COUNTIF(D187:I187,"&gt;0")</f>
        <v>0</v>
      </c>
      <c r="K187" s="78" t="n">
        <f aca="false">SUM(D187:I187)</f>
        <v>0</v>
      </c>
      <c r="L187" s="139" t="n">
        <f aca="false">IFERROR(K187/SUMIF(D187:I187,"&gt;0",$D$1:$I$1),0)</f>
        <v>0</v>
      </c>
    </row>
    <row r="188" customFormat="false" ht="14.25" hidden="false" customHeight="false" outlineLevel="0" collapsed="false">
      <c r="A188" s="78" t="n">
        <f aca="false">A187+1</f>
        <v>186</v>
      </c>
      <c r="B188" s="78" t="str">
        <f aca="false">IF(K188&lt;&gt;0,IF(COUNTIF(L$3:L$335,L188)&lt;&gt;1,RANK(L188,L$3:L$335)&amp;"°",RANK(L188,L$3:L$335)),"")</f>
        <v/>
      </c>
      <c r="C188" s="4" t="str">
        <f aca="false">Joueurs!C9</f>
        <v>MOREAU Sylvie</v>
      </c>
      <c r="D188" s="4" t="n">
        <f aca="false">IFERROR(VLOOKUP($C188,JoueursT1,6,0),0)</f>
        <v>0</v>
      </c>
      <c r="E188" s="78" t="n">
        <f aca="false">IFERROR(VLOOKUP($C188,JoueursT2,6,0),0)</f>
        <v>0</v>
      </c>
      <c r="F188" s="78" t="n">
        <f aca="false">IFERROR(VLOOKUP($C188,JoueursT3,6,0),0)</f>
        <v>0</v>
      </c>
      <c r="G188" s="78" t="n">
        <f aca="false">IFERROR(VLOOKUP($C188,JoueursT4,6,0),0)</f>
        <v>0</v>
      </c>
      <c r="H188" s="78" t="n">
        <f aca="false">IFERROR(VLOOKUP($C188,JoueursT5,6,0),0)</f>
        <v>0</v>
      </c>
      <c r="I188" s="78" t="n">
        <f aca="false">IFERROR(VLOOKUP($C188,JoueursT6,6,0),0)</f>
        <v>0</v>
      </c>
      <c r="J188" s="78" t="n">
        <f aca="false">COUNTIF(D188:I188,"&gt;0")</f>
        <v>0</v>
      </c>
      <c r="K188" s="78" t="n">
        <f aca="false">SUM(D188:I188)</f>
        <v>0</v>
      </c>
      <c r="L188" s="139" t="n">
        <f aca="false">IFERROR(K188/SUMIF(D188:I188,"&gt;0",$D$1:$I$1),0)</f>
        <v>0</v>
      </c>
    </row>
    <row r="189" customFormat="false" ht="14.25" hidden="false" customHeight="false" outlineLevel="0" collapsed="false">
      <c r="A189" s="78" t="n">
        <f aca="false">A188+1</f>
        <v>187</v>
      </c>
      <c r="B189" s="78" t="str">
        <f aca="false">IF(K189&lt;&gt;0,IF(COUNTIF(L$3:L$335,L189)&lt;&gt;1,RANK(L189,L$3:L$335)&amp;"°",RANK(L189,L$3:L$335)),"")</f>
        <v/>
      </c>
      <c r="C189" s="4" t="str">
        <f aca="false">Joueurs!C10</f>
        <v>MOREAUX Alice</v>
      </c>
      <c r="D189" s="4" t="n">
        <f aca="false">IFERROR(VLOOKUP($C189,JoueursT1,6,0),0)</f>
        <v>0</v>
      </c>
      <c r="E189" s="78" t="n">
        <f aca="false">IFERROR(VLOOKUP($C189,JoueursT2,6,0),0)</f>
        <v>0</v>
      </c>
      <c r="F189" s="78" t="n">
        <f aca="false">IFERROR(VLOOKUP($C189,JoueursT3,6,0),0)</f>
        <v>0</v>
      </c>
      <c r="G189" s="78" t="n">
        <f aca="false">IFERROR(VLOOKUP($C189,JoueursT4,6,0),0)</f>
        <v>0</v>
      </c>
      <c r="H189" s="78" t="n">
        <f aca="false">IFERROR(VLOOKUP($C189,JoueursT5,6,0),0)</f>
        <v>0</v>
      </c>
      <c r="I189" s="78" t="n">
        <f aca="false">IFERROR(VLOOKUP($C189,JoueursT6,6,0),0)</f>
        <v>0</v>
      </c>
      <c r="J189" s="78" t="n">
        <f aca="false">COUNTIF(D189:I189,"&gt;0")</f>
        <v>0</v>
      </c>
      <c r="K189" s="78" t="n">
        <f aca="false">SUM(D189:I189)</f>
        <v>0</v>
      </c>
      <c r="L189" s="139" t="n">
        <f aca="false">IFERROR(K189/SUMIF(D189:I189,"&gt;0",$D$1:$I$1),0)</f>
        <v>0</v>
      </c>
    </row>
    <row r="190" customFormat="false" ht="14.25" hidden="false" customHeight="false" outlineLevel="0" collapsed="false">
      <c r="A190" s="78" t="n">
        <f aca="false">A189+1</f>
        <v>188</v>
      </c>
      <c r="B190" s="78" t="str">
        <f aca="false">IF(K190&lt;&gt;0,IF(COUNTIF(L$3:L$335,L190)&lt;&gt;1,RANK(L190,L$3:L$335)&amp;"°",RANK(L190,L$3:L$335)),"")</f>
        <v/>
      </c>
      <c r="C190" s="4" t="str">
        <f aca="false">Joueurs!C11</f>
        <v>PAGE Véronique</v>
      </c>
      <c r="D190" s="4" t="n">
        <f aca="false">IFERROR(VLOOKUP($C190,JoueursT1,6,0),0)</f>
        <v>0</v>
      </c>
      <c r="E190" s="78" t="n">
        <f aca="false">IFERROR(VLOOKUP($C190,JoueursT2,6,0),0)</f>
        <v>0</v>
      </c>
      <c r="F190" s="78" t="n">
        <f aca="false">IFERROR(VLOOKUP($C190,JoueursT3,6,0),0)</f>
        <v>0</v>
      </c>
      <c r="G190" s="78" t="n">
        <f aca="false">IFERROR(VLOOKUP($C190,JoueursT4,6,0),0)</f>
        <v>0</v>
      </c>
      <c r="H190" s="78" t="n">
        <f aca="false">IFERROR(VLOOKUP($C190,JoueursT5,6,0),0)</f>
        <v>0</v>
      </c>
      <c r="I190" s="78" t="n">
        <f aca="false">IFERROR(VLOOKUP($C190,JoueursT6,6,0),0)</f>
        <v>0</v>
      </c>
      <c r="J190" s="78" t="n">
        <f aca="false">COUNTIF(D190:I190,"&gt;0")</f>
        <v>0</v>
      </c>
      <c r="K190" s="78" t="n">
        <f aca="false">SUM(D190:I190)</f>
        <v>0</v>
      </c>
      <c r="L190" s="139" t="n">
        <f aca="false">IFERROR(K190/SUMIF(D190:I190,"&gt;0",$D$1:$I$1),0)</f>
        <v>0</v>
      </c>
    </row>
    <row r="191" customFormat="false" ht="14.25" hidden="false" customHeight="false" outlineLevel="0" collapsed="false">
      <c r="A191" s="78" t="n">
        <f aca="false">A190+1</f>
        <v>189</v>
      </c>
      <c r="B191" s="78" t="str">
        <f aca="false">IF(K191&lt;&gt;0,IF(COUNTIF(L$3:L$335,L191)&lt;&gt;1,RANK(L191,L$3:L$335)&amp;"°",RANK(L191,L$3:L$335)),"")</f>
        <v/>
      </c>
      <c r="C191" s="4" t="str">
        <f aca="false">Joueurs!C12</f>
        <v>TAIEB Samir</v>
      </c>
      <c r="D191" s="4" t="n">
        <f aca="false">IFERROR(VLOOKUP($C191,JoueursT1,6,0),0)</f>
        <v>0</v>
      </c>
      <c r="E191" s="78" t="n">
        <f aca="false">IFERROR(VLOOKUP($C191,JoueursT2,6,0),0)</f>
        <v>0</v>
      </c>
      <c r="F191" s="78" t="n">
        <f aca="false">IFERROR(VLOOKUP($C191,JoueursT3,6,0),0)</f>
        <v>0</v>
      </c>
      <c r="G191" s="78" t="n">
        <f aca="false">IFERROR(VLOOKUP($C191,JoueursT4,6,0),0)</f>
        <v>0</v>
      </c>
      <c r="H191" s="78" t="n">
        <f aca="false">IFERROR(VLOOKUP($C191,JoueursT5,6,0),0)</f>
        <v>0</v>
      </c>
      <c r="I191" s="78" t="n">
        <f aca="false">IFERROR(VLOOKUP($C191,JoueursT6,6,0),0)</f>
        <v>0</v>
      </c>
      <c r="J191" s="78" t="n">
        <f aca="false">COUNTIF(D191:I191,"&gt;0")</f>
        <v>0</v>
      </c>
      <c r="K191" s="78" t="n">
        <f aca="false">SUM(D191:I191)</f>
        <v>0</v>
      </c>
      <c r="L191" s="139" t="n">
        <f aca="false">IFERROR(K191/SUMIF(D191:I191,"&gt;0",$D$1:$I$1),0)</f>
        <v>0</v>
      </c>
    </row>
    <row r="192" customFormat="false" ht="14.25" hidden="false" customHeight="false" outlineLevel="0" collapsed="false">
      <c r="A192" s="78" t="n">
        <f aca="false">A191+1</f>
        <v>190</v>
      </c>
      <c r="B192" s="78" t="str">
        <f aca="false">IF(K192&lt;&gt;0,IF(COUNTIF(L$3:L$335,L192)&lt;&gt;1,RANK(L192,L$3:L$335)&amp;"°",RANK(L192,L$3:L$335)),"")</f>
        <v/>
      </c>
      <c r="C192" s="4" t="str">
        <f aca="false">Joueurs!C13</f>
        <v>TOUL Claudine</v>
      </c>
      <c r="D192" s="4" t="n">
        <f aca="false">IFERROR(VLOOKUP($C192,JoueursT1,6,0),0)</f>
        <v>0</v>
      </c>
      <c r="E192" s="78" t="n">
        <f aca="false">IFERROR(VLOOKUP($C192,JoueursT2,6,0),0)</f>
        <v>0</v>
      </c>
      <c r="F192" s="78" t="n">
        <f aca="false">IFERROR(VLOOKUP($C192,JoueursT3,6,0),0)</f>
        <v>0</v>
      </c>
      <c r="G192" s="78" t="n">
        <f aca="false">IFERROR(VLOOKUP($C192,JoueursT4,6,0),0)</f>
        <v>0</v>
      </c>
      <c r="H192" s="78" t="n">
        <f aca="false">IFERROR(VLOOKUP($C192,JoueursT5,6,0),0)</f>
        <v>0</v>
      </c>
      <c r="I192" s="78" t="n">
        <f aca="false">IFERROR(VLOOKUP($C192,JoueursT6,6,0),0)</f>
        <v>0</v>
      </c>
      <c r="J192" s="78" t="n">
        <f aca="false">COUNTIF(D192:I192,"&gt;0")</f>
        <v>0</v>
      </c>
      <c r="K192" s="78" t="n">
        <f aca="false">SUM(D192:I192)</f>
        <v>0</v>
      </c>
      <c r="L192" s="139" t="n">
        <f aca="false">IFERROR(K192/SUMIF(D192:I192,"&gt;0",$D$1:$I$1),0)</f>
        <v>0</v>
      </c>
    </row>
    <row r="193" customFormat="false" ht="14.25" hidden="false" customHeight="false" outlineLevel="0" collapsed="false">
      <c r="A193" s="78" t="n">
        <f aca="false">A192+1</f>
        <v>191</v>
      </c>
      <c r="B193" s="78" t="str">
        <f aca="false">IF(K193&lt;&gt;0,IF(COUNTIF(L$3:L$335,L193)&lt;&gt;1,RANK(L193,L$3:L$335)&amp;"°",RANK(L193,L$3:L$335)),"")</f>
        <v/>
      </c>
      <c r="C193" s="4" t="str">
        <f aca="false">Joueurs!C14</f>
        <v>WALLERAND Patrick</v>
      </c>
      <c r="D193" s="4" t="n">
        <f aca="false">IFERROR(VLOOKUP($C193,JoueursT1,6,0),0)</f>
        <v>0</v>
      </c>
      <c r="E193" s="78" t="n">
        <f aca="false">IFERROR(VLOOKUP($C193,JoueursT2,6,0),0)</f>
        <v>0</v>
      </c>
      <c r="F193" s="78" t="n">
        <f aca="false">IFERROR(VLOOKUP($C193,JoueursT3,6,0),0)</f>
        <v>0</v>
      </c>
      <c r="G193" s="78" t="n">
        <f aca="false">IFERROR(VLOOKUP($C193,JoueursT4,6,0),0)</f>
        <v>0</v>
      </c>
      <c r="H193" s="78" t="n">
        <f aca="false">IFERROR(VLOOKUP($C193,JoueursT5,6,0),0)</f>
        <v>0</v>
      </c>
      <c r="I193" s="78" t="n">
        <f aca="false">IFERROR(VLOOKUP($C193,JoueursT6,6,0),0)</f>
        <v>0</v>
      </c>
      <c r="J193" s="78" t="n">
        <f aca="false">COUNTIF(D193:I193,"&gt;0")</f>
        <v>0</v>
      </c>
      <c r="K193" s="78" t="n">
        <f aca="false">SUM(D193:I193)</f>
        <v>0</v>
      </c>
      <c r="L193" s="139" t="n">
        <f aca="false">IFERROR(K193/SUMIF(D193:I193,"&gt;0",$D$1:$I$1),0)</f>
        <v>0</v>
      </c>
    </row>
    <row r="194" customFormat="false" ht="14.25" hidden="false" customHeight="false" outlineLevel="0" collapsed="false">
      <c r="A194" s="78" t="n">
        <f aca="false">A193+1</f>
        <v>192</v>
      </c>
      <c r="B194" s="78" t="str">
        <f aca="false">IF(K194&lt;&gt;0,IF(COUNTIF(L$3:L$335,L194)&lt;&gt;1,RANK(L194,L$3:L$335)&amp;"°",RANK(L194,L$3:L$335)),"")</f>
        <v/>
      </c>
      <c r="C194" s="4" t="str">
        <f aca="false">Joueurs!C18</f>
        <v>GRANDRY Chantal</v>
      </c>
      <c r="D194" s="4" t="n">
        <f aca="false">IFERROR(VLOOKUP($C194,JoueursT1,6,0),0)</f>
        <v>0</v>
      </c>
      <c r="E194" s="78" t="n">
        <f aca="false">IFERROR(VLOOKUP($C194,JoueursT2,6,0),0)</f>
        <v>0</v>
      </c>
      <c r="F194" s="78" t="n">
        <f aca="false">IFERROR(VLOOKUP($C194,JoueursT3,6,0),0)</f>
        <v>0</v>
      </c>
      <c r="G194" s="78" t="n">
        <f aca="false">IFERROR(VLOOKUP($C194,JoueursT4,6,0),0)</f>
        <v>0</v>
      </c>
      <c r="H194" s="78" t="n">
        <f aca="false">IFERROR(VLOOKUP($C194,JoueursT5,6,0),0)</f>
        <v>0</v>
      </c>
      <c r="I194" s="78" t="n">
        <f aca="false">IFERROR(VLOOKUP($C194,JoueursT6,6,0),0)</f>
        <v>0</v>
      </c>
      <c r="J194" s="78" t="n">
        <f aca="false">COUNTIF(D194:I194,"&gt;0")</f>
        <v>0</v>
      </c>
      <c r="K194" s="78" t="n">
        <f aca="false">SUM(D194:I194)</f>
        <v>0</v>
      </c>
      <c r="L194" s="139" t="n">
        <f aca="false">IFERROR(K194/SUMIF(D194:I194,"&gt;0",$D$1:$I$1),0)</f>
        <v>0</v>
      </c>
    </row>
    <row r="195" customFormat="false" ht="14.25" hidden="false" customHeight="false" outlineLevel="0" collapsed="false">
      <c r="A195" s="78" t="n">
        <f aca="false">A194+1</f>
        <v>193</v>
      </c>
      <c r="B195" s="78" t="str">
        <f aca="false">IF(K195&lt;&gt;0,IF(COUNTIF(L$3:L$335,L195)&lt;&gt;1,RANK(L195,L$3:L$335)&amp;"°",RANK(L195,L$3:L$335)),"")</f>
        <v/>
      </c>
      <c r="C195" s="4" t="str">
        <f aca="false">Joueurs!C23</f>
        <v>OEYEN Etienne</v>
      </c>
      <c r="D195" s="4" t="n">
        <f aca="false">IFERROR(VLOOKUP($C195,JoueursT1,6,0),0)</f>
        <v>0</v>
      </c>
      <c r="E195" s="78" t="n">
        <f aca="false">IFERROR(VLOOKUP($C195,JoueursT2,6,0),0)</f>
        <v>0</v>
      </c>
      <c r="F195" s="78" t="n">
        <f aca="false">IFERROR(VLOOKUP($C195,JoueursT3,6,0),0)</f>
        <v>0</v>
      </c>
      <c r="G195" s="78" t="n">
        <f aca="false">IFERROR(VLOOKUP($C195,JoueursT4,6,0),0)</f>
        <v>0</v>
      </c>
      <c r="H195" s="78" t="n">
        <f aca="false">IFERROR(VLOOKUP($C195,JoueursT5,6,0),0)</f>
        <v>0</v>
      </c>
      <c r="I195" s="78" t="n">
        <f aca="false">IFERROR(VLOOKUP($C195,JoueursT6,6,0),0)</f>
        <v>0</v>
      </c>
      <c r="J195" s="78" t="n">
        <f aca="false">COUNTIF(D195:I195,"&gt;0")</f>
        <v>0</v>
      </c>
      <c r="K195" s="78" t="n">
        <f aca="false">SUM(D195:I195)</f>
        <v>0</v>
      </c>
      <c r="L195" s="139" t="n">
        <f aca="false">IFERROR(K195/SUMIF(D195:I195,"&gt;0",$D$1:$I$1),0)</f>
        <v>0</v>
      </c>
    </row>
    <row r="196" customFormat="false" ht="14.25" hidden="false" customHeight="false" outlineLevel="0" collapsed="false">
      <c r="A196" s="78" t="n">
        <f aca="false">A195+1</f>
        <v>194</v>
      </c>
      <c r="B196" s="78" t="str">
        <f aca="false">IF(K196&lt;&gt;0,IF(COUNTIF(L$3:L$335,L196)&lt;&gt;1,RANK(L196,L$3:L$335)&amp;"°",RANK(L196,L$3:L$335)),"")</f>
        <v/>
      </c>
      <c r="C196" s="4" t="str">
        <f aca="false">Joueurs!C24</f>
        <v>PETITJEAN Marcelle</v>
      </c>
      <c r="D196" s="4" t="n">
        <f aca="false">IFERROR(VLOOKUP($C196,JoueursT1,6,0),0)</f>
        <v>0</v>
      </c>
      <c r="E196" s="78" t="n">
        <f aca="false">IFERROR(VLOOKUP($C196,JoueursT2,6,0),0)</f>
        <v>0</v>
      </c>
      <c r="F196" s="78" t="n">
        <f aca="false">IFERROR(VLOOKUP($C196,JoueursT3,6,0),0)</f>
        <v>0</v>
      </c>
      <c r="G196" s="78" t="n">
        <f aca="false">IFERROR(VLOOKUP($C196,JoueursT4,6,0),0)</f>
        <v>0</v>
      </c>
      <c r="H196" s="78" t="n">
        <f aca="false">IFERROR(VLOOKUP($C196,JoueursT5,6,0),0)</f>
        <v>0</v>
      </c>
      <c r="I196" s="78" t="n">
        <f aca="false">IFERROR(VLOOKUP($C196,JoueursT6,6,0),0)</f>
        <v>0</v>
      </c>
      <c r="J196" s="78" t="n">
        <f aca="false">COUNTIF(D196:I196,"&gt;0")</f>
        <v>0</v>
      </c>
      <c r="K196" s="78" t="n">
        <f aca="false">SUM(D196:I196)</f>
        <v>0</v>
      </c>
      <c r="L196" s="139" t="n">
        <f aca="false">IFERROR(K196/SUMIF(D196:I196,"&gt;0",$D$1:$I$1),0)</f>
        <v>0</v>
      </c>
    </row>
    <row r="197" customFormat="false" ht="14.25" hidden="false" customHeight="false" outlineLevel="0" collapsed="false">
      <c r="A197" s="78" t="n">
        <f aca="false">A196+1</f>
        <v>195</v>
      </c>
      <c r="B197" s="78" t="str">
        <f aca="false">IF(K197&lt;&gt;0,IF(COUNTIF(L$3:L$335,L197)&lt;&gt;1,RANK(L197,L$3:L$335)&amp;"°",RANK(L197,L$3:L$335)),"")</f>
        <v/>
      </c>
      <c r="C197" s="4" t="str">
        <f aca="false">Joueurs!C32</f>
        <v>COLLA Sabine</v>
      </c>
      <c r="D197" s="4" t="n">
        <f aca="false">IFERROR(VLOOKUP($C197,JoueursT1,6,0),0)</f>
        <v>0</v>
      </c>
      <c r="E197" s="78" t="n">
        <f aca="false">IFERROR(VLOOKUP($C197,JoueursT2,6,0),0)</f>
        <v>0</v>
      </c>
      <c r="F197" s="78" t="n">
        <f aca="false">IFERROR(VLOOKUP($C197,JoueursT3,6,0),0)</f>
        <v>0</v>
      </c>
      <c r="G197" s="78" t="n">
        <f aca="false">IFERROR(VLOOKUP($C197,JoueursT4,6,0),0)</f>
        <v>0</v>
      </c>
      <c r="H197" s="78" t="n">
        <f aca="false">IFERROR(VLOOKUP($C197,JoueursT5,6,0),0)</f>
        <v>0</v>
      </c>
      <c r="I197" s="78" t="n">
        <f aca="false">IFERROR(VLOOKUP($C197,JoueursT6,6,0),0)</f>
        <v>0</v>
      </c>
      <c r="J197" s="78" t="n">
        <f aca="false">COUNTIF(D197:I197,"&gt;0")</f>
        <v>0</v>
      </c>
      <c r="K197" s="78" t="n">
        <f aca="false">SUM(D197:I197)</f>
        <v>0</v>
      </c>
      <c r="L197" s="139" t="n">
        <f aca="false">IFERROR(K197/SUMIF(D197:I197,"&gt;0",$D$1:$I$1),0)</f>
        <v>0</v>
      </c>
    </row>
    <row r="198" customFormat="false" ht="14.25" hidden="false" customHeight="false" outlineLevel="0" collapsed="false">
      <c r="A198" s="78" t="n">
        <f aca="false">A197+1</f>
        <v>196</v>
      </c>
      <c r="B198" s="78" t="str">
        <f aca="false">IF(K198&lt;&gt;0,IF(COUNTIF(L$3:L$335,L198)&lt;&gt;1,RANK(L198,L$3:L$335)&amp;"°",RANK(L198,L$3:L$335)),"")</f>
        <v/>
      </c>
      <c r="C198" s="4" t="str">
        <f aca="false">Joueurs!C33</f>
        <v>DEMARTEAU Monique</v>
      </c>
      <c r="D198" s="4" t="n">
        <f aca="false">IFERROR(VLOOKUP($C198,JoueursT1,6,0),0)</f>
        <v>0</v>
      </c>
      <c r="E198" s="78" t="n">
        <f aca="false">IFERROR(VLOOKUP($C198,JoueursT2,6,0),0)</f>
        <v>0</v>
      </c>
      <c r="F198" s="78" t="n">
        <f aca="false">IFERROR(VLOOKUP($C198,JoueursT3,6,0),0)</f>
        <v>0</v>
      </c>
      <c r="G198" s="78" t="n">
        <f aca="false">IFERROR(VLOOKUP($C198,JoueursT4,6,0),0)</f>
        <v>0</v>
      </c>
      <c r="H198" s="78" t="n">
        <f aca="false">IFERROR(VLOOKUP($C198,JoueursT5,6,0),0)</f>
        <v>0</v>
      </c>
      <c r="I198" s="78" t="n">
        <f aca="false">IFERROR(VLOOKUP($C198,JoueursT6,6,0),0)</f>
        <v>0</v>
      </c>
      <c r="J198" s="78" t="n">
        <f aca="false">COUNTIF(D198:I198,"&gt;0")</f>
        <v>0</v>
      </c>
      <c r="K198" s="78" t="n">
        <f aca="false">SUM(D198:I198)</f>
        <v>0</v>
      </c>
      <c r="L198" s="139" t="n">
        <f aca="false">IFERROR(K198/SUMIF(D198:I198,"&gt;0",$D$1:$I$1),0)</f>
        <v>0</v>
      </c>
    </row>
    <row r="199" customFormat="false" ht="14.25" hidden="false" customHeight="false" outlineLevel="0" collapsed="false">
      <c r="A199" s="78" t="n">
        <f aca="false">A198+1</f>
        <v>197</v>
      </c>
      <c r="B199" s="78" t="str">
        <f aca="false">IF(K199&lt;&gt;0,IF(COUNTIF(L$3:L$335,L199)&lt;&gt;1,RANK(L199,L$3:L$335)&amp;"°",RANK(L199,L$3:L$335)),"")</f>
        <v/>
      </c>
      <c r="C199" s="4" t="str">
        <f aca="false">Joueurs!C34</f>
        <v>DEMOUSTIER Jean-Michel</v>
      </c>
      <c r="D199" s="4" t="n">
        <f aca="false">IFERROR(VLOOKUP($C199,JoueursT1,6,0),0)</f>
        <v>0</v>
      </c>
      <c r="E199" s="78" t="n">
        <f aca="false">IFERROR(VLOOKUP($C199,JoueursT2,6,0),0)</f>
        <v>0</v>
      </c>
      <c r="F199" s="78" t="n">
        <f aca="false">IFERROR(VLOOKUP($C199,JoueursT3,6,0),0)</f>
        <v>0</v>
      </c>
      <c r="G199" s="78" t="n">
        <f aca="false">IFERROR(VLOOKUP($C199,JoueursT4,6,0),0)</f>
        <v>0</v>
      </c>
      <c r="H199" s="78" t="n">
        <f aca="false">IFERROR(VLOOKUP($C199,JoueursT5,6,0),0)</f>
        <v>0</v>
      </c>
      <c r="I199" s="78" t="n">
        <f aca="false">IFERROR(VLOOKUP($C199,JoueursT6,6,0),0)</f>
        <v>0</v>
      </c>
      <c r="J199" s="78" t="n">
        <f aca="false">COUNTIF(D199:I199,"&gt;0")</f>
        <v>0</v>
      </c>
      <c r="K199" s="78" t="n">
        <f aca="false">SUM(D199:I199)</f>
        <v>0</v>
      </c>
      <c r="L199" s="139" t="n">
        <f aca="false">IFERROR(K199/SUMIF(D199:I199,"&gt;0",$D$1:$I$1),0)</f>
        <v>0</v>
      </c>
    </row>
    <row r="200" customFormat="false" ht="14.25" hidden="false" customHeight="false" outlineLevel="0" collapsed="false">
      <c r="A200" s="78" t="n">
        <f aca="false">A199+1</f>
        <v>198</v>
      </c>
      <c r="B200" s="78" t="str">
        <f aca="false">IF(K200&lt;&gt;0,IF(COUNTIF(L$3:L$335,L200)&lt;&gt;1,RANK(L200,L$3:L$335)&amp;"°",RANK(L200,L$3:L$335)),"")</f>
        <v/>
      </c>
      <c r="C200" s="4" t="str">
        <f aca="false">Joueurs!C35</f>
        <v>DOCQUIER Jean-Marie</v>
      </c>
      <c r="D200" s="4" t="n">
        <f aca="false">IFERROR(VLOOKUP($C200,JoueursT1,6,0),0)</f>
        <v>0</v>
      </c>
      <c r="E200" s="78" t="n">
        <f aca="false">IFERROR(VLOOKUP($C200,JoueursT2,6,0),0)</f>
        <v>0</v>
      </c>
      <c r="F200" s="78" t="n">
        <f aca="false">IFERROR(VLOOKUP($C200,JoueursT3,6,0),0)</f>
        <v>0</v>
      </c>
      <c r="G200" s="78" t="n">
        <f aca="false">IFERROR(VLOOKUP($C200,JoueursT4,6,0),0)</f>
        <v>0</v>
      </c>
      <c r="H200" s="78" t="n">
        <f aca="false">IFERROR(VLOOKUP($C200,JoueursT5,6,0),0)</f>
        <v>0</v>
      </c>
      <c r="I200" s="78" t="n">
        <f aca="false">IFERROR(VLOOKUP($C200,JoueursT6,6,0),0)</f>
        <v>0</v>
      </c>
      <c r="J200" s="78" t="n">
        <f aca="false">COUNTIF(D200:I200,"&gt;0")</f>
        <v>0</v>
      </c>
      <c r="K200" s="78" t="n">
        <f aca="false">SUM(D200:I200)</f>
        <v>0</v>
      </c>
      <c r="L200" s="139" t="n">
        <f aca="false">IFERROR(K200/SUMIF(D200:I200,"&gt;0",$D$1:$I$1),0)</f>
        <v>0</v>
      </c>
    </row>
    <row r="201" customFormat="false" ht="14.25" hidden="false" customHeight="false" outlineLevel="0" collapsed="false">
      <c r="A201" s="78" t="n">
        <f aca="false">A200+1</f>
        <v>199</v>
      </c>
      <c r="B201" s="78" t="str">
        <f aca="false">IF(K201&lt;&gt;0,IF(COUNTIF(L$3:L$335,L201)&lt;&gt;1,RANK(L201,L$3:L$335)&amp;"°",RANK(L201,L$3:L$335)),"")</f>
        <v/>
      </c>
      <c r="C201" s="4" t="str">
        <f aca="false">Joueurs!C44</f>
        <v>KRACK Alain</v>
      </c>
      <c r="D201" s="4" t="n">
        <f aca="false">IFERROR(VLOOKUP($C201,JoueursT1,6,0),0)</f>
        <v>0</v>
      </c>
      <c r="E201" s="78" t="n">
        <f aca="false">IFERROR(VLOOKUP($C201,JoueursT2,6,0),0)</f>
        <v>0</v>
      </c>
      <c r="F201" s="78" t="n">
        <f aca="false">IFERROR(VLOOKUP($C201,JoueursT3,6,0),0)</f>
        <v>0</v>
      </c>
      <c r="G201" s="78" t="n">
        <f aca="false">IFERROR(VLOOKUP($C201,JoueursT4,6,0),0)</f>
        <v>0</v>
      </c>
      <c r="H201" s="78" t="n">
        <f aca="false">IFERROR(VLOOKUP($C201,JoueursT5,6,0),0)</f>
        <v>0</v>
      </c>
      <c r="I201" s="78" t="n">
        <f aca="false">IFERROR(VLOOKUP($C201,JoueursT6,6,0),0)</f>
        <v>0</v>
      </c>
      <c r="J201" s="78" t="n">
        <f aca="false">COUNTIF(D201:I201,"&gt;0")</f>
        <v>0</v>
      </c>
      <c r="K201" s="78" t="n">
        <f aca="false">SUM(D201:I201)</f>
        <v>0</v>
      </c>
      <c r="L201" s="139" t="n">
        <f aca="false">IFERROR(K201/SUMIF(D201:I201,"&gt;0",$D$1:$I$1),0)</f>
        <v>0</v>
      </c>
    </row>
    <row r="202" customFormat="false" ht="14.25" hidden="false" customHeight="false" outlineLevel="0" collapsed="false">
      <c r="A202" s="78" t="n">
        <f aca="false">A201+1</f>
        <v>200</v>
      </c>
      <c r="B202" s="78" t="str">
        <f aca="false">IF(K202&lt;&gt;0,IF(COUNTIF(L$3:L$335,L202)&lt;&gt;1,RANK(L202,L$3:L$335)&amp;"°",RANK(L202,L$3:L$335)),"")</f>
        <v/>
      </c>
      <c r="C202" s="4" t="str">
        <f aca="false">Joueurs!C45</f>
        <v>LAHAYE José</v>
      </c>
      <c r="D202" s="4" t="n">
        <f aca="false">IFERROR(VLOOKUP($C202,JoueursT1,6,0),0)</f>
        <v>0</v>
      </c>
      <c r="E202" s="78" t="n">
        <f aca="false">IFERROR(VLOOKUP($C202,JoueursT2,6,0),0)</f>
        <v>0</v>
      </c>
      <c r="F202" s="78" t="n">
        <f aca="false">IFERROR(VLOOKUP($C202,JoueursT3,6,0),0)</f>
        <v>0</v>
      </c>
      <c r="G202" s="78" t="n">
        <f aca="false">IFERROR(VLOOKUP($C202,JoueursT4,6,0),0)</f>
        <v>0</v>
      </c>
      <c r="H202" s="78" t="n">
        <f aca="false">IFERROR(VLOOKUP($C202,JoueursT5,6,0),0)</f>
        <v>0</v>
      </c>
      <c r="I202" s="78" t="n">
        <f aca="false">IFERROR(VLOOKUP($C202,JoueursT6,6,0),0)</f>
        <v>0</v>
      </c>
      <c r="J202" s="78" t="n">
        <f aca="false">COUNTIF(D202:I202,"&gt;0")</f>
        <v>0</v>
      </c>
      <c r="K202" s="78" t="n">
        <f aca="false">SUM(D202:I202)</f>
        <v>0</v>
      </c>
      <c r="L202" s="139" t="n">
        <f aca="false">IFERROR(K202/SUMIF(D202:I202,"&gt;0",$D$1:$I$1),0)</f>
        <v>0</v>
      </c>
    </row>
    <row r="203" customFormat="false" ht="14.25" hidden="false" customHeight="false" outlineLevel="0" collapsed="false">
      <c r="A203" s="78" t="n">
        <f aca="false">A202+1</f>
        <v>201</v>
      </c>
      <c r="B203" s="78" t="str">
        <f aca="false">IF(K203&lt;&gt;0,IF(COUNTIF(L$3:L$335,L203)&lt;&gt;1,RANK(L203,L$3:L$335)&amp;"°",RANK(L203,L$3:L$335)),"")</f>
        <v/>
      </c>
      <c r="C203" s="4" t="str">
        <f aca="false">Joueurs!C48</f>
        <v>MARECHAL Marie-Claire</v>
      </c>
      <c r="D203" s="4" t="n">
        <f aca="false">IFERROR(VLOOKUP($C203,JoueursT1,6,0),0)</f>
        <v>0</v>
      </c>
      <c r="E203" s="78" t="n">
        <f aca="false">IFERROR(VLOOKUP($C203,JoueursT2,6,0),0)</f>
        <v>0</v>
      </c>
      <c r="F203" s="78" t="n">
        <f aca="false">IFERROR(VLOOKUP($C203,JoueursT3,6,0),0)</f>
        <v>0</v>
      </c>
      <c r="G203" s="78" t="n">
        <f aca="false">IFERROR(VLOOKUP($C203,JoueursT4,6,0),0)</f>
        <v>0</v>
      </c>
      <c r="H203" s="78" t="n">
        <f aca="false">IFERROR(VLOOKUP($C203,JoueursT5,6,0),0)</f>
        <v>0</v>
      </c>
      <c r="I203" s="78" t="n">
        <f aca="false">IFERROR(VLOOKUP($C203,JoueursT6,6,0),0)</f>
        <v>0</v>
      </c>
      <c r="J203" s="78" t="n">
        <f aca="false">COUNTIF(D203:I203,"&gt;0")</f>
        <v>0</v>
      </c>
      <c r="K203" s="78" t="n">
        <f aca="false">SUM(D203:I203)</f>
        <v>0</v>
      </c>
      <c r="L203" s="139" t="n">
        <f aca="false">IFERROR(K203/SUMIF(D203:I203,"&gt;0",$D$1:$I$1),0)</f>
        <v>0</v>
      </c>
    </row>
    <row r="204" customFormat="false" ht="14.25" hidden="false" customHeight="false" outlineLevel="0" collapsed="false">
      <c r="A204" s="78" t="n">
        <f aca="false">A203+1</f>
        <v>202</v>
      </c>
      <c r="B204" s="78" t="str">
        <f aca="false">IF(K204&lt;&gt;0,IF(COUNTIF(L$3:L$335,L204)&lt;&gt;1,RANK(L204,L$3:L$335)&amp;"°",RANK(L204,L$3:L$335)),"")</f>
        <v/>
      </c>
      <c r="C204" s="4" t="str">
        <f aca="false">Joueurs!C55</f>
        <v>SARLERNI Fabio</v>
      </c>
      <c r="D204" s="4" t="n">
        <f aca="false">IFERROR(VLOOKUP($C204,JoueursT1,6,0),0)</f>
        <v>0</v>
      </c>
      <c r="E204" s="78" t="n">
        <f aca="false">IFERROR(VLOOKUP($C204,JoueursT2,6,0),0)</f>
        <v>0</v>
      </c>
      <c r="F204" s="78" t="n">
        <f aca="false">IFERROR(VLOOKUP($C204,JoueursT3,6,0),0)</f>
        <v>0</v>
      </c>
      <c r="G204" s="78" t="n">
        <f aca="false">IFERROR(VLOOKUP($C204,JoueursT4,6,0),0)</f>
        <v>0</v>
      </c>
      <c r="H204" s="78" t="n">
        <f aca="false">IFERROR(VLOOKUP($C204,JoueursT5,6,0),0)</f>
        <v>0</v>
      </c>
      <c r="I204" s="78" t="n">
        <f aca="false">IFERROR(VLOOKUP($C204,JoueursT6,6,0),0)</f>
        <v>0</v>
      </c>
      <c r="J204" s="78" t="n">
        <f aca="false">COUNTIF(D204:I204,"&gt;0")</f>
        <v>0</v>
      </c>
      <c r="K204" s="78" t="n">
        <f aca="false">SUM(D204:I204)</f>
        <v>0</v>
      </c>
      <c r="L204" s="139" t="n">
        <f aca="false">IFERROR(K204/SUMIF(D204:I204,"&gt;0",$D$1:$I$1),0)</f>
        <v>0</v>
      </c>
    </row>
    <row r="205" customFormat="false" ht="14.25" hidden="false" customHeight="false" outlineLevel="0" collapsed="false">
      <c r="A205" s="78" t="n">
        <f aca="false">A204+1</f>
        <v>203</v>
      </c>
      <c r="B205" s="78" t="str">
        <f aca="false">IF(K205&lt;&gt;0,IF(COUNTIF(L$3:L$335,L205)&lt;&gt;1,RANK(L205,L$3:L$335)&amp;"°",RANK(L205,L$3:L$335)),"")</f>
        <v/>
      </c>
      <c r="C205" s="4" t="str">
        <f aca="false">Joueurs!C59</f>
        <v>WAUTERS Viviane</v>
      </c>
      <c r="D205" s="4" t="n">
        <f aca="false">IFERROR(VLOOKUP($C205,JoueursT1,6,0),0)</f>
        <v>0</v>
      </c>
      <c r="E205" s="78" t="n">
        <f aca="false">IFERROR(VLOOKUP($C205,JoueursT2,6,0),0)</f>
        <v>0</v>
      </c>
      <c r="F205" s="78" t="n">
        <f aca="false">IFERROR(VLOOKUP($C205,JoueursT3,6,0),0)</f>
        <v>0</v>
      </c>
      <c r="G205" s="78" t="n">
        <f aca="false">IFERROR(VLOOKUP($C205,JoueursT4,6,0),0)</f>
        <v>0</v>
      </c>
      <c r="H205" s="78" t="n">
        <f aca="false">IFERROR(VLOOKUP($C205,JoueursT5,6,0),0)</f>
        <v>0</v>
      </c>
      <c r="I205" s="78" t="n">
        <f aca="false">IFERROR(VLOOKUP($C205,JoueursT6,6,0),0)</f>
        <v>0</v>
      </c>
      <c r="J205" s="78" t="n">
        <f aca="false">COUNTIF(D205:I205,"&gt;0")</f>
        <v>0</v>
      </c>
      <c r="K205" s="78" t="n">
        <f aca="false">SUM(D205:I205)</f>
        <v>0</v>
      </c>
      <c r="L205" s="139" t="n">
        <f aca="false">IFERROR(K205/SUMIF(D205:I205,"&gt;0",$D$1:$I$1),0)</f>
        <v>0</v>
      </c>
    </row>
    <row r="206" customFormat="false" ht="14.25" hidden="false" customHeight="false" outlineLevel="0" collapsed="false">
      <c r="A206" s="78" t="n">
        <f aca="false">A205+1</f>
        <v>204</v>
      </c>
      <c r="B206" s="78" t="str">
        <f aca="false">IF(K206&lt;&gt;0,IF(COUNTIF(L$3:L$335,L206)&lt;&gt;1,RANK(L206,L$3:L$335)&amp;"°",RANK(L206,L$3:L$335)),"")</f>
        <v/>
      </c>
      <c r="C206" s="4" t="str">
        <f aca="false">Joueurs!C60</f>
        <v> Doris</v>
      </c>
      <c r="D206" s="4" t="n">
        <f aca="false">IFERROR(VLOOKUP($C206,JoueursT1,6,0),0)</f>
        <v>0</v>
      </c>
      <c r="E206" s="78" t="n">
        <f aca="false">IFERROR(VLOOKUP($C206,JoueursT2,6,0),0)</f>
        <v>0</v>
      </c>
      <c r="F206" s="78" t="n">
        <f aca="false">IFERROR(VLOOKUP($C206,JoueursT3,6,0),0)</f>
        <v>0</v>
      </c>
      <c r="G206" s="78" t="n">
        <f aca="false">IFERROR(VLOOKUP($C206,JoueursT4,6,0),0)</f>
        <v>0</v>
      </c>
      <c r="H206" s="78" t="n">
        <f aca="false">IFERROR(VLOOKUP($C206,JoueursT5,6,0),0)</f>
        <v>0</v>
      </c>
      <c r="I206" s="78" t="n">
        <f aca="false">IFERROR(VLOOKUP($C206,JoueursT6,6,0),0)</f>
        <v>0</v>
      </c>
      <c r="J206" s="78" t="n">
        <f aca="false">COUNTIF(D206:I206,"&gt;0")</f>
        <v>0</v>
      </c>
      <c r="K206" s="78" t="n">
        <f aca="false">SUM(D206:I206)</f>
        <v>0</v>
      </c>
      <c r="L206" s="139" t="n">
        <f aca="false">IFERROR(K206/SUMIF(D206:I206,"&gt;0",$D$1:$I$1),0)</f>
        <v>0</v>
      </c>
    </row>
    <row r="207" customFormat="false" ht="14.25" hidden="false" customHeight="false" outlineLevel="0" collapsed="false">
      <c r="A207" s="78" t="n">
        <f aca="false">A206+1</f>
        <v>205</v>
      </c>
      <c r="B207" s="78" t="str">
        <f aca="false">IF(K207&lt;&gt;0,IF(COUNTIF(L$3:L$335,L207)&lt;&gt;1,RANK(L207,L$3:L$335)&amp;"°",RANK(L207,L$3:L$335)),"")</f>
        <v/>
      </c>
      <c r="C207" s="4" t="str">
        <f aca="false">Joueurs!C61</f>
        <v>BOURGEOIS Gisèle</v>
      </c>
      <c r="D207" s="4" t="n">
        <f aca="false">IFERROR(VLOOKUP($C207,JoueursT1,6,0),0)</f>
        <v>0</v>
      </c>
      <c r="E207" s="78" t="n">
        <f aca="false">IFERROR(VLOOKUP($C207,JoueursT2,6,0),0)</f>
        <v>0</v>
      </c>
      <c r="F207" s="78" t="n">
        <f aca="false">IFERROR(VLOOKUP($C207,JoueursT3,6,0),0)</f>
        <v>0</v>
      </c>
      <c r="G207" s="78" t="n">
        <f aca="false">IFERROR(VLOOKUP($C207,JoueursT4,6,0),0)</f>
        <v>0</v>
      </c>
      <c r="H207" s="78" t="n">
        <f aca="false">IFERROR(VLOOKUP($C207,JoueursT5,6,0),0)</f>
        <v>0</v>
      </c>
      <c r="I207" s="78" t="n">
        <f aca="false">IFERROR(VLOOKUP($C207,JoueursT6,6,0),0)</f>
        <v>0</v>
      </c>
      <c r="J207" s="78" t="n">
        <f aca="false">COUNTIF(D207:I207,"&gt;0")</f>
        <v>0</v>
      </c>
      <c r="K207" s="78" t="n">
        <f aca="false">SUM(D207:I207)</f>
        <v>0</v>
      </c>
      <c r="L207" s="139" t="n">
        <f aca="false">IFERROR(K207/SUMIF(D207:I207,"&gt;0",$D$1:$I$1),0)</f>
        <v>0</v>
      </c>
    </row>
    <row r="208" customFormat="false" ht="14.25" hidden="false" customHeight="false" outlineLevel="0" collapsed="false">
      <c r="A208" s="78" t="n">
        <f aca="false">A207+1</f>
        <v>206</v>
      </c>
      <c r="B208" s="78" t="str">
        <f aca="false">IF(K208&lt;&gt;0,IF(COUNTIF(L$3:L$335,L208)&lt;&gt;1,RANK(L208,L$3:L$335)&amp;"°",RANK(L208,L$3:L$335)),"")</f>
        <v/>
      </c>
      <c r="C208" s="4" t="str">
        <f aca="false">Joueurs!C62</f>
        <v>BRACONNIER Josette</v>
      </c>
      <c r="D208" s="4" t="n">
        <f aca="false">IFERROR(VLOOKUP($C208,JoueursT1,6,0),0)</f>
        <v>0</v>
      </c>
      <c r="E208" s="78" t="n">
        <f aca="false">IFERROR(VLOOKUP($C208,JoueursT2,6,0),0)</f>
        <v>0</v>
      </c>
      <c r="F208" s="78" t="n">
        <f aca="false">IFERROR(VLOOKUP($C208,JoueursT3,6,0),0)</f>
        <v>0</v>
      </c>
      <c r="G208" s="78" t="n">
        <f aca="false">IFERROR(VLOOKUP($C208,JoueursT4,6,0),0)</f>
        <v>0</v>
      </c>
      <c r="H208" s="78" t="n">
        <f aca="false">IFERROR(VLOOKUP($C208,JoueursT5,6,0),0)</f>
        <v>0</v>
      </c>
      <c r="I208" s="78" t="n">
        <f aca="false">IFERROR(VLOOKUP($C208,JoueursT6,6,0),0)</f>
        <v>0</v>
      </c>
      <c r="J208" s="78" t="n">
        <f aca="false">COUNTIF(D208:I208,"&gt;0")</f>
        <v>0</v>
      </c>
      <c r="K208" s="78" t="n">
        <f aca="false">SUM(D208:I208)</f>
        <v>0</v>
      </c>
      <c r="L208" s="139" t="n">
        <f aca="false">IFERROR(K208/SUMIF(D208:I208,"&gt;0",$D$1:$I$1),0)</f>
        <v>0</v>
      </c>
    </row>
    <row r="209" customFormat="false" ht="14.25" hidden="false" customHeight="false" outlineLevel="0" collapsed="false">
      <c r="A209" s="78" t="n">
        <f aca="false">A208+1</f>
        <v>207</v>
      </c>
      <c r="B209" s="78" t="str">
        <f aca="false">IF(K209&lt;&gt;0,IF(COUNTIF(L$3:L$335,L209)&lt;&gt;1,RANK(L209,L$3:L$335)&amp;"°",RANK(L209,L$3:L$335)),"")</f>
        <v/>
      </c>
      <c r="C209" s="4" t="str">
        <f aca="false">Joueurs!C63</f>
        <v>DAUM Edith</v>
      </c>
      <c r="D209" s="4" t="n">
        <f aca="false">IFERROR(VLOOKUP($C209,JoueursT1,6,0),0)</f>
        <v>0</v>
      </c>
      <c r="E209" s="78" t="n">
        <f aca="false">IFERROR(VLOOKUP($C209,JoueursT2,6,0),0)</f>
        <v>0</v>
      </c>
      <c r="F209" s="78" t="n">
        <f aca="false">IFERROR(VLOOKUP($C209,JoueursT3,6,0),0)</f>
        <v>0</v>
      </c>
      <c r="G209" s="78" t="n">
        <f aca="false">IFERROR(VLOOKUP($C209,JoueursT4,6,0),0)</f>
        <v>0</v>
      </c>
      <c r="H209" s="78" t="n">
        <f aca="false">IFERROR(VLOOKUP($C209,JoueursT5,6,0),0)</f>
        <v>0</v>
      </c>
      <c r="I209" s="78" t="n">
        <f aca="false">IFERROR(VLOOKUP($C209,JoueursT6,6,0),0)</f>
        <v>0</v>
      </c>
      <c r="J209" s="78" t="n">
        <f aca="false">COUNTIF(D209:I209,"&gt;0")</f>
        <v>0</v>
      </c>
      <c r="K209" s="78" t="n">
        <f aca="false">SUM(D209:I209)</f>
        <v>0</v>
      </c>
      <c r="L209" s="139" t="n">
        <f aca="false">IFERROR(K209/SUMIF(D209:I209,"&gt;0",$D$1:$I$1),0)</f>
        <v>0</v>
      </c>
    </row>
    <row r="210" customFormat="false" ht="14.25" hidden="false" customHeight="false" outlineLevel="0" collapsed="false">
      <c r="A210" s="78" t="n">
        <f aca="false">A209+1</f>
        <v>208</v>
      </c>
      <c r="B210" s="78" t="str">
        <f aca="false">IF(K210&lt;&gt;0,IF(COUNTIF(L$3:L$335,L210)&lt;&gt;1,RANK(L210,L$3:L$335)&amp;"°",RANK(L210,L$3:L$335)),"")</f>
        <v/>
      </c>
      <c r="C210" s="4" t="str">
        <f aca="false">Joueurs!C64</f>
        <v>FROGNET Evelyne</v>
      </c>
      <c r="D210" s="4" t="n">
        <f aca="false">IFERROR(VLOOKUP($C210,JoueursT1,6,0),0)</f>
        <v>0</v>
      </c>
      <c r="E210" s="78" t="n">
        <f aca="false">IFERROR(VLOOKUP($C210,JoueursT2,6,0),0)</f>
        <v>0</v>
      </c>
      <c r="F210" s="78" t="n">
        <f aca="false">IFERROR(VLOOKUP($C210,JoueursT3,6,0),0)</f>
        <v>0</v>
      </c>
      <c r="G210" s="78" t="n">
        <f aca="false">IFERROR(VLOOKUP($C210,JoueursT4,6,0),0)</f>
        <v>0</v>
      </c>
      <c r="H210" s="78" t="n">
        <f aca="false">IFERROR(VLOOKUP($C210,JoueursT5,6,0),0)</f>
        <v>0</v>
      </c>
      <c r="I210" s="78" t="n">
        <f aca="false">IFERROR(VLOOKUP($C210,JoueursT6,6,0),0)</f>
        <v>0</v>
      </c>
      <c r="J210" s="78" t="n">
        <f aca="false">COUNTIF(D210:I210,"&gt;0")</f>
        <v>0</v>
      </c>
      <c r="K210" s="78" t="n">
        <f aca="false">SUM(D210:I210)</f>
        <v>0</v>
      </c>
      <c r="L210" s="139" t="n">
        <f aca="false">IFERROR(K210/SUMIF(D210:I210,"&gt;0",$D$1:$I$1),0)</f>
        <v>0</v>
      </c>
    </row>
    <row r="211" customFormat="false" ht="14.25" hidden="false" customHeight="false" outlineLevel="0" collapsed="false">
      <c r="A211" s="78" t="n">
        <f aca="false">A210+1</f>
        <v>209</v>
      </c>
      <c r="B211" s="78" t="str">
        <f aca="false">IF(K211&lt;&gt;0,IF(COUNTIF(L$3:L$335,L211)&lt;&gt;1,RANK(L211,L$3:L$335)&amp;"°",RANK(L211,L$3:L$335)),"")</f>
        <v/>
      </c>
      <c r="C211" s="4" t="str">
        <f aca="false">Joueurs!C65</f>
        <v>GONTY Marius</v>
      </c>
      <c r="D211" s="4" t="n">
        <f aca="false">IFERROR(VLOOKUP($C211,JoueursT1,6,0),0)</f>
        <v>0</v>
      </c>
      <c r="E211" s="78" t="n">
        <f aca="false">IFERROR(VLOOKUP($C211,JoueursT2,6,0),0)</f>
        <v>0</v>
      </c>
      <c r="F211" s="78" t="n">
        <f aca="false">IFERROR(VLOOKUP($C211,JoueursT3,6,0),0)</f>
        <v>0</v>
      </c>
      <c r="G211" s="78" t="n">
        <f aca="false">IFERROR(VLOOKUP($C211,JoueursT4,6,0),0)</f>
        <v>0</v>
      </c>
      <c r="H211" s="78" t="n">
        <f aca="false">IFERROR(VLOOKUP($C211,JoueursT5,6,0),0)</f>
        <v>0</v>
      </c>
      <c r="I211" s="78" t="n">
        <f aca="false">IFERROR(VLOOKUP($C211,JoueursT6,6,0),0)</f>
        <v>0</v>
      </c>
      <c r="J211" s="78" t="n">
        <f aca="false">COUNTIF(D211:I211,"&gt;0")</f>
        <v>0</v>
      </c>
      <c r="K211" s="78" t="n">
        <f aca="false">SUM(D211:I211)</f>
        <v>0</v>
      </c>
      <c r="L211" s="139" t="n">
        <f aca="false">IFERROR(K211/SUMIF(D211:I211,"&gt;0",$D$1:$I$1),0)</f>
        <v>0</v>
      </c>
    </row>
    <row r="212" customFormat="false" ht="14.25" hidden="false" customHeight="false" outlineLevel="0" collapsed="false">
      <c r="A212" s="78" t="n">
        <f aca="false">A211+1</f>
        <v>210</v>
      </c>
      <c r="B212" s="78" t="str">
        <f aca="false">IF(K212&lt;&gt;0,IF(COUNTIF(L$3:L$335,L212)&lt;&gt;1,RANK(L212,L$3:L$335)&amp;"°",RANK(L212,L$3:L$335)),"")</f>
        <v/>
      </c>
      <c r="C212" s="4" t="str">
        <f aca="false">Joueurs!C66</f>
        <v>GRAISSE Jean-Pierre</v>
      </c>
      <c r="D212" s="4" t="n">
        <f aca="false">IFERROR(VLOOKUP($C212,JoueursT1,6,0),0)</f>
        <v>0</v>
      </c>
      <c r="E212" s="78" t="n">
        <f aca="false">IFERROR(VLOOKUP($C212,JoueursT2,6,0),0)</f>
        <v>0</v>
      </c>
      <c r="F212" s="78" t="n">
        <f aca="false">IFERROR(VLOOKUP($C212,JoueursT3,6,0),0)</f>
        <v>0</v>
      </c>
      <c r="G212" s="78" t="n">
        <f aca="false">IFERROR(VLOOKUP($C212,JoueursT4,6,0),0)</f>
        <v>0</v>
      </c>
      <c r="H212" s="78" t="n">
        <f aca="false">IFERROR(VLOOKUP($C212,JoueursT5,6,0),0)</f>
        <v>0</v>
      </c>
      <c r="I212" s="78" t="n">
        <f aca="false">IFERROR(VLOOKUP($C212,JoueursT6,6,0),0)</f>
        <v>0</v>
      </c>
      <c r="J212" s="78" t="n">
        <f aca="false">COUNTIF(D212:I212,"&gt;0")</f>
        <v>0</v>
      </c>
      <c r="K212" s="78" t="n">
        <f aca="false">SUM(D212:I212)</f>
        <v>0</v>
      </c>
      <c r="L212" s="139" t="n">
        <f aca="false">IFERROR(K212/SUMIF(D212:I212,"&gt;0",$D$1:$I$1),0)</f>
        <v>0</v>
      </c>
    </row>
    <row r="213" customFormat="false" ht="14.25" hidden="false" customHeight="false" outlineLevel="0" collapsed="false">
      <c r="A213" s="78" t="n">
        <f aca="false">A212+1</f>
        <v>211</v>
      </c>
      <c r="B213" s="78" t="str">
        <f aca="false">IF(K213&lt;&gt;0,IF(COUNTIF(L$3:L$335,L213)&lt;&gt;1,RANK(L213,L$3:L$335)&amp;"°",RANK(L213,L$3:L$335)),"")</f>
        <v/>
      </c>
      <c r="C213" s="4" t="str">
        <f aca="false">Joueurs!C67</f>
        <v>GRANDJEAN François</v>
      </c>
      <c r="D213" s="4" t="n">
        <f aca="false">IFERROR(VLOOKUP($C213,JoueursT1,6,0),0)</f>
        <v>0</v>
      </c>
      <c r="E213" s="78" t="n">
        <f aca="false">IFERROR(VLOOKUP($C213,JoueursT2,6,0),0)</f>
        <v>0</v>
      </c>
      <c r="F213" s="78" t="n">
        <f aca="false">IFERROR(VLOOKUP($C213,JoueursT3,6,0),0)</f>
        <v>0</v>
      </c>
      <c r="G213" s="78" t="n">
        <f aca="false">IFERROR(VLOOKUP($C213,JoueursT4,6,0),0)</f>
        <v>0</v>
      </c>
      <c r="H213" s="78" t="n">
        <f aca="false">IFERROR(VLOOKUP($C213,JoueursT5,6,0),0)</f>
        <v>0</v>
      </c>
      <c r="I213" s="78" t="n">
        <f aca="false">IFERROR(VLOOKUP($C213,JoueursT6,6,0),0)</f>
        <v>0</v>
      </c>
      <c r="J213" s="78" t="n">
        <f aca="false">COUNTIF(D213:I213,"&gt;0")</f>
        <v>0</v>
      </c>
      <c r="K213" s="78" t="n">
        <f aca="false">SUM(D213:I213)</f>
        <v>0</v>
      </c>
      <c r="L213" s="139" t="n">
        <f aca="false">IFERROR(K213/SUMIF(D213:I213,"&gt;0",$D$1:$I$1),0)</f>
        <v>0</v>
      </c>
    </row>
    <row r="214" customFormat="false" ht="14.25" hidden="false" customHeight="false" outlineLevel="0" collapsed="false">
      <c r="A214" s="78" t="n">
        <f aca="false">A213+1</f>
        <v>212</v>
      </c>
      <c r="B214" s="78" t="str">
        <f aca="false">IF(K214&lt;&gt;0,IF(COUNTIF(L$3:L$335,L214)&lt;&gt;1,RANK(L214,L$3:L$335)&amp;"°",RANK(L214,L$3:L$335)),"")</f>
        <v/>
      </c>
      <c r="C214" s="4" t="str">
        <f aca="false">Joueurs!C69</f>
        <v>LACROIX Françoise</v>
      </c>
      <c r="D214" s="4" t="n">
        <f aca="false">IFERROR(VLOOKUP($C214,JoueursT1,6,0),0)</f>
        <v>0</v>
      </c>
      <c r="E214" s="78" t="n">
        <f aca="false">IFERROR(VLOOKUP($C214,JoueursT2,6,0),0)</f>
        <v>0</v>
      </c>
      <c r="F214" s="78" t="n">
        <f aca="false">IFERROR(VLOOKUP($C214,JoueursT3,6,0),0)</f>
        <v>0</v>
      </c>
      <c r="G214" s="78" t="n">
        <f aca="false">IFERROR(VLOOKUP($C214,JoueursT4,6,0),0)</f>
        <v>0</v>
      </c>
      <c r="H214" s="78" t="n">
        <f aca="false">IFERROR(VLOOKUP($C214,JoueursT5,6,0),0)</f>
        <v>0</v>
      </c>
      <c r="I214" s="78" t="n">
        <f aca="false">IFERROR(VLOOKUP($C214,JoueursT6,6,0),0)</f>
        <v>0</v>
      </c>
      <c r="J214" s="78" t="n">
        <f aca="false">COUNTIF(D214:I214,"&gt;0")</f>
        <v>0</v>
      </c>
      <c r="K214" s="78" t="n">
        <f aca="false">SUM(D214:I214)</f>
        <v>0</v>
      </c>
      <c r="L214" s="139" t="n">
        <f aca="false">IFERROR(K214/SUMIF(D214:I214,"&gt;0",$D$1:$I$1),0)</f>
        <v>0</v>
      </c>
    </row>
    <row r="215" customFormat="false" ht="14.25" hidden="false" customHeight="false" outlineLevel="0" collapsed="false">
      <c r="A215" s="78" t="n">
        <f aca="false">A214+1</f>
        <v>213</v>
      </c>
      <c r="B215" s="78" t="str">
        <f aca="false">IF(K215&lt;&gt;0,IF(COUNTIF(L$3:L$335,L215)&lt;&gt;1,RANK(L215,L$3:L$335)&amp;"°",RANK(L215,L$3:L$335)),"")</f>
        <v/>
      </c>
      <c r="C215" s="4" t="str">
        <f aca="false">Joueurs!C70</f>
        <v>MUKATANGARA Martine</v>
      </c>
      <c r="D215" s="4" t="n">
        <f aca="false">IFERROR(VLOOKUP($C215,JoueursT1,6,0),0)</f>
        <v>0</v>
      </c>
      <c r="E215" s="78" t="n">
        <f aca="false">IFERROR(VLOOKUP($C215,JoueursT2,6,0),0)</f>
        <v>0</v>
      </c>
      <c r="F215" s="78" t="n">
        <f aca="false">IFERROR(VLOOKUP($C215,JoueursT3,6,0),0)</f>
        <v>0</v>
      </c>
      <c r="G215" s="78" t="n">
        <f aca="false">IFERROR(VLOOKUP($C215,JoueursT4,6,0),0)</f>
        <v>0</v>
      </c>
      <c r="H215" s="78" t="n">
        <f aca="false">IFERROR(VLOOKUP($C215,JoueursT5,6,0),0)</f>
        <v>0</v>
      </c>
      <c r="I215" s="78" t="n">
        <f aca="false">IFERROR(VLOOKUP($C215,JoueursT6,6,0),0)</f>
        <v>0</v>
      </c>
      <c r="J215" s="78" t="n">
        <f aca="false">COUNTIF(D215:I215,"&gt;0")</f>
        <v>0</v>
      </c>
      <c r="K215" s="78" t="n">
        <f aca="false">SUM(D215:I215)</f>
        <v>0</v>
      </c>
      <c r="L215" s="139" t="n">
        <f aca="false">IFERROR(K215/SUMIF(D215:I215,"&gt;0",$D$1:$I$1),0)</f>
        <v>0</v>
      </c>
    </row>
    <row r="216" customFormat="false" ht="14.25" hidden="false" customHeight="false" outlineLevel="0" collapsed="false">
      <c r="A216" s="78" t="n">
        <f aca="false">A215+1</f>
        <v>214</v>
      </c>
      <c r="B216" s="78" t="str">
        <f aca="false">IF(K216&lt;&gt;0,IF(COUNTIF(L$3:L$335,L216)&lt;&gt;1,RANK(L216,L$3:L$335)&amp;"°",RANK(L216,L$3:L$335)),"")</f>
        <v/>
      </c>
      <c r="C216" s="4" t="str">
        <f aca="false">Joueurs!C71</f>
        <v>PIERRET Serge</v>
      </c>
      <c r="D216" s="4" t="n">
        <f aca="false">IFERROR(VLOOKUP($C216,JoueursT1,6,0),0)</f>
        <v>0</v>
      </c>
      <c r="E216" s="78" t="n">
        <f aca="false">IFERROR(VLOOKUP($C216,JoueursT2,6,0),0)</f>
        <v>0</v>
      </c>
      <c r="F216" s="78" t="n">
        <f aca="false">IFERROR(VLOOKUP($C216,JoueursT3,6,0),0)</f>
        <v>0</v>
      </c>
      <c r="G216" s="78" t="n">
        <f aca="false">IFERROR(VLOOKUP($C216,JoueursT4,6,0),0)</f>
        <v>0</v>
      </c>
      <c r="H216" s="78" t="n">
        <f aca="false">IFERROR(VLOOKUP($C216,JoueursT5,6,0),0)</f>
        <v>0</v>
      </c>
      <c r="I216" s="78" t="n">
        <f aca="false">IFERROR(VLOOKUP($C216,JoueursT6,6,0),0)</f>
        <v>0</v>
      </c>
      <c r="J216" s="78" t="n">
        <f aca="false">COUNTIF(D216:I216,"&gt;0")</f>
        <v>0</v>
      </c>
      <c r="K216" s="78" t="n">
        <f aca="false">SUM(D216:I216)</f>
        <v>0</v>
      </c>
      <c r="L216" s="139" t="n">
        <f aca="false">IFERROR(K216/SUMIF(D216:I216,"&gt;0",$D$1:$I$1),0)</f>
        <v>0</v>
      </c>
    </row>
    <row r="217" customFormat="false" ht="14.25" hidden="false" customHeight="false" outlineLevel="0" collapsed="false">
      <c r="A217" s="78" t="n">
        <f aca="false">A216+1</f>
        <v>215</v>
      </c>
      <c r="B217" s="78" t="str">
        <f aca="false">IF(K217&lt;&gt;0,IF(COUNTIF(L$3:L$335,L217)&lt;&gt;1,RANK(L217,L$3:L$335)&amp;"°",RANK(L217,L$3:L$335)),"")</f>
        <v/>
      </c>
      <c r="C217" s="4" t="str">
        <f aca="false">Joueurs!C72</f>
        <v>POCHET François</v>
      </c>
      <c r="D217" s="4" t="n">
        <f aca="false">IFERROR(VLOOKUP($C217,JoueursT1,6,0),0)</f>
        <v>0</v>
      </c>
      <c r="E217" s="78" t="n">
        <f aca="false">IFERROR(VLOOKUP($C217,JoueursT2,6,0),0)</f>
        <v>0</v>
      </c>
      <c r="F217" s="78" t="n">
        <f aca="false">IFERROR(VLOOKUP($C217,JoueursT3,6,0),0)</f>
        <v>0</v>
      </c>
      <c r="G217" s="78" t="n">
        <f aca="false">IFERROR(VLOOKUP($C217,JoueursT4,6,0),0)</f>
        <v>0</v>
      </c>
      <c r="H217" s="78" t="n">
        <f aca="false">IFERROR(VLOOKUP($C217,JoueursT5,6,0),0)</f>
        <v>0</v>
      </c>
      <c r="I217" s="78" t="n">
        <f aca="false">IFERROR(VLOOKUP($C217,JoueursT6,6,0),0)</f>
        <v>0</v>
      </c>
      <c r="J217" s="78" t="n">
        <f aca="false">COUNTIF(D217:I217,"&gt;0")</f>
        <v>0</v>
      </c>
      <c r="K217" s="78" t="n">
        <f aca="false">SUM(D217:I217)</f>
        <v>0</v>
      </c>
      <c r="L217" s="139" t="n">
        <f aca="false">IFERROR(K217/SUMIF(D217:I217,"&gt;0",$D$1:$I$1),0)</f>
        <v>0</v>
      </c>
    </row>
    <row r="218" customFormat="false" ht="14.25" hidden="false" customHeight="false" outlineLevel="0" collapsed="false">
      <c r="A218" s="78" t="n">
        <f aca="false">A217+1</f>
        <v>216</v>
      </c>
      <c r="B218" s="78" t="str">
        <f aca="false">IF(K218&lt;&gt;0,IF(COUNTIF(L$3:L$335,L218)&lt;&gt;1,RANK(L218,L$3:L$335)&amp;"°",RANK(L218,L$3:L$335)),"")</f>
        <v/>
      </c>
      <c r="C218" s="4" t="str">
        <f aca="false">Joueurs!C73</f>
        <v>PRIGNON Sacha</v>
      </c>
      <c r="D218" s="4" t="n">
        <f aca="false">IFERROR(VLOOKUP($C218,JoueursT1,6,0),0)</f>
        <v>0</v>
      </c>
      <c r="E218" s="78" t="n">
        <f aca="false">IFERROR(VLOOKUP($C218,JoueursT2,6,0),0)</f>
        <v>0</v>
      </c>
      <c r="F218" s="78" t="n">
        <f aca="false">IFERROR(VLOOKUP($C218,JoueursT3,6,0),0)</f>
        <v>0</v>
      </c>
      <c r="G218" s="78" t="n">
        <f aca="false">IFERROR(VLOOKUP($C218,JoueursT4,6,0),0)</f>
        <v>0</v>
      </c>
      <c r="H218" s="78" t="n">
        <f aca="false">IFERROR(VLOOKUP($C218,JoueursT5,6,0),0)</f>
        <v>0</v>
      </c>
      <c r="I218" s="78" t="n">
        <f aca="false">IFERROR(VLOOKUP($C218,JoueursT6,6,0),0)</f>
        <v>0</v>
      </c>
      <c r="J218" s="78" t="n">
        <f aca="false">COUNTIF(D218:I218,"&gt;0")</f>
        <v>0</v>
      </c>
      <c r="K218" s="78" t="n">
        <f aca="false">SUM(D218:I218)</f>
        <v>0</v>
      </c>
      <c r="L218" s="139" t="n">
        <f aca="false">IFERROR(K218/SUMIF(D218:I218,"&gt;0",$D$1:$I$1),0)</f>
        <v>0</v>
      </c>
    </row>
    <row r="219" customFormat="false" ht="14.25" hidden="false" customHeight="false" outlineLevel="0" collapsed="false">
      <c r="A219" s="78" t="n">
        <f aca="false">A218+1</f>
        <v>217</v>
      </c>
      <c r="B219" s="78" t="str">
        <f aca="false">IF(K219&lt;&gt;0,IF(COUNTIF(L$3:L$335,L219)&lt;&gt;1,RANK(L219,L$3:L$335)&amp;"°",RANK(L219,L$3:L$335)),"")</f>
        <v/>
      </c>
      <c r="C219" s="4" t="str">
        <f aca="false">Joueurs!C74</f>
        <v>RULMONT Robert</v>
      </c>
      <c r="D219" s="4" t="n">
        <f aca="false">IFERROR(VLOOKUP($C219,JoueursT1,6,0),0)</f>
        <v>0</v>
      </c>
      <c r="E219" s="78" t="n">
        <f aca="false">IFERROR(VLOOKUP($C219,JoueursT2,6,0),0)</f>
        <v>0</v>
      </c>
      <c r="F219" s="78" t="n">
        <f aca="false">IFERROR(VLOOKUP($C219,JoueursT3,6,0),0)</f>
        <v>0</v>
      </c>
      <c r="G219" s="78" t="n">
        <f aca="false">IFERROR(VLOOKUP($C219,JoueursT4,6,0),0)</f>
        <v>0</v>
      </c>
      <c r="H219" s="78" t="n">
        <f aca="false">IFERROR(VLOOKUP($C219,JoueursT5,6,0),0)</f>
        <v>0</v>
      </c>
      <c r="I219" s="78" t="n">
        <f aca="false">IFERROR(VLOOKUP($C219,JoueursT6,6,0),0)</f>
        <v>0</v>
      </c>
      <c r="J219" s="78" t="n">
        <f aca="false">COUNTIF(D219:I219,"&gt;0")</f>
        <v>0</v>
      </c>
      <c r="K219" s="78" t="n">
        <f aca="false">SUM(D219:I219)</f>
        <v>0</v>
      </c>
      <c r="L219" s="139" t="n">
        <f aca="false">IFERROR(K219/SUMIF(D219:I219,"&gt;0",$D$1:$I$1),0)</f>
        <v>0</v>
      </c>
    </row>
    <row r="220" customFormat="false" ht="14.25" hidden="false" customHeight="false" outlineLevel="0" collapsed="false">
      <c r="A220" s="78" t="n">
        <f aca="false">A219+1</f>
        <v>218</v>
      </c>
      <c r="B220" s="78" t="str">
        <f aca="false">IF(K220&lt;&gt;0,IF(COUNTIF(L$3:L$335,L220)&lt;&gt;1,RANK(L220,L$3:L$335)&amp;"°",RANK(L220,L$3:L$335)),"")</f>
        <v/>
      </c>
      <c r="C220" s="4" t="str">
        <f aca="false">Joueurs!C75</f>
        <v>WAGNER Jacques</v>
      </c>
      <c r="D220" s="4" t="n">
        <f aca="false">IFERROR(VLOOKUP($C220,JoueursT1,6,0),0)</f>
        <v>0</v>
      </c>
      <c r="E220" s="78" t="n">
        <f aca="false">IFERROR(VLOOKUP($C220,JoueursT2,6,0),0)</f>
        <v>0</v>
      </c>
      <c r="F220" s="78" t="n">
        <f aca="false">IFERROR(VLOOKUP($C220,JoueursT3,6,0),0)</f>
        <v>0</v>
      </c>
      <c r="G220" s="78" t="n">
        <f aca="false">IFERROR(VLOOKUP($C220,JoueursT4,6,0),0)</f>
        <v>0</v>
      </c>
      <c r="H220" s="78" t="n">
        <f aca="false">IFERROR(VLOOKUP($C220,JoueursT5,6,0),0)</f>
        <v>0</v>
      </c>
      <c r="I220" s="78" t="n">
        <f aca="false">IFERROR(VLOOKUP($C220,JoueursT6,6,0),0)</f>
        <v>0</v>
      </c>
      <c r="J220" s="78" t="n">
        <f aca="false">COUNTIF(D220:I220,"&gt;0")</f>
        <v>0</v>
      </c>
      <c r="K220" s="78" t="n">
        <f aca="false">SUM(D220:I220)</f>
        <v>0</v>
      </c>
      <c r="L220" s="139" t="n">
        <f aca="false">IFERROR(K220/SUMIF(D220:I220,"&gt;0",$D$1:$I$1),0)</f>
        <v>0</v>
      </c>
    </row>
    <row r="221" customFormat="false" ht="14.25" hidden="false" customHeight="false" outlineLevel="0" collapsed="false">
      <c r="A221" s="78" t="n">
        <f aca="false">A220+1</f>
        <v>219</v>
      </c>
      <c r="B221" s="78" t="str">
        <f aca="false">IF(K221&lt;&gt;0,IF(COUNTIF(L$3:L$335,L221)&lt;&gt;1,RANK(L221,L$3:L$335)&amp;"°",RANK(L221,L$3:L$335)),"")</f>
        <v/>
      </c>
      <c r="C221" s="4" t="str">
        <f aca="false">Joueurs!C83</f>
        <v>SOLFA Anne</v>
      </c>
      <c r="D221" s="4" t="n">
        <f aca="false">IFERROR(VLOOKUP($C221,JoueursT1,6,0),0)</f>
        <v>0</v>
      </c>
      <c r="E221" s="78" t="n">
        <f aca="false">IFERROR(VLOOKUP($C221,JoueursT2,6,0),0)</f>
        <v>0</v>
      </c>
      <c r="F221" s="78" t="n">
        <f aca="false">IFERROR(VLOOKUP($C221,JoueursT3,6,0),0)</f>
        <v>0</v>
      </c>
      <c r="G221" s="78" t="n">
        <f aca="false">IFERROR(VLOOKUP($C221,JoueursT4,6,0),0)</f>
        <v>0</v>
      </c>
      <c r="H221" s="78" t="n">
        <f aca="false">IFERROR(VLOOKUP($C221,JoueursT5,6,0),0)</f>
        <v>0</v>
      </c>
      <c r="I221" s="78" t="n">
        <f aca="false">IFERROR(VLOOKUP($C221,JoueursT6,6,0),0)</f>
        <v>0</v>
      </c>
      <c r="J221" s="78" t="n">
        <f aca="false">COUNTIF(D221:I221,"&gt;0")</f>
        <v>0</v>
      </c>
      <c r="K221" s="78" t="n">
        <f aca="false">SUM(D221:I221)</f>
        <v>0</v>
      </c>
      <c r="L221" s="139" t="n">
        <f aca="false">IFERROR(K221/SUMIF(D221:I221,"&gt;0",$D$1:$I$1),0)</f>
        <v>0</v>
      </c>
    </row>
    <row r="222" customFormat="false" ht="14.25" hidden="false" customHeight="false" outlineLevel="0" collapsed="false">
      <c r="A222" s="78" t="n">
        <f aca="false">A221+1</f>
        <v>220</v>
      </c>
      <c r="B222" s="78" t="str">
        <f aca="false">IF(K222&lt;&gt;0,IF(COUNTIF(L$3:L$335,L222)&lt;&gt;1,RANK(L222,L$3:L$335)&amp;"°",RANK(L222,L$3:L$335)),"")</f>
        <v/>
      </c>
      <c r="C222" s="4" t="str">
        <f aca="false">Joueurs!C86</f>
        <v>CLOSSET Richard</v>
      </c>
      <c r="D222" s="4" t="n">
        <f aca="false">IFERROR(VLOOKUP($C222,JoueursT1,6,0),0)</f>
        <v>0</v>
      </c>
      <c r="E222" s="78" t="n">
        <f aca="false">IFERROR(VLOOKUP($C222,JoueursT2,6,0),0)</f>
        <v>0</v>
      </c>
      <c r="F222" s="78" t="n">
        <f aca="false">IFERROR(VLOOKUP($C222,JoueursT3,6,0),0)</f>
        <v>0</v>
      </c>
      <c r="G222" s="78" t="n">
        <f aca="false">IFERROR(VLOOKUP($C222,JoueursT4,6,0),0)</f>
        <v>0</v>
      </c>
      <c r="H222" s="78" t="n">
        <f aca="false">IFERROR(VLOOKUP($C222,JoueursT5,6,0),0)</f>
        <v>0</v>
      </c>
      <c r="I222" s="78" t="n">
        <f aca="false">IFERROR(VLOOKUP($C222,JoueursT6,6,0),0)</f>
        <v>0</v>
      </c>
      <c r="J222" s="78" t="n">
        <f aca="false">COUNTIF(D222:I222,"&gt;0")</f>
        <v>0</v>
      </c>
      <c r="K222" s="78" t="n">
        <f aca="false">SUM(D222:I222)</f>
        <v>0</v>
      </c>
      <c r="L222" s="139" t="n">
        <f aca="false">IFERROR(K222/SUMIF(D222:I222,"&gt;0",$D$1:$I$1),0)</f>
        <v>0</v>
      </c>
    </row>
    <row r="223" customFormat="false" ht="14.25" hidden="false" customHeight="false" outlineLevel="0" collapsed="false">
      <c r="A223" s="78" t="n">
        <f aca="false">A222+1</f>
        <v>221</v>
      </c>
      <c r="B223" s="78" t="str">
        <f aca="false">IF(K223&lt;&gt;0,IF(COUNTIF(L$3:L$335,L223)&lt;&gt;1,RANK(L223,L$3:L$335)&amp;"°",RANK(L223,L$3:L$335)),"")</f>
        <v/>
      </c>
      <c r="C223" s="4" t="str">
        <f aca="false">Joueurs!C95</f>
        <v>RENIER Francis</v>
      </c>
      <c r="D223" s="4" t="n">
        <f aca="false">IFERROR(VLOOKUP($C223,JoueursT1,6,0),0)</f>
        <v>0</v>
      </c>
      <c r="E223" s="78" t="n">
        <f aca="false">IFERROR(VLOOKUP($C223,JoueursT2,6,0),0)</f>
        <v>0</v>
      </c>
      <c r="F223" s="78" t="n">
        <f aca="false">IFERROR(VLOOKUP($C223,JoueursT3,6,0),0)</f>
        <v>0</v>
      </c>
      <c r="G223" s="78" t="n">
        <f aca="false">IFERROR(VLOOKUP($C223,JoueursT4,6,0),0)</f>
        <v>0</v>
      </c>
      <c r="H223" s="78" t="n">
        <f aca="false">IFERROR(VLOOKUP($C223,JoueursT5,6,0),0)</f>
        <v>0</v>
      </c>
      <c r="I223" s="78" t="n">
        <f aca="false">IFERROR(VLOOKUP($C223,JoueursT6,6,0),0)</f>
        <v>0</v>
      </c>
      <c r="J223" s="78" t="n">
        <f aca="false">COUNTIF(D223:I223,"&gt;0")</f>
        <v>0</v>
      </c>
      <c r="K223" s="78" t="n">
        <f aca="false">SUM(D223:I223)</f>
        <v>0</v>
      </c>
      <c r="L223" s="139" t="n">
        <f aca="false">IFERROR(K223/SUMIF(D223:I223,"&gt;0",$D$1:$I$1),0)</f>
        <v>0</v>
      </c>
    </row>
    <row r="224" customFormat="false" ht="14.25" hidden="false" customHeight="false" outlineLevel="0" collapsed="false">
      <c r="A224" s="78" t="n">
        <f aca="false">A223+1</f>
        <v>222</v>
      </c>
      <c r="B224" s="78" t="str">
        <f aca="false">IF(K224&lt;&gt;0,IF(COUNTIF(L$3:L$335,L224)&lt;&gt;1,RANK(L224,L$3:L$335)&amp;"°",RANK(L224,L$3:L$335)),"")</f>
        <v/>
      </c>
      <c r="C224" s="4" t="str">
        <f aca="false">Joueurs!C96</f>
        <v>TOMBOY Monique</v>
      </c>
      <c r="D224" s="4" t="n">
        <f aca="false">IFERROR(VLOOKUP($C224,JoueursT1,6,0),0)</f>
        <v>0</v>
      </c>
      <c r="E224" s="78" t="n">
        <f aca="false">IFERROR(VLOOKUP($C224,JoueursT2,6,0),0)</f>
        <v>0</v>
      </c>
      <c r="F224" s="78" t="n">
        <f aca="false">IFERROR(VLOOKUP($C224,JoueursT3,6,0),0)</f>
        <v>0</v>
      </c>
      <c r="G224" s="78" t="n">
        <f aca="false">IFERROR(VLOOKUP($C224,JoueursT4,6,0),0)</f>
        <v>0</v>
      </c>
      <c r="H224" s="78" t="n">
        <f aca="false">IFERROR(VLOOKUP($C224,JoueursT5,6,0),0)</f>
        <v>0</v>
      </c>
      <c r="I224" s="78" t="n">
        <f aca="false">IFERROR(VLOOKUP($C224,JoueursT6,6,0),0)</f>
        <v>0</v>
      </c>
      <c r="J224" s="78" t="n">
        <f aca="false">COUNTIF(D224:I224,"&gt;0")</f>
        <v>0</v>
      </c>
      <c r="K224" s="78" t="n">
        <f aca="false">SUM(D224:I224)</f>
        <v>0</v>
      </c>
      <c r="L224" s="139" t="n">
        <f aca="false">IFERROR(K224/SUMIF(D224:I224,"&gt;0",$D$1:$I$1),0)</f>
        <v>0</v>
      </c>
    </row>
    <row r="225" customFormat="false" ht="14.25" hidden="false" customHeight="false" outlineLevel="0" collapsed="false">
      <c r="A225" s="78" t="n">
        <f aca="false">A224+1</f>
        <v>223</v>
      </c>
      <c r="B225" s="78" t="str">
        <f aca="false">IF(K225&lt;&gt;0,IF(COUNTIF(L$3:L$335,L225)&lt;&gt;1,RANK(L225,L$3:L$335)&amp;"°",RANK(L225,L$3:L$335)),"")</f>
        <v/>
      </c>
      <c r="C225" s="4" t="str">
        <f aca="false">Joueurs!C98</f>
        <v>COLSON Louis</v>
      </c>
      <c r="D225" s="4" t="n">
        <f aca="false">IFERROR(VLOOKUP($C225,JoueursT1,6,0),0)</f>
        <v>0</v>
      </c>
      <c r="E225" s="78" t="n">
        <f aca="false">IFERROR(VLOOKUP($C225,JoueursT2,6,0),0)</f>
        <v>0</v>
      </c>
      <c r="F225" s="78" t="n">
        <f aca="false">IFERROR(VLOOKUP($C225,JoueursT3,6,0),0)</f>
        <v>0</v>
      </c>
      <c r="G225" s="78" t="n">
        <f aca="false">IFERROR(VLOOKUP($C225,JoueursT4,6,0),0)</f>
        <v>0</v>
      </c>
      <c r="H225" s="78" t="n">
        <f aca="false">IFERROR(VLOOKUP($C225,JoueursT5,6,0),0)</f>
        <v>0</v>
      </c>
      <c r="I225" s="78" t="n">
        <f aca="false">IFERROR(VLOOKUP($C225,JoueursT6,6,0),0)</f>
        <v>0</v>
      </c>
      <c r="J225" s="78" t="n">
        <f aca="false">COUNTIF(D225:I225,"&gt;0")</f>
        <v>0</v>
      </c>
      <c r="K225" s="78" t="n">
        <f aca="false">SUM(D225:I225)</f>
        <v>0</v>
      </c>
      <c r="L225" s="139" t="n">
        <f aca="false">IFERROR(K225/SUMIF(D225:I225,"&gt;0",$D$1:$I$1),0)</f>
        <v>0</v>
      </c>
    </row>
    <row r="226" customFormat="false" ht="14.25" hidden="false" customHeight="false" outlineLevel="0" collapsed="false">
      <c r="A226" s="78" t="n">
        <f aca="false">A225+1</f>
        <v>224</v>
      </c>
      <c r="B226" s="78" t="str">
        <f aca="false">IF(K226&lt;&gt;0,IF(COUNTIF(L$3:L$335,L226)&lt;&gt;1,RANK(L226,L$3:L$335)&amp;"°",RANK(L226,L$3:L$335)),"")</f>
        <v/>
      </c>
      <c r="C226" s="4" t="str">
        <f aca="false">Joueurs!C99</f>
        <v>DAEMS Patrick</v>
      </c>
      <c r="D226" s="4" t="n">
        <f aca="false">IFERROR(VLOOKUP($C226,JoueursT1,6,0),0)</f>
        <v>0</v>
      </c>
      <c r="E226" s="78" t="n">
        <f aca="false">IFERROR(VLOOKUP($C226,JoueursT2,6,0),0)</f>
        <v>0</v>
      </c>
      <c r="F226" s="78" t="n">
        <f aca="false">IFERROR(VLOOKUP($C226,JoueursT3,6,0),0)</f>
        <v>0</v>
      </c>
      <c r="G226" s="78" t="n">
        <f aca="false">IFERROR(VLOOKUP($C226,JoueursT4,6,0),0)</f>
        <v>0</v>
      </c>
      <c r="H226" s="78" t="n">
        <f aca="false">IFERROR(VLOOKUP($C226,JoueursT5,6,0),0)</f>
        <v>0</v>
      </c>
      <c r="I226" s="78" t="n">
        <f aca="false">IFERROR(VLOOKUP($C226,JoueursT6,6,0),0)</f>
        <v>0</v>
      </c>
      <c r="J226" s="78" t="n">
        <f aca="false">COUNTIF(D226:I226,"&gt;0")</f>
        <v>0</v>
      </c>
      <c r="K226" s="78" t="n">
        <f aca="false">SUM(D226:I226)</f>
        <v>0</v>
      </c>
      <c r="L226" s="139" t="n">
        <f aca="false">IFERROR(K226/SUMIF(D226:I226,"&gt;0",$D$1:$I$1),0)</f>
        <v>0</v>
      </c>
    </row>
    <row r="227" customFormat="false" ht="14.25" hidden="false" customHeight="false" outlineLevel="0" collapsed="false">
      <c r="A227" s="78" t="n">
        <f aca="false">A226+1</f>
        <v>225</v>
      </c>
      <c r="B227" s="78" t="str">
        <f aca="false">IF(K227&lt;&gt;0,IF(COUNTIF(L$3:L$335,L227)&lt;&gt;1,RANK(L227,L$3:L$335)&amp;"°",RANK(L227,L$3:L$335)),"")</f>
        <v/>
      </c>
      <c r="C227" s="4" t="str">
        <f aca="false">Joueurs!C101</f>
        <v>DEBLANDER Ginette</v>
      </c>
      <c r="D227" s="4" t="n">
        <f aca="false">IFERROR(VLOOKUP($C227,JoueursT1,6,0),0)</f>
        <v>0</v>
      </c>
      <c r="E227" s="78" t="n">
        <f aca="false">IFERROR(VLOOKUP($C227,JoueursT2,6,0),0)</f>
        <v>0</v>
      </c>
      <c r="F227" s="78" t="n">
        <f aca="false">IFERROR(VLOOKUP($C227,JoueursT3,6,0),0)</f>
        <v>0</v>
      </c>
      <c r="G227" s="78" t="n">
        <f aca="false">IFERROR(VLOOKUP($C227,JoueursT4,6,0),0)</f>
        <v>0</v>
      </c>
      <c r="H227" s="78" t="n">
        <f aca="false">IFERROR(VLOOKUP($C227,JoueursT5,6,0),0)</f>
        <v>0</v>
      </c>
      <c r="I227" s="78" t="n">
        <f aca="false">IFERROR(VLOOKUP($C227,JoueursT6,6,0),0)</f>
        <v>0</v>
      </c>
      <c r="J227" s="78" t="n">
        <f aca="false">COUNTIF(D227:I227,"&gt;0")</f>
        <v>0</v>
      </c>
      <c r="K227" s="78" t="n">
        <f aca="false">SUM(D227:I227)</f>
        <v>0</v>
      </c>
      <c r="L227" s="139" t="n">
        <f aca="false">IFERROR(K227/SUMIF(D227:I227,"&gt;0",$D$1:$I$1),0)</f>
        <v>0</v>
      </c>
    </row>
    <row r="228" customFormat="false" ht="14.25" hidden="false" customHeight="false" outlineLevel="0" collapsed="false">
      <c r="A228" s="78" t="n">
        <f aca="false">A227+1</f>
        <v>226</v>
      </c>
      <c r="B228" s="78" t="str">
        <f aca="false">IF(K228&lt;&gt;0,IF(COUNTIF(L$3:L$335,L228)&lt;&gt;1,RANK(L228,L$3:L$335)&amp;"°",RANK(L228,L$3:L$335)),"")</f>
        <v/>
      </c>
      <c r="C228" s="4" t="str">
        <f aca="false">Joueurs!C104</f>
        <v>DREMIERE Béatrice</v>
      </c>
      <c r="D228" s="4" t="n">
        <f aca="false">IFERROR(VLOOKUP($C228,JoueursT1,6,0),0)</f>
        <v>0</v>
      </c>
      <c r="E228" s="78" t="n">
        <f aca="false">IFERROR(VLOOKUP($C228,JoueursT2,6,0),0)</f>
        <v>0</v>
      </c>
      <c r="F228" s="78" t="n">
        <f aca="false">IFERROR(VLOOKUP($C228,JoueursT3,6,0),0)</f>
        <v>0</v>
      </c>
      <c r="G228" s="78" t="n">
        <f aca="false">IFERROR(VLOOKUP($C228,JoueursT4,6,0),0)</f>
        <v>0</v>
      </c>
      <c r="H228" s="78" t="n">
        <f aca="false">IFERROR(VLOOKUP($C228,JoueursT5,6,0),0)</f>
        <v>0</v>
      </c>
      <c r="I228" s="78" t="n">
        <f aca="false">IFERROR(VLOOKUP($C228,JoueursT6,6,0),0)</f>
        <v>0</v>
      </c>
      <c r="J228" s="78" t="n">
        <f aca="false">COUNTIF(D228:I228,"&gt;0")</f>
        <v>0</v>
      </c>
      <c r="K228" s="78" t="n">
        <f aca="false">SUM(D228:I228)</f>
        <v>0</v>
      </c>
      <c r="L228" s="139" t="n">
        <f aca="false">IFERROR(K228/SUMIF(D228:I228,"&gt;0",$D$1:$I$1),0)</f>
        <v>0</v>
      </c>
    </row>
    <row r="229" customFormat="false" ht="14.25" hidden="false" customHeight="false" outlineLevel="0" collapsed="false">
      <c r="A229" s="78" t="n">
        <f aca="false">A228+1</f>
        <v>227</v>
      </c>
      <c r="B229" s="78" t="str">
        <f aca="false">IF(K229&lt;&gt;0,IF(COUNTIF(L$3:L$335,L229)&lt;&gt;1,RANK(L229,L$3:L$335)&amp;"°",RANK(L229,L$3:L$335)),"")</f>
        <v/>
      </c>
      <c r="C229" s="4" t="str">
        <f aca="false">Joueurs!C108</f>
        <v>LAMBINET Yves</v>
      </c>
      <c r="D229" s="4" t="n">
        <f aca="false">IFERROR(VLOOKUP($C229,JoueursT1,6,0),0)</f>
        <v>0</v>
      </c>
      <c r="E229" s="78" t="n">
        <f aca="false">IFERROR(VLOOKUP($C229,JoueursT2,6,0),0)</f>
        <v>0</v>
      </c>
      <c r="F229" s="78" t="n">
        <f aca="false">IFERROR(VLOOKUP($C229,JoueursT3,6,0),0)</f>
        <v>0</v>
      </c>
      <c r="G229" s="78" t="n">
        <f aca="false">IFERROR(VLOOKUP($C229,JoueursT4,6,0),0)</f>
        <v>0</v>
      </c>
      <c r="H229" s="78" t="n">
        <f aca="false">IFERROR(VLOOKUP($C229,JoueursT5,6,0),0)</f>
        <v>0</v>
      </c>
      <c r="I229" s="78" t="n">
        <f aca="false">IFERROR(VLOOKUP($C229,JoueursT6,6,0),0)</f>
        <v>0</v>
      </c>
      <c r="J229" s="78" t="n">
        <f aca="false">COUNTIF(D229:I229,"&gt;0")</f>
        <v>0</v>
      </c>
      <c r="K229" s="78" t="n">
        <f aca="false">SUM(D229:I229)</f>
        <v>0</v>
      </c>
      <c r="L229" s="139" t="n">
        <f aca="false">IFERROR(K229/SUMIF(D229:I229,"&gt;0",$D$1:$I$1),0)</f>
        <v>0</v>
      </c>
    </row>
    <row r="230" customFormat="false" ht="14.25" hidden="false" customHeight="false" outlineLevel="0" collapsed="false">
      <c r="A230" s="78" t="n">
        <f aca="false">A229+1</f>
        <v>228</v>
      </c>
      <c r="B230" s="78" t="str">
        <f aca="false">IF(K230&lt;&gt;0,IF(COUNTIF(L$3:L$335,L230)&lt;&gt;1,RANK(L230,L$3:L$335)&amp;"°",RANK(L230,L$3:L$335)),"")</f>
        <v/>
      </c>
      <c r="C230" s="4" t="str">
        <f aca="false">Joueurs!C110</f>
        <v>MATHIEU  Joseph</v>
      </c>
      <c r="D230" s="4" t="n">
        <f aca="false">IFERROR(VLOOKUP($C230,JoueursT1,6,0),0)</f>
        <v>0</v>
      </c>
      <c r="E230" s="78" t="n">
        <f aca="false">IFERROR(VLOOKUP($C230,JoueursT2,6,0),0)</f>
        <v>0</v>
      </c>
      <c r="F230" s="78" t="n">
        <f aca="false">IFERROR(VLOOKUP($C230,JoueursT3,6,0),0)</f>
        <v>0</v>
      </c>
      <c r="G230" s="78" t="n">
        <f aca="false">IFERROR(VLOOKUP($C230,JoueursT4,6,0),0)</f>
        <v>0</v>
      </c>
      <c r="H230" s="78" t="n">
        <f aca="false">IFERROR(VLOOKUP($C230,JoueursT5,6,0),0)</f>
        <v>0</v>
      </c>
      <c r="I230" s="78" t="n">
        <f aca="false">IFERROR(VLOOKUP($C230,JoueursT6,6,0),0)</f>
        <v>0</v>
      </c>
      <c r="J230" s="78" t="n">
        <f aca="false">COUNTIF(D230:I230,"&gt;0")</f>
        <v>0</v>
      </c>
      <c r="K230" s="78" t="n">
        <f aca="false">SUM(D230:I230)</f>
        <v>0</v>
      </c>
      <c r="L230" s="139" t="n">
        <f aca="false">IFERROR(K230/SUMIF(D230:I230,"&gt;0",$D$1:$I$1),0)</f>
        <v>0</v>
      </c>
    </row>
    <row r="231" customFormat="false" ht="14.25" hidden="false" customHeight="false" outlineLevel="0" collapsed="false">
      <c r="A231" s="78" t="n">
        <f aca="false">A230+1</f>
        <v>229</v>
      </c>
      <c r="B231" s="78" t="str">
        <f aca="false">IF(K231&lt;&gt;0,IF(COUNTIF(L$3:L$335,L231)&lt;&gt;1,RANK(L231,L$3:L$335)&amp;"°",RANK(L231,L$3:L$335)),"")</f>
        <v/>
      </c>
      <c r="C231" s="4" t="str">
        <f aca="false">Joueurs!C111</f>
        <v>MINET Bernard</v>
      </c>
      <c r="D231" s="4" t="n">
        <f aca="false">IFERROR(VLOOKUP($C231,JoueursT1,6,0),0)</f>
        <v>0</v>
      </c>
      <c r="E231" s="78" t="n">
        <f aca="false">IFERROR(VLOOKUP($C231,JoueursT2,6,0),0)</f>
        <v>0</v>
      </c>
      <c r="F231" s="78" t="n">
        <f aca="false">IFERROR(VLOOKUP($C231,JoueursT3,6,0),0)</f>
        <v>0</v>
      </c>
      <c r="G231" s="78" t="n">
        <f aca="false">IFERROR(VLOOKUP($C231,JoueursT4,6,0),0)</f>
        <v>0</v>
      </c>
      <c r="H231" s="78" t="n">
        <f aca="false">IFERROR(VLOOKUP($C231,JoueursT5,6,0),0)</f>
        <v>0</v>
      </c>
      <c r="I231" s="78" t="n">
        <f aca="false">IFERROR(VLOOKUP($C231,JoueursT6,6,0),0)</f>
        <v>0</v>
      </c>
      <c r="J231" s="78" t="n">
        <f aca="false">COUNTIF(D231:I231,"&gt;0")</f>
        <v>0</v>
      </c>
      <c r="K231" s="78" t="n">
        <f aca="false">SUM(D231:I231)</f>
        <v>0</v>
      </c>
      <c r="L231" s="139" t="n">
        <f aca="false">IFERROR(K231/SUMIF(D231:I231,"&gt;0",$D$1:$I$1),0)</f>
        <v>0</v>
      </c>
    </row>
    <row r="232" customFormat="false" ht="14.25" hidden="false" customHeight="false" outlineLevel="0" collapsed="false">
      <c r="A232" s="78" t="n">
        <f aca="false">A231+1</f>
        <v>230</v>
      </c>
      <c r="B232" s="78" t="str">
        <f aca="false">IF(K232&lt;&gt;0,IF(COUNTIF(L$3:L$335,L232)&lt;&gt;1,RANK(L232,L$3:L$335)&amp;"°",RANK(L232,L$3:L$335)),"")</f>
        <v/>
      </c>
      <c r="C232" s="4" t="str">
        <f aca="false">Joueurs!C116</f>
        <v>VYNCKE Hector</v>
      </c>
      <c r="D232" s="4" t="n">
        <f aca="false">IFERROR(VLOOKUP($C232,JoueursT1,6,0),0)</f>
        <v>0</v>
      </c>
      <c r="E232" s="78" t="n">
        <f aca="false">IFERROR(VLOOKUP($C232,JoueursT2,6,0),0)</f>
        <v>0</v>
      </c>
      <c r="F232" s="78" t="n">
        <f aca="false">IFERROR(VLOOKUP($C232,JoueursT3,6,0),0)</f>
        <v>0</v>
      </c>
      <c r="G232" s="78" t="n">
        <f aca="false">IFERROR(VLOOKUP($C232,JoueursT4,6,0),0)</f>
        <v>0</v>
      </c>
      <c r="H232" s="78" t="n">
        <f aca="false">IFERROR(VLOOKUP($C232,JoueursT5,6,0),0)</f>
        <v>0</v>
      </c>
      <c r="I232" s="78" t="n">
        <f aca="false">IFERROR(VLOOKUP($C232,JoueursT6,6,0),0)</f>
        <v>0</v>
      </c>
      <c r="J232" s="78" t="n">
        <f aca="false">COUNTIF(D232:I232,"&gt;0")</f>
        <v>0</v>
      </c>
      <c r="K232" s="78" t="n">
        <f aca="false">SUM(D232:I232)</f>
        <v>0</v>
      </c>
      <c r="L232" s="139" t="n">
        <f aca="false">IFERROR(K232/SUMIF(D232:I232,"&gt;0",$D$1:$I$1),0)</f>
        <v>0</v>
      </c>
    </row>
    <row r="233" customFormat="false" ht="14.25" hidden="false" customHeight="false" outlineLevel="0" collapsed="false">
      <c r="A233" s="78" t="n">
        <f aca="false">A232+1</f>
        <v>231</v>
      </c>
      <c r="B233" s="78" t="str">
        <f aca="false">IF(K233&lt;&gt;0,IF(COUNTIF(L$3:L$335,L233)&lt;&gt;1,RANK(L233,L$3:L$335)&amp;"°",RANK(L233,L$3:L$335)),"")</f>
        <v/>
      </c>
      <c r="C233" s="4" t="str">
        <f aca="false">Joueurs!C119</f>
        <v>BONNEFOY Marie-Line</v>
      </c>
      <c r="D233" s="4" t="n">
        <f aca="false">IFERROR(VLOOKUP($C233,JoueursT1,6,0),0)</f>
        <v>0</v>
      </c>
      <c r="E233" s="78" t="n">
        <f aca="false">IFERROR(VLOOKUP($C233,JoueursT2,6,0),0)</f>
        <v>0</v>
      </c>
      <c r="F233" s="78" t="n">
        <f aca="false">IFERROR(VLOOKUP($C233,JoueursT3,6,0),0)</f>
        <v>0</v>
      </c>
      <c r="G233" s="78" t="n">
        <f aca="false">IFERROR(VLOOKUP($C233,JoueursT4,6,0),0)</f>
        <v>0</v>
      </c>
      <c r="H233" s="78" t="n">
        <f aca="false">IFERROR(VLOOKUP($C233,JoueursT5,6,0),0)</f>
        <v>0</v>
      </c>
      <c r="I233" s="78" t="n">
        <f aca="false">IFERROR(VLOOKUP($C233,JoueursT6,6,0),0)</f>
        <v>0</v>
      </c>
      <c r="J233" s="78" t="n">
        <f aca="false">COUNTIF(D233:I233,"&gt;0")</f>
        <v>0</v>
      </c>
      <c r="K233" s="78" t="n">
        <f aca="false">SUM(D233:I233)</f>
        <v>0</v>
      </c>
      <c r="L233" s="139" t="n">
        <f aca="false">IFERROR(K233/SUMIF(D233:I233,"&gt;0",$D$1:$I$1),0)</f>
        <v>0</v>
      </c>
    </row>
    <row r="234" customFormat="false" ht="14.25" hidden="false" customHeight="false" outlineLevel="0" collapsed="false">
      <c r="A234" s="78" t="n">
        <f aca="false">A233+1</f>
        <v>232</v>
      </c>
      <c r="B234" s="78" t="str">
        <f aca="false">IF(K234&lt;&gt;0,IF(COUNTIF(L$3:L$335,L234)&lt;&gt;1,RANK(L234,L$3:L$335)&amp;"°",RANK(L234,L$3:L$335)),"")</f>
        <v/>
      </c>
      <c r="C234" s="4" t="str">
        <f aca="false">Joueurs!C121</f>
        <v>BROCARD Patricia</v>
      </c>
      <c r="D234" s="4" t="n">
        <f aca="false">IFERROR(VLOOKUP($C234,JoueursT1,6,0),0)</f>
        <v>0</v>
      </c>
      <c r="E234" s="78" t="n">
        <f aca="false">IFERROR(VLOOKUP($C234,JoueursT2,6,0),0)</f>
        <v>0</v>
      </c>
      <c r="F234" s="78" t="n">
        <f aca="false">IFERROR(VLOOKUP($C234,JoueursT3,6,0),0)</f>
        <v>0</v>
      </c>
      <c r="G234" s="78" t="n">
        <f aca="false">IFERROR(VLOOKUP($C234,JoueursT4,6,0),0)</f>
        <v>0</v>
      </c>
      <c r="H234" s="78" t="n">
        <f aca="false">IFERROR(VLOOKUP($C234,JoueursT5,6,0),0)</f>
        <v>0</v>
      </c>
      <c r="I234" s="78" t="n">
        <f aca="false">IFERROR(VLOOKUP($C234,JoueursT6,6,0),0)</f>
        <v>0</v>
      </c>
      <c r="J234" s="78" t="n">
        <f aca="false">COUNTIF(D234:I234,"&gt;0")</f>
        <v>0</v>
      </c>
      <c r="K234" s="78" t="n">
        <f aca="false">SUM(D234:I234)</f>
        <v>0</v>
      </c>
      <c r="L234" s="139" t="n">
        <f aca="false">IFERROR(K234/SUMIF(D234:I234,"&gt;0",$D$1:$I$1),0)</f>
        <v>0</v>
      </c>
    </row>
    <row r="235" customFormat="false" ht="14.25" hidden="false" customHeight="false" outlineLevel="0" collapsed="false">
      <c r="A235" s="78" t="n">
        <f aca="false">A234+1</f>
        <v>233</v>
      </c>
      <c r="B235" s="78" t="str">
        <f aca="false">IF(K235&lt;&gt;0,IF(COUNTIF(L$3:L$335,L235)&lt;&gt;1,RANK(L235,L$3:L$335)&amp;"°",RANK(L235,L$3:L$335)),"")</f>
        <v/>
      </c>
      <c r="C235" s="4" t="str">
        <f aca="false">Joueurs!C122</f>
        <v>COLLARD Denis</v>
      </c>
      <c r="D235" s="4" t="n">
        <f aca="false">IFERROR(VLOOKUP($C235,JoueursT1,6,0),0)</f>
        <v>0</v>
      </c>
      <c r="E235" s="78" t="n">
        <f aca="false">IFERROR(VLOOKUP($C235,JoueursT2,6,0),0)</f>
        <v>0</v>
      </c>
      <c r="F235" s="78" t="n">
        <f aca="false">IFERROR(VLOOKUP($C235,JoueursT3,6,0),0)</f>
        <v>0</v>
      </c>
      <c r="G235" s="78" t="n">
        <f aca="false">IFERROR(VLOOKUP($C235,JoueursT4,6,0),0)</f>
        <v>0</v>
      </c>
      <c r="H235" s="78" t="n">
        <f aca="false">IFERROR(VLOOKUP($C235,JoueursT5,6,0),0)</f>
        <v>0</v>
      </c>
      <c r="I235" s="78" t="n">
        <f aca="false">IFERROR(VLOOKUP($C235,JoueursT6,6,0),0)</f>
        <v>0</v>
      </c>
      <c r="J235" s="78" t="n">
        <f aca="false">COUNTIF(D235:I235,"&gt;0")</f>
        <v>0</v>
      </c>
      <c r="K235" s="78" t="n">
        <f aca="false">SUM(D235:I235)</f>
        <v>0</v>
      </c>
      <c r="L235" s="139" t="n">
        <f aca="false">IFERROR(K235/SUMIF(D235:I235,"&gt;0",$D$1:$I$1),0)</f>
        <v>0</v>
      </c>
    </row>
    <row r="236" customFormat="false" ht="14.25" hidden="false" customHeight="false" outlineLevel="0" collapsed="false">
      <c r="A236" s="78" t="n">
        <f aca="false">A235+1</f>
        <v>234</v>
      </c>
      <c r="B236" s="78" t="str">
        <f aca="false">IF(K236&lt;&gt;0,IF(COUNTIF(L$3:L$335,L236)&lt;&gt;1,RANK(L236,L$3:L$335)&amp;"°",RANK(L236,L$3:L$335)),"")</f>
        <v/>
      </c>
      <c r="C236" s="4" t="str">
        <f aca="false">Joueurs!C133</f>
        <v>VARIOT Christine</v>
      </c>
      <c r="D236" s="4" t="n">
        <f aca="false">IFERROR(VLOOKUP($C236,JoueursT1,6,0),0)</f>
        <v>0</v>
      </c>
      <c r="E236" s="78" t="n">
        <f aca="false">IFERROR(VLOOKUP($C236,JoueursT2,6,0),0)</f>
        <v>0</v>
      </c>
      <c r="F236" s="78" t="n">
        <f aca="false">IFERROR(VLOOKUP($C236,JoueursT3,6,0),0)</f>
        <v>0</v>
      </c>
      <c r="G236" s="78" t="n">
        <f aca="false">IFERROR(VLOOKUP($C236,JoueursT4,6,0),0)</f>
        <v>0</v>
      </c>
      <c r="H236" s="78" t="n">
        <f aca="false">IFERROR(VLOOKUP($C236,JoueursT5,6,0),0)</f>
        <v>0</v>
      </c>
      <c r="I236" s="78" t="n">
        <f aca="false">IFERROR(VLOOKUP($C236,JoueursT6,6,0),0)</f>
        <v>0</v>
      </c>
      <c r="J236" s="78" t="n">
        <f aca="false">COUNTIF(D236:I236,"&gt;0")</f>
        <v>0</v>
      </c>
      <c r="K236" s="78" t="n">
        <f aca="false">SUM(D236:I236)</f>
        <v>0</v>
      </c>
      <c r="L236" s="139" t="n">
        <f aca="false">IFERROR(K236/SUMIF(D236:I236,"&gt;0",$D$1:$I$1),0)</f>
        <v>0</v>
      </c>
    </row>
    <row r="237" customFormat="false" ht="14.25" hidden="false" customHeight="false" outlineLevel="0" collapsed="false">
      <c r="A237" s="78" t="n">
        <f aca="false">A236+1</f>
        <v>235</v>
      </c>
      <c r="B237" s="78" t="str">
        <f aca="false">IF(K237&lt;&gt;0,IF(COUNTIF(L$3:L$335,L237)&lt;&gt;1,RANK(L237,L$3:L$335)&amp;"°",RANK(L237,L$3:L$335)),"")</f>
        <v/>
      </c>
      <c r="C237" s="4" t="str">
        <f aca="false">Joueurs!C134</f>
        <v>VAXELAIRE Guy</v>
      </c>
      <c r="D237" s="4" t="n">
        <f aca="false">IFERROR(VLOOKUP($C237,JoueursT1,6,0),0)</f>
        <v>0</v>
      </c>
      <c r="E237" s="78" t="n">
        <f aca="false">IFERROR(VLOOKUP($C237,JoueursT2,6,0),0)</f>
        <v>0</v>
      </c>
      <c r="F237" s="78" t="n">
        <f aca="false">IFERROR(VLOOKUP($C237,JoueursT3,6,0),0)</f>
        <v>0</v>
      </c>
      <c r="G237" s="78" t="n">
        <f aca="false">IFERROR(VLOOKUP($C237,JoueursT4,6,0),0)</f>
        <v>0</v>
      </c>
      <c r="H237" s="78" t="n">
        <f aca="false">IFERROR(VLOOKUP($C237,JoueursT5,6,0),0)</f>
        <v>0</v>
      </c>
      <c r="I237" s="78" t="n">
        <f aca="false">IFERROR(VLOOKUP($C237,JoueursT6,6,0),0)</f>
        <v>0</v>
      </c>
      <c r="J237" s="78" t="n">
        <f aca="false">COUNTIF(D237:I237,"&gt;0")</f>
        <v>0</v>
      </c>
      <c r="K237" s="78" t="n">
        <f aca="false">SUM(D237:I237)</f>
        <v>0</v>
      </c>
      <c r="L237" s="139" t="n">
        <f aca="false">IFERROR(K237/SUMIF(D237:I237,"&gt;0",$D$1:$I$1),0)</f>
        <v>0</v>
      </c>
    </row>
    <row r="238" customFormat="false" ht="14.25" hidden="false" customHeight="false" outlineLevel="0" collapsed="false">
      <c r="A238" s="78" t="n">
        <f aca="false">A237+1</f>
        <v>236</v>
      </c>
      <c r="B238" s="78" t="str">
        <f aca="false">IF(K238&lt;&gt;0,IF(COUNTIF(L$3:L$335,L238)&lt;&gt;1,RANK(L238,L$3:L$335)&amp;"°",RANK(L238,L$3:L$335)),"")</f>
        <v/>
      </c>
      <c r="C238" s="4" t="str">
        <f aca="false">Joueurs!C137</f>
        <v>WILEMME Marie-Thérèse</v>
      </c>
      <c r="D238" s="4" t="n">
        <f aca="false">IFERROR(VLOOKUP($C238,JoueursT1,6,0),0)</f>
        <v>0</v>
      </c>
      <c r="E238" s="78" t="n">
        <f aca="false">IFERROR(VLOOKUP($C238,JoueursT2,6,0),0)</f>
        <v>0</v>
      </c>
      <c r="F238" s="78" t="n">
        <f aca="false">IFERROR(VLOOKUP($C238,JoueursT3,6,0),0)</f>
        <v>0</v>
      </c>
      <c r="G238" s="78" t="n">
        <f aca="false">IFERROR(VLOOKUP($C238,JoueursT4,6,0),0)</f>
        <v>0</v>
      </c>
      <c r="H238" s="78" t="n">
        <f aca="false">IFERROR(VLOOKUP($C238,JoueursT5,6,0),0)</f>
        <v>0</v>
      </c>
      <c r="I238" s="78" t="n">
        <f aca="false">IFERROR(VLOOKUP($C238,JoueursT6,6,0),0)</f>
        <v>0</v>
      </c>
      <c r="J238" s="78" t="n">
        <f aca="false">COUNTIF(D238:I238,"&gt;0")</f>
        <v>0</v>
      </c>
      <c r="K238" s="78" t="n">
        <f aca="false">SUM(D238:I238)</f>
        <v>0</v>
      </c>
      <c r="L238" s="139" t="n">
        <f aca="false">IFERROR(K238/SUMIF(D238:I238,"&gt;0",$D$1:$I$1),0)</f>
        <v>0</v>
      </c>
    </row>
    <row r="239" customFormat="false" ht="14.25" hidden="false" customHeight="false" outlineLevel="0" collapsed="false">
      <c r="A239" s="78" t="n">
        <f aca="false">A238+1</f>
        <v>237</v>
      </c>
      <c r="B239" s="78" t="str">
        <f aca="false">IF(K239&lt;&gt;0,IF(COUNTIF(L$3:L$335,L239)&lt;&gt;1,RANK(L239,L$3:L$335)&amp;"°",RANK(L239,L$3:L$335)),"")</f>
        <v/>
      </c>
      <c r="C239" s="4" t="str">
        <f aca="false">Joueurs!C147</f>
        <v>ROBERT Marie-Madelaine</v>
      </c>
      <c r="D239" s="4" t="n">
        <f aca="false">IFERROR(VLOOKUP($C239,JoueursT1,6,0),0)</f>
        <v>0</v>
      </c>
      <c r="E239" s="78" t="n">
        <f aca="false">IFERROR(VLOOKUP($C239,JoueursT2,6,0),0)</f>
        <v>0</v>
      </c>
      <c r="F239" s="78" t="n">
        <f aca="false">IFERROR(VLOOKUP($C239,JoueursT3,6,0),0)</f>
        <v>0</v>
      </c>
      <c r="G239" s="78" t="n">
        <f aca="false">IFERROR(VLOOKUP($C239,JoueursT4,6,0),0)</f>
        <v>0</v>
      </c>
      <c r="H239" s="78" t="n">
        <f aca="false">IFERROR(VLOOKUP($C239,JoueursT5,6,0),0)</f>
        <v>0</v>
      </c>
      <c r="I239" s="78" t="n">
        <f aca="false">IFERROR(VLOOKUP($C239,JoueursT6,6,0),0)</f>
        <v>0</v>
      </c>
      <c r="J239" s="78" t="n">
        <f aca="false">COUNTIF(D239:I239,"&gt;0")</f>
        <v>0</v>
      </c>
      <c r="K239" s="78" t="n">
        <f aca="false">SUM(D239:I239)</f>
        <v>0</v>
      </c>
      <c r="L239" s="139" t="n">
        <f aca="false">IFERROR(K239/SUMIF(D239:I239,"&gt;0",$D$1:$I$1),0)</f>
        <v>0</v>
      </c>
    </row>
    <row r="240" customFormat="false" ht="14.25" hidden="false" customHeight="false" outlineLevel="0" collapsed="false">
      <c r="A240" s="78" t="n">
        <f aca="false">A239+1</f>
        <v>238</v>
      </c>
      <c r="B240" s="78" t="str">
        <f aca="false">IF(K240&lt;&gt;0,IF(COUNTIF(L$3:L$335,L240)&lt;&gt;1,RANK(L240,L$3:L$335)&amp;"°",RANK(L240,L$3:L$335)),"")</f>
        <v/>
      </c>
      <c r="C240" s="4" t="str">
        <f aca="false">Joueurs!C151</f>
        <v>TOURNEUR Michel</v>
      </c>
      <c r="D240" s="4" t="n">
        <f aca="false">IFERROR(VLOOKUP($C240,JoueursT1,6,0),0)</f>
        <v>0</v>
      </c>
      <c r="E240" s="78" t="n">
        <f aca="false">IFERROR(VLOOKUP($C240,JoueursT2,6,0),0)</f>
        <v>0</v>
      </c>
      <c r="F240" s="78" t="n">
        <f aca="false">IFERROR(VLOOKUP($C240,JoueursT3,6,0),0)</f>
        <v>0</v>
      </c>
      <c r="G240" s="78" t="n">
        <f aca="false">IFERROR(VLOOKUP($C240,JoueursT4,6,0),0)</f>
        <v>0</v>
      </c>
      <c r="H240" s="78" t="n">
        <f aca="false">IFERROR(VLOOKUP($C240,JoueursT5,6,0),0)</f>
        <v>0</v>
      </c>
      <c r="I240" s="78" t="n">
        <f aca="false">IFERROR(VLOOKUP($C240,JoueursT6,6,0),0)</f>
        <v>0</v>
      </c>
      <c r="J240" s="78" t="n">
        <f aca="false">COUNTIF(D240:I240,"&gt;0")</f>
        <v>0</v>
      </c>
      <c r="K240" s="78" t="n">
        <f aca="false">SUM(D240:I240)</f>
        <v>0</v>
      </c>
      <c r="L240" s="139" t="n">
        <f aca="false">IFERROR(K240/SUMIF(D240:I240,"&gt;0",$D$1:$I$1),0)</f>
        <v>0</v>
      </c>
    </row>
    <row r="241" customFormat="false" ht="14.25" hidden="false" customHeight="false" outlineLevel="0" collapsed="false">
      <c r="A241" s="78" t="n">
        <f aca="false">A240+1</f>
        <v>239</v>
      </c>
      <c r="B241" s="78" t="str">
        <f aca="false">IF(K241&lt;&gt;0,IF(COUNTIF(L$3:L$335,L241)&lt;&gt;1,RANK(L241,L$3:L$335)&amp;"°",RANK(L241,L$3:L$335)),"")</f>
        <v/>
      </c>
      <c r="C241" s="4" t="str">
        <f aca="false">Joueurs!C156</f>
        <v>COLIN Anne</v>
      </c>
      <c r="D241" s="4" t="n">
        <f aca="false">IFERROR(VLOOKUP($C241,JoueursT1,6,0),0)</f>
        <v>0</v>
      </c>
      <c r="E241" s="78" t="n">
        <f aca="false">IFERROR(VLOOKUP($C241,JoueursT2,6,0),0)</f>
        <v>0</v>
      </c>
      <c r="F241" s="78" t="n">
        <f aca="false">IFERROR(VLOOKUP($C241,JoueursT3,6,0),0)</f>
        <v>0</v>
      </c>
      <c r="G241" s="78" t="n">
        <f aca="false">IFERROR(VLOOKUP($C241,JoueursT4,6,0),0)</f>
        <v>0</v>
      </c>
      <c r="H241" s="78" t="n">
        <f aca="false">IFERROR(VLOOKUP($C241,JoueursT5,6,0),0)</f>
        <v>0</v>
      </c>
      <c r="I241" s="78" t="n">
        <f aca="false">IFERROR(VLOOKUP($C241,JoueursT6,6,0),0)</f>
        <v>0</v>
      </c>
      <c r="J241" s="78" t="n">
        <f aca="false">COUNTIF(D241:I241,"&gt;0")</f>
        <v>0</v>
      </c>
      <c r="K241" s="78" t="n">
        <f aca="false">SUM(D241:I241)</f>
        <v>0</v>
      </c>
      <c r="L241" s="139" t="n">
        <f aca="false">IFERROR(K241/SUMIF(D241:I241,"&gt;0",$D$1:$I$1),0)</f>
        <v>0</v>
      </c>
    </row>
    <row r="242" customFormat="false" ht="14.25" hidden="false" customHeight="false" outlineLevel="0" collapsed="false">
      <c r="A242" s="78" t="n">
        <f aca="false">A241+1</f>
        <v>240</v>
      </c>
      <c r="B242" s="78" t="str">
        <f aca="false">IF(K242&lt;&gt;0,IF(COUNTIF(L$3:L$335,L242)&lt;&gt;1,RANK(L242,L$3:L$335)&amp;"°",RANK(L242,L$3:L$335)),"")</f>
        <v/>
      </c>
      <c r="C242" s="4" t="str">
        <f aca="false">Joueurs!C162</f>
        <v>GOOSSE Marie-Christine</v>
      </c>
      <c r="D242" s="4" t="n">
        <f aca="false">IFERROR(VLOOKUP($C242,JoueursT1,6,0),0)</f>
        <v>0</v>
      </c>
      <c r="E242" s="78" t="n">
        <f aca="false">IFERROR(VLOOKUP($C242,JoueursT2,6,0),0)</f>
        <v>0</v>
      </c>
      <c r="F242" s="78" t="n">
        <f aca="false">IFERROR(VLOOKUP($C242,JoueursT3,6,0),0)</f>
        <v>0</v>
      </c>
      <c r="G242" s="78" t="n">
        <f aca="false">IFERROR(VLOOKUP($C242,JoueursT4,6,0),0)</f>
        <v>0</v>
      </c>
      <c r="H242" s="78" t="n">
        <f aca="false">IFERROR(VLOOKUP($C242,JoueursT5,6,0),0)</f>
        <v>0</v>
      </c>
      <c r="I242" s="78" t="n">
        <f aca="false">IFERROR(VLOOKUP($C242,JoueursT6,6,0),0)</f>
        <v>0</v>
      </c>
      <c r="J242" s="78" t="n">
        <f aca="false">COUNTIF(D242:I242,"&gt;0")</f>
        <v>0</v>
      </c>
      <c r="K242" s="78" t="n">
        <f aca="false">SUM(D242:I242)</f>
        <v>0</v>
      </c>
      <c r="L242" s="139" t="n">
        <f aca="false">IFERROR(K242/SUMIF(D242:I242,"&gt;0",$D$1:$I$1),0)</f>
        <v>0</v>
      </c>
    </row>
    <row r="243" customFormat="false" ht="14.25" hidden="false" customHeight="false" outlineLevel="0" collapsed="false">
      <c r="A243" s="78" t="n">
        <f aca="false">A242+1</f>
        <v>241</v>
      </c>
      <c r="B243" s="78" t="str">
        <f aca="false">IF(K243&lt;&gt;0,IF(COUNTIF(L$3:L$335,L243)&lt;&gt;1,RANK(L243,L$3:L$335)&amp;"°",RANK(L243,L$3:L$335)),"")</f>
        <v/>
      </c>
      <c r="C243" s="4" t="str">
        <f aca="false">Joueurs!C164</f>
        <v>MASSINON Fabienne</v>
      </c>
      <c r="D243" s="4" t="n">
        <f aca="false">IFERROR(VLOOKUP($C243,JoueursT1,6,0),0)</f>
        <v>0</v>
      </c>
      <c r="E243" s="78" t="n">
        <f aca="false">IFERROR(VLOOKUP($C243,JoueursT2,6,0),0)</f>
        <v>0</v>
      </c>
      <c r="F243" s="78" t="n">
        <f aca="false">IFERROR(VLOOKUP($C243,JoueursT3,6,0),0)</f>
        <v>0</v>
      </c>
      <c r="G243" s="78" t="n">
        <f aca="false">IFERROR(VLOOKUP($C243,JoueursT4,6,0),0)</f>
        <v>0</v>
      </c>
      <c r="H243" s="78" t="n">
        <f aca="false">IFERROR(VLOOKUP($C243,JoueursT5,6,0),0)</f>
        <v>0</v>
      </c>
      <c r="I243" s="78" t="n">
        <f aca="false">IFERROR(VLOOKUP($C243,JoueursT6,6,0),0)</f>
        <v>0</v>
      </c>
      <c r="J243" s="78" t="n">
        <f aca="false">COUNTIF(D243:I243,"&gt;0")</f>
        <v>0</v>
      </c>
      <c r="K243" s="78" t="n">
        <f aca="false">SUM(D243:I243)</f>
        <v>0</v>
      </c>
      <c r="L243" s="139" t="n">
        <f aca="false">IFERROR(K243/SUMIF(D243:I243,"&gt;0",$D$1:$I$1),0)</f>
        <v>0</v>
      </c>
    </row>
    <row r="244" customFormat="false" ht="14.25" hidden="false" customHeight="false" outlineLevel="0" collapsed="false">
      <c r="A244" s="78" t="n">
        <f aca="false">A243+1</f>
        <v>242</v>
      </c>
      <c r="B244" s="78" t="str">
        <f aca="false">IF(K244&lt;&gt;0,IF(COUNTIF(L$3:L$335,L244)&lt;&gt;1,RANK(L244,L$3:L$335)&amp;"°",RANK(L244,L$3:L$335)),"")</f>
        <v/>
      </c>
      <c r="C244" s="4" t="str">
        <f aca="false">Joueurs!C166</f>
        <v>POUPPEZ Bénédicte</v>
      </c>
      <c r="D244" s="4" t="n">
        <f aca="false">IFERROR(VLOOKUP($C244,JoueursT1,6,0),0)</f>
        <v>0</v>
      </c>
      <c r="E244" s="78" t="n">
        <f aca="false">IFERROR(VLOOKUP($C244,JoueursT2,6,0),0)</f>
        <v>0</v>
      </c>
      <c r="F244" s="78" t="n">
        <f aca="false">IFERROR(VLOOKUP($C244,JoueursT3,6,0),0)</f>
        <v>0</v>
      </c>
      <c r="G244" s="78" t="n">
        <f aca="false">IFERROR(VLOOKUP($C244,JoueursT4,6,0),0)</f>
        <v>0</v>
      </c>
      <c r="H244" s="78" t="n">
        <f aca="false">IFERROR(VLOOKUP($C244,JoueursT5,6,0),0)</f>
        <v>0</v>
      </c>
      <c r="I244" s="78" t="n">
        <f aca="false">IFERROR(VLOOKUP($C244,JoueursT6,6,0),0)</f>
        <v>0</v>
      </c>
      <c r="J244" s="78" t="n">
        <f aca="false">COUNTIF(D244:I244,"&gt;0")</f>
        <v>0</v>
      </c>
      <c r="K244" s="78" t="n">
        <f aca="false">SUM(D244:I244)</f>
        <v>0</v>
      </c>
      <c r="L244" s="139" t="n">
        <f aca="false">IFERROR(K244/SUMIF(D244:I244,"&gt;0",$D$1:$I$1),0)</f>
        <v>0</v>
      </c>
    </row>
    <row r="245" customFormat="false" ht="14.25" hidden="false" customHeight="false" outlineLevel="0" collapsed="false">
      <c r="A245" s="78" t="n">
        <f aca="false">A244+1</f>
        <v>243</v>
      </c>
      <c r="B245" s="78" t="str">
        <f aca="false">IF(K245&lt;&gt;0,IF(COUNTIF(L$3:L$335,L245)&lt;&gt;1,RANK(L245,L$3:L$335)&amp;"°",RANK(L245,L$3:L$335)),"")</f>
        <v/>
      </c>
      <c r="C245" s="4" t="str">
        <f aca="false">Joueurs!C168</f>
        <v>ARNOULD Yvette</v>
      </c>
      <c r="D245" s="4" t="n">
        <f aca="false">IFERROR(VLOOKUP($C245,JoueursT1,6,0),0)</f>
        <v>0</v>
      </c>
      <c r="E245" s="78" t="n">
        <f aca="false">IFERROR(VLOOKUP($C245,JoueursT2,6,0),0)</f>
        <v>0</v>
      </c>
      <c r="F245" s="78" t="n">
        <f aca="false">IFERROR(VLOOKUP($C245,JoueursT3,6,0),0)</f>
        <v>0</v>
      </c>
      <c r="G245" s="78" t="n">
        <f aca="false">IFERROR(VLOOKUP($C245,JoueursT4,6,0),0)</f>
        <v>0</v>
      </c>
      <c r="H245" s="78" t="n">
        <f aca="false">IFERROR(VLOOKUP($C245,JoueursT5,6,0),0)</f>
        <v>0</v>
      </c>
      <c r="I245" s="78" t="n">
        <f aca="false">IFERROR(VLOOKUP($C245,JoueursT6,6,0),0)</f>
        <v>0</v>
      </c>
      <c r="J245" s="78" t="n">
        <f aca="false">COUNTIF(D245:I245,"&gt;0")</f>
        <v>0</v>
      </c>
      <c r="K245" s="78" t="n">
        <f aca="false">SUM(D245:I245)</f>
        <v>0</v>
      </c>
      <c r="L245" s="139" t="n">
        <f aca="false">IFERROR(K245/SUMIF(D245:I245,"&gt;0",$D$1:$I$1),0)</f>
        <v>0</v>
      </c>
    </row>
    <row r="246" customFormat="false" ht="14.25" hidden="false" customHeight="false" outlineLevel="0" collapsed="false">
      <c r="A246" s="78" t="n">
        <f aca="false">A245+1</f>
        <v>244</v>
      </c>
      <c r="B246" s="78" t="str">
        <f aca="false">IF(K246&lt;&gt;0,IF(COUNTIF(L$3:L$335,L246)&lt;&gt;1,RANK(L246,L$3:L$335)&amp;"°",RANK(L246,L$3:L$335)),"")</f>
        <v/>
      </c>
      <c r="C246" s="4" t="str">
        <f aca="false">Joueurs!C183</f>
        <v>CHARPENTIER Anne</v>
      </c>
      <c r="D246" s="4" t="n">
        <f aca="false">IFERROR(VLOOKUP($C246,JoueursT1,6,0),0)</f>
        <v>0</v>
      </c>
      <c r="E246" s="78" t="n">
        <f aca="false">IFERROR(VLOOKUP($C246,JoueursT2,6,0),0)</f>
        <v>0</v>
      </c>
      <c r="F246" s="78" t="n">
        <f aca="false">IFERROR(VLOOKUP($C246,JoueursT3,6,0),0)</f>
        <v>0</v>
      </c>
      <c r="G246" s="78" t="n">
        <f aca="false">IFERROR(VLOOKUP($C246,JoueursT4,6,0),0)</f>
        <v>0</v>
      </c>
      <c r="H246" s="78" t="n">
        <f aca="false">IFERROR(VLOOKUP($C246,JoueursT5,6,0),0)</f>
        <v>0</v>
      </c>
      <c r="I246" s="78" t="n">
        <f aca="false">IFERROR(VLOOKUP($C246,JoueursT6,6,0),0)</f>
        <v>0</v>
      </c>
      <c r="J246" s="78" t="n">
        <f aca="false">COUNTIF(D246:I246,"&gt;0")</f>
        <v>0</v>
      </c>
      <c r="K246" s="78" t="n">
        <f aca="false">SUM(D246:I246)</f>
        <v>0</v>
      </c>
      <c r="L246" s="139" t="n">
        <f aca="false">IFERROR(K246/SUMIF(D246:I246,"&gt;0",$D$1:$I$1),0)</f>
        <v>0</v>
      </c>
    </row>
    <row r="247" customFormat="false" ht="14.25" hidden="false" customHeight="false" outlineLevel="0" collapsed="false">
      <c r="A247" s="78" t="n">
        <f aca="false">A246+1</f>
        <v>245</v>
      </c>
      <c r="B247" s="78" t="str">
        <f aca="false">IF(K247&lt;&gt;0,IF(COUNTIF(L$3:L$335,L247)&lt;&gt;1,RANK(L247,L$3:L$335)&amp;"°",RANK(L247,L$3:L$335)),"")</f>
        <v/>
      </c>
      <c r="C247" s="4" t="str">
        <f aca="false">Joueurs!C188</f>
        <v>KOBS Christel</v>
      </c>
      <c r="D247" s="4" t="n">
        <f aca="false">IFERROR(VLOOKUP($C247,JoueursT1,6,0),0)</f>
        <v>0</v>
      </c>
      <c r="E247" s="78" t="n">
        <f aca="false">IFERROR(VLOOKUP($C247,JoueursT2,6,0),0)</f>
        <v>0</v>
      </c>
      <c r="F247" s="78" t="n">
        <f aca="false">IFERROR(VLOOKUP($C247,JoueursT3,6,0),0)</f>
        <v>0</v>
      </c>
      <c r="G247" s="78" t="n">
        <f aca="false">IFERROR(VLOOKUP($C247,JoueursT4,6,0),0)</f>
        <v>0</v>
      </c>
      <c r="H247" s="78" t="n">
        <f aca="false">IFERROR(VLOOKUP($C247,JoueursT5,6,0),0)</f>
        <v>0</v>
      </c>
      <c r="I247" s="78" t="n">
        <f aca="false">IFERROR(VLOOKUP($C247,JoueursT6,6,0),0)</f>
        <v>0</v>
      </c>
      <c r="J247" s="78" t="n">
        <f aca="false">COUNTIF(D247:I247,"&gt;0")</f>
        <v>0</v>
      </c>
      <c r="K247" s="78" t="n">
        <f aca="false">SUM(D247:I247)</f>
        <v>0</v>
      </c>
      <c r="L247" s="139" t="n">
        <f aca="false">IFERROR(K247/SUMIF(D247:I247,"&gt;0",$D$1:$I$1),0)</f>
        <v>0</v>
      </c>
    </row>
    <row r="248" customFormat="false" ht="14.25" hidden="false" customHeight="false" outlineLevel="0" collapsed="false">
      <c r="A248" s="78" t="n">
        <f aca="false">A247+1</f>
        <v>246</v>
      </c>
      <c r="B248" s="78" t="str">
        <f aca="false">IF(K248&lt;&gt;0,IF(COUNTIF(L$3:L$335,L248)&lt;&gt;1,RANK(L248,L$3:L$335)&amp;"°",RANK(L248,L$3:L$335)),"")</f>
        <v/>
      </c>
      <c r="C248" s="4" t="str">
        <f aca="false">Joueurs!C189</f>
        <v>LEBRUN Martine</v>
      </c>
      <c r="D248" s="4" t="n">
        <f aca="false">IFERROR(VLOOKUP($C248,JoueursT1,6,0),0)</f>
        <v>0</v>
      </c>
      <c r="E248" s="78" t="n">
        <f aca="false">IFERROR(VLOOKUP($C248,JoueursT2,6,0),0)</f>
        <v>0</v>
      </c>
      <c r="F248" s="78" t="n">
        <f aca="false">IFERROR(VLOOKUP($C248,JoueursT3,6,0),0)</f>
        <v>0</v>
      </c>
      <c r="G248" s="78" t="n">
        <f aca="false">IFERROR(VLOOKUP($C248,JoueursT4,6,0),0)</f>
        <v>0</v>
      </c>
      <c r="H248" s="78" t="n">
        <f aca="false">IFERROR(VLOOKUP($C248,JoueursT5,6,0),0)</f>
        <v>0</v>
      </c>
      <c r="I248" s="78" t="n">
        <f aca="false">IFERROR(VLOOKUP($C248,JoueursT6,6,0),0)</f>
        <v>0</v>
      </c>
      <c r="J248" s="78" t="n">
        <f aca="false">COUNTIF(D248:I248,"&gt;0")</f>
        <v>0</v>
      </c>
      <c r="K248" s="78" t="n">
        <f aca="false">SUM(D248:I248)</f>
        <v>0</v>
      </c>
      <c r="L248" s="139" t="n">
        <f aca="false">IFERROR(K248/SUMIF(D248:I248,"&gt;0",$D$1:$I$1),0)</f>
        <v>0</v>
      </c>
    </row>
    <row r="249" customFormat="false" ht="14.25" hidden="false" customHeight="false" outlineLevel="0" collapsed="false">
      <c r="A249" s="78" t="n">
        <f aca="false">A248+1</f>
        <v>247</v>
      </c>
      <c r="B249" s="78" t="str">
        <f aca="false">IF(K249&lt;&gt;0,IF(COUNTIF(L$3:L$335,L249)&lt;&gt;1,RANK(L249,L$3:L$335)&amp;"°",RANK(L249,L$3:L$335)),"")</f>
        <v/>
      </c>
      <c r="C249" s="4" t="str">
        <f aca="false">Joueurs!C192</f>
        <v>MUKANTAGARA Martine</v>
      </c>
      <c r="D249" s="4" t="n">
        <f aca="false">IFERROR(VLOOKUP($C249,JoueursT1,6,0),0)</f>
        <v>0</v>
      </c>
      <c r="E249" s="78" t="n">
        <f aca="false">IFERROR(VLOOKUP($C249,JoueursT2,6,0),0)</f>
        <v>0</v>
      </c>
      <c r="F249" s="78" t="n">
        <f aca="false">IFERROR(VLOOKUP($C249,JoueursT3,6,0),0)</f>
        <v>0</v>
      </c>
      <c r="G249" s="78" t="n">
        <f aca="false">IFERROR(VLOOKUP($C249,JoueursT4,6,0),0)</f>
        <v>0</v>
      </c>
      <c r="H249" s="78" t="n">
        <f aca="false">IFERROR(VLOOKUP($C249,JoueursT5,6,0),0)</f>
        <v>0</v>
      </c>
      <c r="I249" s="78" t="n">
        <f aca="false">IFERROR(VLOOKUP($C249,JoueursT6,6,0),0)</f>
        <v>0</v>
      </c>
      <c r="J249" s="78" t="n">
        <f aca="false">COUNTIF(D249:I249,"&gt;0")</f>
        <v>0</v>
      </c>
      <c r="K249" s="78" t="n">
        <f aca="false">SUM(D249:I249)</f>
        <v>0</v>
      </c>
      <c r="L249" s="139" t="n">
        <f aca="false">IFERROR(K249/SUMIF(D249:I249,"&gt;0",$D$1:$I$1),0)</f>
        <v>0</v>
      </c>
    </row>
    <row r="250" customFormat="false" ht="14.25" hidden="false" customHeight="false" outlineLevel="0" collapsed="false">
      <c r="A250" s="78" t="n">
        <f aca="false">A249+1</f>
        <v>248</v>
      </c>
      <c r="B250" s="78" t="str">
        <f aca="false">IF(K250&lt;&gt;0,IF(COUNTIF(L$3:L$335,L250)&lt;&gt;1,RANK(L250,L$3:L$335)&amp;"°",RANK(L250,L$3:L$335)),"")</f>
        <v/>
      </c>
      <c r="C250" s="4" t="str">
        <f aca="false">Joueurs!C198</f>
        <v>WIJNS Isabelle</v>
      </c>
      <c r="D250" s="4" t="n">
        <f aca="false">IFERROR(VLOOKUP($C250,JoueursT1,6,0),0)</f>
        <v>0</v>
      </c>
      <c r="E250" s="78" t="n">
        <f aca="false">IFERROR(VLOOKUP($C250,JoueursT2,6,0),0)</f>
        <v>0</v>
      </c>
      <c r="F250" s="78" t="n">
        <f aca="false">IFERROR(VLOOKUP($C250,JoueursT3,6,0),0)</f>
        <v>0</v>
      </c>
      <c r="G250" s="78" t="n">
        <f aca="false">IFERROR(VLOOKUP($C250,JoueursT4,6,0),0)</f>
        <v>0</v>
      </c>
      <c r="H250" s="78" t="n">
        <f aca="false">IFERROR(VLOOKUP($C250,JoueursT5,6,0),0)</f>
        <v>0</v>
      </c>
      <c r="I250" s="78" t="n">
        <f aca="false">IFERROR(VLOOKUP($C250,JoueursT6,6,0),0)</f>
        <v>0</v>
      </c>
      <c r="J250" s="78" t="n">
        <f aca="false">COUNTIF(D250:I250,"&gt;0")</f>
        <v>0</v>
      </c>
      <c r="K250" s="78" t="n">
        <f aca="false">SUM(D250:I250)</f>
        <v>0</v>
      </c>
      <c r="L250" s="139" t="n">
        <f aca="false">IFERROR(K250/SUMIF(D250:I250,"&gt;0",$D$1:$I$1),0)</f>
        <v>0</v>
      </c>
    </row>
    <row r="251" customFormat="false" ht="14.25" hidden="false" customHeight="false" outlineLevel="0" collapsed="false">
      <c r="A251" s="78" t="n">
        <f aca="false">A250+1</f>
        <v>249</v>
      </c>
      <c r="B251" s="78" t="str">
        <f aca="false">IF(K251&lt;&gt;0,IF(COUNTIF(L$3:L$335,L251)&lt;&gt;1,RANK(L251,L$3:L$335)&amp;"°",RANK(L251,L$3:L$335)),"")</f>
        <v/>
      </c>
      <c r="C251" s="4" t="str">
        <f aca="false">Joueurs!C199</f>
        <v>BOMSTEIN Frédérique</v>
      </c>
      <c r="D251" s="4" t="n">
        <f aca="false">IFERROR(VLOOKUP($C251,JoueursT1,6,0),0)</f>
        <v>0</v>
      </c>
      <c r="E251" s="78" t="n">
        <f aca="false">IFERROR(VLOOKUP($C251,JoueursT2,6,0),0)</f>
        <v>0</v>
      </c>
      <c r="F251" s="78" t="n">
        <f aca="false">IFERROR(VLOOKUP($C251,JoueursT3,6,0),0)</f>
        <v>0</v>
      </c>
      <c r="G251" s="78" t="n">
        <f aca="false">IFERROR(VLOOKUP($C251,JoueursT4,6,0),0)</f>
        <v>0</v>
      </c>
      <c r="H251" s="78" t="n">
        <f aca="false">IFERROR(VLOOKUP($C251,JoueursT5,6,0),0)</f>
        <v>0</v>
      </c>
      <c r="I251" s="78" t="n">
        <f aca="false">IFERROR(VLOOKUP($C251,JoueursT6,6,0),0)</f>
        <v>0</v>
      </c>
      <c r="J251" s="78" t="n">
        <f aca="false">COUNTIF(D251:I251,"&gt;0")</f>
        <v>0</v>
      </c>
      <c r="K251" s="78" t="n">
        <f aca="false">SUM(D251:I251)</f>
        <v>0</v>
      </c>
      <c r="L251" s="139" t="n">
        <f aca="false">IFERROR(K251/SUMIF(D251:I251,"&gt;0",$D$1:$I$1),0)</f>
        <v>0</v>
      </c>
    </row>
    <row r="252" customFormat="false" ht="14.25" hidden="false" customHeight="false" outlineLevel="0" collapsed="false">
      <c r="A252" s="78" t="n">
        <f aca="false">A251+1</f>
        <v>250</v>
      </c>
      <c r="B252" s="78" t="str">
        <f aca="false">IF(K252&lt;&gt;0,IF(COUNTIF(L$3:L$335,L252)&lt;&gt;1,RANK(L252,L$3:L$335)&amp;"°",RANK(L252,L$3:L$335)),"")</f>
        <v/>
      </c>
      <c r="C252" s="4" t="str">
        <f aca="false">Joueurs!C201</f>
        <v>D'HUART Françoise</v>
      </c>
      <c r="D252" s="4" t="n">
        <f aca="false">IFERROR(VLOOKUP($C252,JoueursT1,6,0),0)</f>
        <v>0</v>
      </c>
      <c r="E252" s="78" t="n">
        <f aca="false">IFERROR(VLOOKUP($C252,JoueursT2,6,0),0)</f>
        <v>0</v>
      </c>
      <c r="F252" s="78" t="n">
        <f aca="false">IFERROR(VLOOKUP($C252,JoueursT3,6,0),0)</f>
        <v>0</v>
      </c>
      <c r="G252" s="78" t="n">
        <f aca="false">IFERROR(VLOOKUP($C252,JoueursT4,6,0),0)</f>
        <v>0</v>
      </c>
      <c r="H252" s="78" t="n">
        <f aca="false">IFERROR(VLOOKUP($C252,JoueursT5,6,0),0)</f>
        <v>0</v>
      </c>
      <c r="I252" s="78" t="n">
        <f aca="false">IFERROR(VLOOKUP($C252,JoueursT6,6,0),0)</f>
        <v>0</v>
      </c>
      <c r="J252" s="78" t="n">
        <f aca="false">COUNTIF(D252:I252,"&gt;0")</f>
        <v>0</v>
      </c>
      <c r="K252" s="78" t="n">
        <f aca="false">SUM(D252:I252)</f>
        <v>0</v>
      </c>
      <c r="L252" s="139" t="n">
        <f aca="false">IFERROR(K252/SUMIF(D252:I252,"&gt;0",$D$1:$I$1),0)</f>
        <v>0</v>
      </c>
    </row>
    <row r="253" customFormat="false" ht="14.25" hidden="false" customHeight="false" outlineLevel="0" collapsed="false">
      <c r="A253" s="78" t="n">
        <f aca="false">A252+1</f>
        <v>251</v>
      </c>
      <c r="B253" s="78" t="str">
        <f aca="false">IF(K253&lt;&gt;0,IF(COUNTIF(L$3:L$335,L253)&lt;&gt;1,RANK(L253,L$3:L$335)&amp;"°",RANK(L253,L$3:L$335)),"")</f>
        <v/>
      </c>
      <c r="C253" s="4" t="str">
        <f aca="false">Joueurs!C202</f>
        <v>DE BUYST Christiane</v>
      </c>
      <c r="D253" s="4" t="n">
        <f aca="false">IFERROR(VLOOKUP($C253,JoueursT1,6,0),0)</f>
        <v>0</v>
      </c>
      <c r="E253" s="78" t="n">
        <f aca="false">IFERROR(VLOOKUP($C253,JoueursT2,6,0),0)</f>
        <v>0</v>
      </c>
      <c r="F253" s="78" t="n">
        <f aca="false">IFERROR(VLOOKUP($C253,JoueursT3,6,0),0)</f>
        <v>0</v>
      </c>
      <c r="G253" s="78" t="n">
        <f aca="false">IFERROR(VLOOKUP($C253,JoueursT4,6,0),0)</f>
        <v>0</v>
      </c>
      <c r="H253" s="78" t="n">
        <f aca="false">IFERROR(VLOOKUP($C253,JoueursT5,6,0),0)</f>
        <v>0</v>
      </c>
      <c r="I253" s="78" t="n">
        <f aca="false">IFERROR(VLOOKUP($C253,JoueursT6,6,0),0)</f>
        <v>0</v>
      </c>
      <c r="J253" s="78" t="n">
        <f aca="false">COUNTIF(D253:I253,"&gt;0")</f>
        <v>0</v>
      </c>
      <c r="K253" s="78" t="n">
        <f aca="false">SUM(D253:I253)</f>
        <v>0</v>
      </c>
      <c r="L253" s="139" t="n">
        <f aca="false">IFERROR(K253/SUMIF(D253:I253,"&gt;0",$D$1:$I$1),0)</f>
        <v>0</v>
      </c>
    </row>
    <row r="254" customFormat="false" ht="14.25" hidden="false" customHeight="false" outlineLevel="0" collapsed="false">
      <c r="A254" s="78" t="n">
        <f aca="false">A253+1</f>
        <v>252</v>
      </c>
      <c r="B254" s="78" t="str">
        <f aca="false">IF(K254&lt;&gt;0,IF(COUNTIF(L$3:L$335,L254)&lt;&gt;1,RANK(L254,L$3:L$335)&amp;"°",RANK(L254,L$3:L$335)),"")</f>
        <v/>
      </c>
      <c r="C254" s="4" t="str">
        <f aca="false">Joueurs!C204</f>
        <v>DIESCHBOURG Michelle</v>
      </c>
      <c r="D254" s="4" t="n">
        <f aca="false">IFERROR(VLOOKUP($C254,JoueursT1,6,0),0)</f>
        <v>0</v>
      </c>
      <c r="E254" s="78" t="n">
        <f aca="false">IFERROR(VLOOKUP($C254,JoueursT2,6,0),0)</f>
        <v>0</v>
      </c>
      <c r="F254" s="78" t="n">
        <f aca="false">IFERROR(VLOOKUP($C254,JoueursT3,6,0),0)</f>
        <v>0</v>
      </c>
      <c r="G254" s="78" t="n">
        <f aca="false">IFERROR(VLOOKUP($C254,JoueursT4,6,0),0)</f>
        <v>0</v>
      </c>
      <c r="H254" s="78" t="n">
        <f aca="false">IFERROR(VLOOKUP($C254,JoueursT5,6,0),0)</f>
        <v>0</v>
      </c>
      <c r="I254" s="78" t="n">
        <f aca="false">IFERROR(VLOOKUP($C254,JoueursT6,6,0),0)</f>
        <v>0</v>
      </c>
      <c r="J254" s="78" t="n">
        <f aca="false">COUNTIF(D254:I254,"&gt;0")</f>
        <v>0</v>
      </c>
      <c r="K254" s="78" t="n">
        <f aca="false">SUM(D254:I254)</f>
        <v>0</v>
      </c>
      <c r="L254" s="139" t="n">
        <f aca="false">IFERROR(K254/SUMIF(D254:I254,"&gt;0",$D$1:$I$1),0)</f>
        <v>0</v>
      </c>
    </row>
    <row r="255" customFormat="false" ht="14.25" hidden="false" customHeight="false" outlineLevel="0" collapsed="false">
      <c r="A255" s="78" t="n">
        <f aca="false">A254+1</f>
        <v>253</v>
      </c>
      <c r="B255" s="78" t="str">
        <f aca="false">IF(K255&lt;&gt;0,IF(COUNTIF(L$3:L$335,L255)&lt;&gt;1,RANK(L255,L$3:L$335)&amp;"°",RANK(L255,L$3:L$335)),"")</f>
        <v/>
      </c>
      <c r="C255" s="4" t="str">
        <f aca="false">Joueurs!C209</f>
        <v>KARAGUILLA Eliane</v>
      </c>
      <c r="D255" s="4" t="n">
        <f aca="false">IFERROR(VLOOKUP($C255,JoueursT1,6,0),0)</f>
        <v>0</v>
      </c>
      <c r="E255" s="78" t="n">
        <f aca="false">IFERROR(VLOOKUP($C255,JoueursT2,6,0),0)</f>
        <v>0</v>
      </c>
      <c r="F255" s="78" t="n">
        <f aca="false">IFERROR(VLOOKUP($C255,JoueursT3,6,0),0)</f>
        <v>0</v>
      </c>
      <c r="G255" s="78" t="n">
        <f aca="false">IFERROR(VLOOKUP($C255,JoueursT4,6,0),0)</f>
        <v>0</v>
      </c>
      <c r="H255" s="78" t="n">
        <f aca="false">IFERROR(VLOOKUP($C255,JoueursT5,6,0),0)</f>
        <v>0</v>
      </c>
      <c r="I255" s="78" t="n">
        <f aca="false">IFERROR(VLOOKUP($C255,JoueursT6,6,0),0)</f>
        <v>0</v>
      </c>
      <c r="J255" s="78" t="n">
        <f aca="false">COUNTIF(D255:I255,"&gt;0")</f>
        <v>0</v>
      </c>
      <c r="K255" s="78" t="n">
        <f aca="false">SUM(D255:I255)</f>
        <v>0</v>
      </c>
      <c r="L255" s="139" t="n">
        <f aca="false">IFERROR(K255/SUMIF(D255:I255,"&gt;0",$D$1:$I$1),0)</f>
        <v>0</v>
      </c>
    </row>
    <row r="256" customFormat="false" ht="14.25" hidden="false" customHeight="false" outlineLevel="0" collapsed="false">
      <c r="A256" s="78" t="n">
        <f aca="false">A255+1</f>
        <v>254</v>
      </c>
      <c r="B256" s="78" t="str">
        <f aca="false">IF(K256&lt;&gt;0,IF(COUNTIF(L$3:L$335,L256)&lt;&gt;1,RANK(L256,L$3:L$335)&amp;"°",RANK(L256,L$3:L$335)),"")</f>
        <v/>
      </c>
      <c r="C256" s="4" t="str">
        <f aca="false">Joueurs!C211</f>
        <v>LABATE Carole</v>
      </c>
      <c r="D256" s="4" t="n">
        <f aca="false">IFERROR(VLOOKUP($C256,JoueursT1,6,0),0)</f>
        <v>0</v>
      </c>
      <c r="E256" s="78" t="n">
        <f aca="false">IFERROR(VLOOKUP($C256,JoueursT2,6,0),0)</f>
        <v>0</v>
      </c>
      <c r="F256" s="78" t="n">
        <f aca="false">IFERROR(VLOOKUP($C256,JoueursT3,6,0),0)</f>
        <v>0</v>
      </c>
      <c r="G256" s="78" t="n">
        <f aca="false">IFERROR(VLOOKUP($C256,JoueursT4,6,0),0)</f>
        <v>0</v>
      </c>
      <c r="H256" s="78" t="n">
        <f aca="false">IFERROR(VLOOKUP($C256,JoueursT5,6,0),0)</f>
        <v>0</v>
      </c>
      <c r="I256" s="78" t="n">
        <f aca="false">IFERROR(VLOOKUP($C256,JoueursT6,6,0),0)</f>
        <v>0</v>
      </c>
      <c r="J256" s="78" t="n">
        <f aca="false">COUNTIF(D256:I256,"&gt;0")</f>
        <v>0</v>
      </c>
      <c r="K256" s="78" t="n">
        <f aca="false">SUM(D256:I256)</f>
        <v>0</v>
      </c>
      <c r="L256" s="139" t="n">
        <f aca="false">IFERROR(K256/SUMIF(D256:I256,"&gt;0",$D$1:$I$1),0)</f>
        <v>0</v>
      </c>
    </row>
    <row r="257" customFormat="false" ht="14.25" hidden="false" customHeight="false" outlineLevel="0" collapsed="false">
      <c r="A257" s="78" t="n">
        <f aca="false">A256+1</f>
        <v>255</v>
      </c>
      <c r="B257" s="78" t="str">
        <f aca="false">IF(K257&lt;&gt;0,IF(COUNTIF(L$3:L$335,L257)&lt;&gt;1,RANK(L257,L$3:L$335)&amp;"°",RANK(L257,L$3:L$335)),"")</f>
        <v/>
      </c>
      <c r="C257" s="4" t="str">
        <f aca="false">Joueurs!C215</f>
        <v>MEYER Alain</v>
      </c>
      <c r="D257" s="4" t="n">
        <f aca="false">IFERROR(VLOOKUP($C257,JoueursT1,6,0),0)</f>
        <v>0</v>
      </c>
      <c r="E257" s="78" t="n">
        <f aca="false">IFERROR(VLOOKUP($C257,JoueursT2,6,0),0)</f>
        <v>0</v>
      </c>
      <c r="F257" s="78" t="n">
        <f aca="false">IFERROR(VLOOKUP($C257,JoueursT3,6,0),0)</f>
        <v>0</v>
      </c>
      <c r="G257" s="78" t="n">
        <f aca="false">IFERROR(VLOOKUP($C257,JoueursT4,6,0),0)</f>
        <v>0</v>
      </c>
      <c r="H257" s="78" t="n">
        <f aca="false">IFERROR(VLOOKUP($C257,JoueursT5,6,0),0)</f>
        <v>0</v>
      </c>
      <c r="I257" s="78" t="n">
        <f aca="false">IFERROR(VLOOKUP($C257,JoueursT6,6,0),0)</f>
        <v>0</v>
      </c>
      <c r="J257" s="78" t="n">
        <f aca="false">COUNTIF(D257:I257,"&gt;0")</f>
        <v>0</v>
      </c>
      <c r="K257" s="78" t="n">
        <f aca="false">SUM(D257:I257)</f>
        <v>0</v>
      </c>
      <c r="L257" s="139" t="n">
        <f aca="false">IFERROR(K257/SUMIF(D257:I257,"&gt;0",$D$1:$I$1),0)</f>
        <v>0</v>
      </c>
    </row>
    <row r="258" customFormat="false" ht="14.25" hidden="false" customHeight="false" outlineLevel="0" collapsed="false">
      <c r="A258" s="78" t="n">
        <f aca="false">A257+1</f>
        <v>256</v>
      </c>
      <c r="B258" s="78" t="str">
        <f aca="false">IF(K258&lt;&gt;0,IF(COUNTIF(L$3:L$335,L258)&lt;&gt;1,RANK(L258,L$3:L$335)&amp;"°",RANK(L258,L$3:L$335)),"")</f>
        <v/>
      </c>
      <c r="C258" s="4" t="str">
        <f aca="false">Joueurs!C216</f>
        <v>MEYER Marilyn</v>
      </c>
      <c r="D258" s="4" t="n">
        <f aca="false">IFERROR(VLOOKUP($C258,JoueursT1,6,0),0)</f>
        <v>0</v>
      </c>
      <c r="E258" s="78" t="n">
        <f aca="false">IFERROR(VLOOKUP($C258,JoueursT2,6,0),0)</f>
        <v>0</v>
      </c>
      <c r="F258" s="78" t="n">
        <f aca="false">IFERROR(VLOOKUP($C258,JoueursT3,6,0),0)</f>
        <v>0</v>
      </c>
      <c r="G258" s="78" t="n">
        <f aca="false">IFERROR(VLOOKUP($C258,JoueursT4,6,0),0)</f>
        <v>0</v>
      </c>
      <c r="H258" s="78" t="n">
        <f aca="false">IFERROR(VLOOKUP($C258,JoueursT5,6,0),0)</f>
        <v>0</v>
      </c>
      <c r="I258" s="78" t="n">
        <f aca="false">IFERROR(VLOOKUP($C258,JoueursT6,6,0),0)</f>
        <v>0</v>
      </c>
      <c r="J258" s="78" t="n">
        <f aca="false">COUNTIF(D258:I258,"&gt;0")</f>
        <v>0</v>
      </c>
      <c r="K258" s="78" t="n">
        <f aca="false">SUM(D258:I258)</f>
        <v>0</v>
      </c>
      <c r="L258" s="139" t="n">
        <f aca="false">IFERROR(K258/SUMIF(D258:I258,"&gt;0",$D$1:$I$1),0)</f>
        <v>0</v>
      </c>
    </row>
    <row r="259" customFormat="false" ht="14.25" hidden="false" customHeight="false" outlineLevel="0" collapsed="false">
      <c r="A259" s="78" t="n">
        <f aca="false">A258+1</f>
        <v>257</v>
      </c>
      <c r="B259" s="78" t="str">
        <f aca="false">IF(K259&lt;&gt;0,IF(COUNTIF(L$3:L$335,L259)&lt;&gt;1,RANK(L259,L$3:L$335)&amp;"°",RANK(L259,L$3:L$335)),"")</f>
        <v/>
      </c>
      <c r="C259" s="4" t="str">
        <f aca="false">Joueurs!C218</f>
        <v>NDUNGA Garcia</v>
      </c>
      <c r="D259" s="4" t="n">
        <f aca="false">IFERROR(VLOOKUP($C259,JoueursT1,6,0),0)</f>
        <v>0</v>
      </c>
      <c r="E259" s="78" t="n">
        <f aca="false">IFERROR(VLOOKUP($C259,JoueursT2,6,0),0)</f>
        <v>0</v>
      </c>
      <c r="F259" s="78" t="n">
        <f aca="false">IFERROR(VLOOKUP($C259,JoueursT3,6,0),0)</f>
        <v>0</v>
      </c>
      <c r="G259" s="78" t="n">
        <f aca="false">IFERROR(VLOOKUP($C259,JoueursT4,6,0),0)</f>
        <v>0</v>
      </c>
      <c r="H259" s="78" t="n">
        <f aca="false">IFERROR(VLOOKUP($C259,JoueursT5,6,0),0)</f>
        <v>0</v>
      </c>
      <c r="I259" s="78" t="n">
        <f aca="false">IFERROR(VLOOKUP($C259,JoueursT6,6,0),0)</f>
        <v>0</v>
      </c>
      <c r="J259" s="78" t="n">
        <f aca="false">COUNTIF(D259:I259,"&gt;0")</f>
        <v>0</v>
      </c>
      <c r="K259" s="78" t="n">
        <f aca="false">SUM(D259:I259)</f>
        <v>0</v>
      </c>
      <c r="L259" s="139" t="n">
        <f aca="false">IFERROR(K259/SUMIF(D259:I259,"&gt;0",$D$1:$I$1),0)</f>
        <v>0</v>
      </c>
    </row>
    <row r="260" customFormat="false" ht="14.25" hidden="false" customHeight="false" outlineLevel="0" collapsed="false">
      <c r="A260" s="78" t="n">
        <f aca="false">A259+1</f>
        <v>258</v>
      </c>
      <c r="B260" s="78" t="str">
        <f aca="false">IF(K260&lt;&gt;0,IF(COUNTIF(L$3:L$335,L260)&lt;&gt;1,RANK(L260,L$3:L$335)&amp;"°",RANK(L260,L$3:L$335)),"")</f>
        <v/>
      </c>
      <c r="C260" s="4" t="str">
        <f aca="false">Joueurs!C222</f>
        <v>RIETH Annie</v>
      </c>
      <c r="D260" s="4" t="n">
        <f aca="false">IFERROR(VLOOKUP($C260,JoueursT1,6,0),0)</f>
        <v>0</v>
      </c>
      <c r="E260" s="78" t="n">
        <f aca="false">IFERROR(VLOOKUP($C260,JoueursT2,6,0),0)</f>
        <v>0</v>
      </c>
      <c r="F260" s="78" t="n">
        <f aca="false">IFERROR(VLOOKUP($C260,JoueursT3,6,0),0)</f>
        <v>0</v>
      </c>
      <c r="G260" s="78" t="n">
        <f aca="false">IFERROR(VLOOKUP($C260,JoueursT4,6,0),0)</f>
        <v>0</v>
      </c>
      <c r="H260" s="78" t="n">
        <f aca="false">IFERROR(VLOOKUP($C260,JoueursT5,6,0),0)</f>
        <v>0</v>
      </c>
      <c r="I260" s="78" t="n">
        <f aca="false">IFERROR(VLOOKUP($C260,JoueursT6,6,0),0)</f>
        <v>0</v>
      </c>
      <c r="J260" s="78" t="n">
        <f aca="false">COUNTIF(D260:I260,"&gt;0")</f>
        <v>0</v>
      </c>
      <c r="K260" s="78" t="n">
        <f aca="false">SUM(D260:I260)</f>
        <v>0</v>
      </c>
      <c r="L260" s="139" t="n">
        <f aca="false">IFERROR(K260/SUMIF(D260:I260,"&gt;0",$D$1:$I$1),0)</f>
        <v>0</v>
      </c>
    </row>
    <row r="261" customFormat="false" ht="14.25" hidden="false" customHeight="false" outlineLevel="0" collapsed="false">
      <c r="A261" s="78" t="n">
        <f aca="false">A260+1</f>
        <v>259</v>
      </c>
      <c r="B261" s="78" t="str">
        <f aca="false">IF(K261&lt;&gt;0,IF(COUNTIF(L$3:L$335,L261)&lt;&gt;1,RANK(L261,L$3:L$335)&amp;"°",RANK(L261,L$3:L$335)),"")</f>
        <v/>
      </c>
      <c r="C261" s="4" t="str">
        <f aca="false">Joueurs!C224</f>
        <v>SALVAT Suzanne</v>
      </c>
      <c r="D261" s="4" t="n">
        <f aca="false">IFERROR(VLOOKUP($C261,JoueursT1,6,0),0)</f>
        <v>0</v>
      </c>
      <c r="E261" s="78" t="n">
        <f aca="false">IFERROR(VLOOKUP($C261,JoueursT2,6,0),0)</f>
        <v>0</v>
      </c>
      <c r="F261" s="78" t="n">
        <f aca="false">IFERROR(VLOOKUP($C261,JoueursT3,6,0),0)</f>
        <v>0</v>
      </c>
      <c r="G261" s="78" t="n">
        <f aca="false">IFERROR(VLOOKUP($C261,JoueursT4,6,0),0)</f>
        <v>0</v>
      </c>
      <c r="H261" s="78" t="n">
        <f aca="false">IFERROR(VLOOKUP($C261,JoueursT5,6,0),0)</f>
        <v>0</v>
      </c>
      <c r="I261" s="78" t="n">
        <f aca="false">IFERROR(VLOOKUP($C261,JoueursT6,6,0),0)</f>
        <v>0</v>
      </c>
      <c r="J261" s="78" t="n">
        <f aca="false">COUNTIF(D261:I261,"&gt;0")</f>
        <v>0</v>
      </c>
      <c r="K261" s="78" t="n">
        <f aca="false">SUM(D261:I261)</f>
        <v>0</v>
      </c>
      <c r="L261" s="139" t="n">
        <f aca="false">IFERROR(K261/SUMIF(D261:I261,"&gt;0",$D$1:$I$1),0)</f>
        <v>0</v>
      </c>
    </row>
    <row r="262" customFormat="false" ht="14.25" hidden="false" customHeight="false" outlineLevel="0" collapsed="false">
      <c r="A262" s="78" t="n">
        <f aca="false">A261+1</f>
        <v>260</v>
      </c>
      <c r="B262" s="78" t="str">
        <f aca="false">IF(K262&lt;&gt;0,IF(COUNTIF(L$3:L$335,L262)&lt;&gt;1,RANK(L262,L$3:L$335)&amp;"°",RANK(L262,L$3:L$335)),"")</f>
        <v/>
      </c>
      <c r="C262" s="4" t="str">
        <f aca="false">Joueurs!C225</f>
        <v>STRATMANN Dominique</v>
      </c>
      <c r="D262" s="4" t="n">
        <f aca="false">IFERROR(VLOOKUP($C262,JoueursT1,6,0),0)</f>
        <v>0</v>
      </c>
      <c r="E262" s="78" t="n">
        <f aca="false">IFERROR(VLOOKUP($C262,JoueursT2,6,0),0)</f>
        <v>0</v>
      </c>
      <c r="F262" s="78" t="n">
        <f aca="false">IFERROR(VLOOKUP($C262,JoueursT3,6,0),0)</f>
        <v>0</v>
      </c>
      <c r="G262" s="78" t="n">
        <f aca="false">IFERROR(VLOOKUP($C262,JoueursT4,6,0),0)</f>
        <v>0</v>
      </c>
      <c r="H262" s="78" t="n">
        <f aca="false">IFERROR(VLOOKUP($C262,JoueursT5,6,0),0)</f>
        <v>0</v>
      </c>
      <c r="I262" s="78" t="n">
        <f aca="false">IFERROR(VLOOKUP($C262,JoueursT6,6,0),0)</f>
        <v>0</v>
      </c>
      <c r="J262" s="78" t="n">
        <f aca="false">COUNTIF(D262:I262,"&gt;0")</f>
        <v>0</v>
      </c>
      <c r="K262" s="78" t="n">
        <f aca="false">SUM(D262:I262)</f>
        <v>0</v>
      </c>
      <c r="L262" s="139" t="n">
        <f aca="false">IFERROR(K262/SUMIF(D262:I262,"&gt;0",$D$1:$I$1),0)</f>
        <v>0</v>
      </c>
    </row>
    <row r="263" customFormat="false" ht="14.25" hidden="false" customHeight="false" outlineLevel="0" collapsed="false">
      <c r="A263" s="78" t="n">
        <f aca="false">A262+1</f>
        <v>261</v>
      </c>
      <c r="B263" s="78" t="str">
        <f aca="false">IF(K263&lt;&gt;0,IF(COUNTIF(L$3:L$335,L263)&lt;&gt;1,RANK(L263,L$3:L$335)&amp;"°",RANK(L263,L$3:L$335)),"")</f>
        <v/>
      </c>
      <c r="C263" s="4" t="str">
        <f aca="false">Joueurs!C229</f>
        <v>BOUCHE Marie-Annette</v>
      </c>
      <c r="D263" s="4" t="n">
        <f aca="false">IFERROR(VLOOKUP($C263,JoueursT1,6,0),0)</f>
        <v>0</v>
      </c>
      <c r="E263" s="78" t="n">
        <f aca="false">IFERROR(VLOOKUP($C263,JoueursT2,6,0),0)</f>
        <v>0</v>
      </c>
      <c r="F263" s="78" t="n">
        <f aca="false">IFERROR(VLOOKUP($C263,JoueursT3,6,0),0)</f>
        <v>0</v>
      </c>
      <c r="G263" s="78" t="n">
        <f aca="false">IFERROR(VLOOKUP($C263,JoueursT4,6,0),0)</f>
        <v>0</v>
      </c>
      <c r="H263" s="78" t="n">
        <f aca="false">IFERROR(VLOOKUP($C263,JoueursT5,6,0),0)</f>
        <v>0</v>
      </c>
      <c r="I263" s="78" t="n">
        <f aca="false">IFERROR(VLOOKUP($C263,JoueursT6,6,0),0)</f>
        <v>0</v>
      </c>
      <c r="J263" s="78" t="n">
        <f aca="false">COUNTIF(D263:I263,"&gt;0")</f>
        <v>0</v>
      </c>
      <c r="K263" s="78" t="n">
        <f aca="false">SUM(D263:I263)</f>
        <v>0</v>
      </c>
      <c r="L263" s="139" t="n">
        <f aca="false">IFERROR(K263/SUMIF(D263:I263,"&gt;0",$D$1:$I$1),0)</f>
        <v>0</v>
      </c>
    </row>
    <row r="264" customFormat="false" ht="14.25" hidden="false" customHeight="false" outlineLevel="0" collapsed="false">
      <c r="A264" s="78" t="n">
        <f aca="false">A263+1</f>
        <v>262</v>
      </c>
      <c r="B264" s="78" t="str">
        <f aca="false">IF(K264&lt;&gt;0,IF(COUNTIF(L$3:L$335,L264)&lt;&gt;1,RANK(L264,L$3:L$335)&amp;"°",RANK(L264,L$3:L$335)),"")</f>
        <v/>
      </c>
      <c r="C264" s="4" t="str">
        <f aca="false">Joueurs!C233</f>
        <v>DONY Véronique</v>
      </c>
      <c r="D264" s="4" t="n">
        <f aca="false">IFERROR(VLOOKUP($C264,JoueursT1,6,0),0)</f>
        <v>0</v>
      </c>
      <c r="E264" s="78" t="n">
        <f aca="false">IFERROR(VLOOKUP($C264,JoueursT2,6,0),0)</f>
        <v>0</v>
      </c>
      <c r="F264" s="78" t="n">
        <f aca="false">IFERROR(VLOOKUP($C264,JoueursT3,6,0),0)</f>
        <v>0</v>
      </c>
      <c r="G264" s="78" t="n">
        <f aca="false">IFERROR(VLOOKUP($C264,JoueursT4,6,0),0)</f>
        <v>0</v>
      </c>
      <c r="H264" s="78" t="n">
        <f aca="false">IFERROR(VLOOKUP($C264,JoueursT5,6,0),0)</f>
        <v>0</v>
      </c>
      <c r="I264" s="78" t="n">
        <f aca="false">IFERROR(VLOOKUP($C264,JoueursT6,6,0),0)</f>
        <v>0</v>
      </c>
      <c r="J264" s="78" t="n">
        <f aca="false">COUNTIF(D264:I264,"&gt;0")</f>
        <v>0</v>
      </c>
      <c r="K264" s="78" t="n">
        <f aca="false">SUM(D264:I264)</f>
        <v>0</v>
      </c>
      <c r="L264" s="139" t="n">
        <f aca="false">IFERROR(K264/SUMIF(D264:I264,"&gt;0",$D$1:$I$1),0)</f>
        <v>0</v>
      </c>
    </row>
    <row r="265" customFormat="false" ht="14.25" hidden="false" customHeight="false" outlineLevel="0" collapsed="false">
      <c r="A265" s="78" t="n">
        <f aca="false">A264+1</f>
        <v>263</v>
      </c>
      <c r="B265" s="78" t="str">
        <f aca="false">IF(K265&lt;&gt;0,IF(COUNTIF(L$3:L$335,L265)&lt;&gt;1,RANK(L265,L$3:L$335)&amp;"°",RANK(L265,L$3:L$335)),"")</f>
        <v/>
      </c>
      <c r="C265" s="4" t="str">
        <f aca="false">Joueurs!C235</f>
        <v>DUTHURON Nathalie</v>
      </c>
      <c r="D265" s="4" t="n">
        <f aca="false">IFERROR(VLOOKUP($C265,JoueursT1,6,0),0)</f>
        <v>0</v>
      </c>
      <c r="E265" s="78" t="n">
        <f aca="false">IFERROR(VLOOKUP($C265,JoueursT2,6,0),0)</f>
        <v>0</v>
      </c>
      <c r="F265" s="78" t="n">
        <f aca="false">IFERROR(VLOOKUP($C265,JoueursT3,6,0),0)</f>
        <v>0</v>
      </c>
      <c r="G265" s="78" t="n">
        <f aca="false">IFERROR(VLOOKUP($C265,JoueursT4,6,0),0)</f>
        <v>0</v>
      </c>
      <c r="H265" s="78" t="n">
        <f aca="false">IFERROR(VLOOKUP($C265,JoueursT5,6,0),0)</f>
        <v>0</v>
      </c>
      <c r="I265" s="78" t="n">
        <f aca="false">IFERROR(VLOOKUP($C265,JoueursT6,6,0),0)</f>
        <v>0</v>
      </c>
      <c r="J265" s="78" t="n">
        <f aca="false">COUNTIF(D265:I265,"&gt;0")</f>
        <v>0</v>
      </c>
      <c r="K265" s="78" t="n">
        <f aca="false">SUM(D265:I265)</f>
        <v>0</v>
      </c>
      <c r="L265" s="139" t="n">
        <f aca="false">IFERROR(K265/SUMIF(D265:I265,"&gt;0",$D$1:$I$1),0)</f>
        <v>0</v>
      </c>
    </row>
    <row r="266" customFormat="false" ht="14.25" hidden="false" customHeight="false" outlineLevel="0" collapsed="false">
      <c r="A266" s="78" t="n">
        <f aca="false">A265+1</f>
        <v>264</v>
      </c>
      <c r="B266" s="78" t="str">
        <f aca="false">IF(K266&lt;&gt;0,IF(COUNTIF(L$3:L$335,L266)&lt;&gt;1,RANK(L266,L$3:L$335)&amp;"°",RANK(L266,L$3:L$335)),"")</f>
        <v/>
      </c>
      <c r="C266" s="4" t="str">
        <f aca="false">Joueurs!C237</f>
        <v>GAUDARD Françoise</v>
      </c>
      <c r="D266" s="4" t="n">
        <f aca="false">IFERROR(VLOOKUP($C266,JoueursT1,6,0),0)</f>
        <v>0</v>
      </c>
      <c r="E266" s="78" t="n">
        <f aca="false">IFERROR(VLOOKUP($C266,JoueursT2,6,0),0)</f>
        <v>0</v>
      </c>
      <c r="F266" s="78" t="n">
        <f aca="false">IFERROR(VLOOKUP($C266,JoueursT3,6,0),0)</f>
        <v>0</v>
      </c>
      <c r="G266" s="78" t="n">
        <f aca="false">IFERROR(VLOOKUP($C266,JoueursT4,6,0),0)</f>
        <v>0</v>
      </c>
      <c r="H266" s="78" t="n">
        <f aca="false">IFERROR(VLOOKUP($C266,JoueursT5,6,0),0)</f>
        <v>0</v>
      </c>
      <c r="I266" s="78" t="n">
        <f aca="false">IFERROR(VLOOKUP($C266,JoueursT6,6,0),0)</f>
        <v>0</v>
      </c>
      <c r="J266" s="78" t="n">
        <f aca="false">COUNTIF(D266:I266,"&gt;0")</f>
        <v>0</v>
      </c>
      <c r="K266" s="78" t="n">
        <f aca="false">SUM(D266:I266)</f>
        <v>0</v>
      </c>
      <c r="L266" s="139" t="n">
        <f aca="false">IFERROR(K266/SUMIF(D266:I266,"&gt;0",$D$1:$I$1),0)</f>
        <v>0</v>
      </c>
    </row>
    <row r="267" customFormat="false" ht="14.25" hidden="false" customHeight="false" outlineLevel="0" collapsed="false">
      <c r="A267" s="78" t="n">
        <f aca="false">A266+1</f>
        <v>265</v>
      </c>
      <c r="B267" s="78" t="str">
        <f aca="false">IF(K267&lt;&gt;0,IF(COUNTIF(L$3:L$335,L267)&lt;&gt;1,RANK(L267,L$3:L$335)&amp;"°",RANK(L267,L$3:L$335)),"")</f>
        <v/>
      </c>
      <c r="C267" s="4" t="str">
        <f aca="false">Joueurs!C238</f>
        <v>GOHIEZ Jean-Michel</v>
      </c>
      <c r="D267" s="4" t="n">
        <f aca="false">IFERROR(VLOOKUP($C267,JoueursT1,6,0),0)</f>
        <v>0</v>
      </c>
      <c r="E267" s="78" t="n">
        <f aca="false">IFERROR(VLOOKUP($C267,JoueursT2,6,0),0)</f>
        <v>0</v>
      </c>
      <c r="F267" s="78" t="n">
        <f aca="false">IFERROR(VLOOKUP($C267,JoueursT3,6,0),0)</f>
        <v>0</v>
      </c>
      <c r="G267" s="78" t="n">
        <f aca="false">IFERROR(VLOOKUP($C267,JoueursT4,6,0),0)</f>
        <v>0</v>
      </c>
      <c r="H267" s="78" t="n">
        <f aca="false">IFERROR(VLOOKUP($C267,JoueursT5,6,0),0)</f>
        <v>0</v>
      </c>
      <c r="I267" s="78" t="n">
        <f aca="false">IFERROR(VLOOKUP($C267,JoueursT6,6,0),0)</f>
        <v>0</v>
      </c>
      <c r="J267" s="78" t="n">
        <f aca="false">COUNTIF(D267:I267,"&gt;0")</f>
        <v>0</v>
      </c>
      <c r="K267" s="78" t="n">
        <f aca="false">SUM(D267:I267)</f>
        <v>0</v>
      </c>
      <c r="L267" s="139" t="n">
        <f aca="false">IFERROR(K267/SUMIF(D267:I267,"&gt;0",$D$1:$I$1),0)</f>
        <v>0</v>
      </c>
    </row>
    <row r="268" customFormat="false" ht="14.25" hidden="false" customHeight="false" outlineLevel="0" collapsed="false">
      <c r="A268" s="78" t="n">
        <f aca="false">A267+1</f>
        <v>266</v>
      </c>
      <c r="B268" s="78" t="str">
        <f aca="false">IF(K268&lt;&gt;0,IF(COUNTIF(L$3:L$335,L268)&lt;&gt;1,RANK(L268,L$3:L$335)&amp;"°",RANK(L268,L$3:L$335)),"")</f>
        <v/>
      </c>
      <c r="C268" s="4" t="str">
        <f aca="false">Joueurs!C239</f>
        <v>GREMONT Renée</v>
      </c>
      <c r="D268" s="4" t="n">
        <f aca="false">IFERROR(VLOOKUP($C268,JoueursT1,6,0),0)</f>
        <v>0</v>
      </c>
      <c r="E268" s="78" t="n">
        <f aca="false">IFERROR(VLOOKUP($C268,JoueursT2,6,0),0)</f>
        <v>0</v>
      </c>
      <c r="F268" s="78" t="n">
        <f aca="false">IFERROR(VLOOKUP($C268,JoueursT3,6,0),0)</f>
        <v>0</v>
      </c>
      <c r="G268" s="78" t="n">
        <f aca="false">IFERROR(VLOOKUP($C268,JoueursT4,6,0),0)</f>
        <v>0</v>
      </c>
      <c r="H268" s="78" t="n">
        <f aca="false">IFERROR(VLOOKUP($C268,JoueursT5,6,0),0)</f>
        <v>0</v>
      </c>
      <c r="I268" s="78" t="n">
        <f aca="false">IFERROR(VLOOKUP($C268,JoueursT6,6,0),0)</f>
        <v>0</v>
      </c>
      <c r="J268" s="78" t="n">
        <f aca="false">COUNTIF(D268:I268,"&gt;0")</f>
        <v>0</v>
      </c>
      <c r="K268" s="78" t="n">
        <f aca="false">SUM(D268:I268)</f>
        <v>0</v>
      </c>
      <c r="L268" s="139" t="n">
        <f aca="false">IFERROR(K268/SUMIF(D268:I268,"&gt;0",$D$1:$I$1),0)</f>
        <v>0</v>
      </c>
    </row>
    <row r="269" customFormat="false" ht="14.25" hidden="false" customHeight="false" outlineLevel="0" collapsed="false">
      <c r="A269" s="78" t="n">
        <f aca="false">A268+1</f>
        <v>267</v>
      </c>
      <c r="B269" s="78" t="str">
        <f aca="false">IF(K269&lt;&gt;0,IF(COUNTIF(L$3:L$335,L269)&lt;&gt;1,RANK(L269,L$3:L$335)&amp;"°",RANK(L269,L$3:L$335)),"")</f>
        <v/>
      </c>
      <c r="C269" s="4" t="str">
        <f aca="false">Joueurs!C240</f>
        <v>HENRIET Madeleine</v>
      </c>
      <c r="D269" s="4" t="n">
        <f aca="false">IFERROR(VLOOKUP($C269,JoueursT1,6,0),0)</f>
        <v>0</v>
      </c>
      <c r="E269" s="78" t="n">
        <f aca="false">IFERROR(VLOOKUP($C269,JoueursT2,6,0),0)</f>
        <v>0</v>
      </c>
      <c r="F269" s="78" t="n">
        <f aca="false">IFERROR(VLOOKUP($C269,JoueursT3,6,0),0)</f>
        <v>0</v>
      </c>
      <c r="G269" s="78" t="n">
        <f aca="false">IFERROR(VLOOKUP($C269,JoueursT4,6,0),0)</f>
        <v>0</v>
      </c>
      <c r="H269" s="78" t="n">
        <f aca="false">IFERROR(VLOOKUP($C269,JoueursT5,6,0),0)</f>
        <v>0</v>
      </c>
      <c r="I269" s="78" t="n">
        <f aca="false">IFERROR(VLOOKUP($C269,JoueursT6,6,0),0)</f>
        <v>0</v>
      </c>
      <c r="J269" s="78" t="n">
        <f aca="false">COUNTIF(D269:I269,"&gt;0")</f>
        <v>0</v>
      </c>
      <c r="K269" s="78" t="n">
        <f aca="false">SUM(D269:I269)</f>
        <v>0</v>
      </c>
      <c r="L269" s="139" t="n">
        <f aca="false">IFERROR(K269/SUMIF(D269:I269,"&gt;0",$D$1:$I$1),0)</f>
        <v>0</v>
      </c>
    </row>
    <row r="270" customFormat="false" ht="14.25" hidden="false" customHeight="false" outlineLevel="0" collapsed="false">
      <c r="A270" s="78" t="n">
        <f aca="false">A269+1</f>
        <v>268</v>
      </c>
      <c r="B270" s="78" t="str">
        <f aca="false">IF(K270&lt;&gt;0,IF(COUNTIF(L$3:L$335,L270)&lt;&gt;1,RANK(L270,L$3:L$335)&amp;"°",RANK(L270,L$3:L$335)),"")</f>
        <v/>
      </c>
      <c r="C270" s="4" t="str">
        <f aca="false">Joueurs!C246</f>
        <v>ROZUMEK Maxime</v>
      </c>
      <c r="D270" s="4" t="n">
        <f aca="false">IFERROR(VLOOKUP($C270,JoueursT1,6,0),0)</f>
        <v>0</v>
      </c>
      <c r="E270" s="78" t="n">
        <f aca="false">IFERROR(VLOOKUP($C270,JoueursT2,6,0),0)</f>
        <v>0</v>
      </c>
      <c r="F270" s="78" t="n">
        <f aca="false">IFERROR(VLOOKUP($C270,JoueursT3,6,0),0)</f>
        <v>0</v>
      </c>
      <c r="G270" s="78" t="n">
        <f aca="false">IFERROR(VLOOKUP($C270,JoueursT4,6,0),0)</f>
        <v>0</v>
      </c>
      <c r="H270" s="78" t="n">
        <f aca="false">IFERROR(VLOOKUP($C270,JoueursT5,6,0),0)</f>
        <v>0</v>
      </c>
      <c r="I270" s="78" t="n">
        <f aca="false">IFERROR(VLOOKUP($C270,JoueursT6,6,0),0)</f>
        <v>0</v>
      </c>
      <c r="J270" s="78" t="n">
        <f aca="false">COUNTIF(D270:I270,"&gt;0")</f>
        <v>0</v>
      </c>
      <c r="K270" s="78" t="n">
        <f aca="false">SUM(D270:I270)</f>
        <v>0</v>
      </c>
      <c r="L270" s="139" t="n">
        <f aca="false">IFERROR(K270/SUMIF(D270:I270,"&gt;0",$D$1:$I$1),0)</f>
        <v>0</v>
      </c>
    </row>
    <row r="271" customFormat="false" ht="14.25" hidden="false" customHeight="false" outlineLevel="0" collapsed="false">
      <c r="A271" s="78" t="n">
        <f aca="false">A270+1</f>
        <v>269</v>
      </c>
      <c r="B271" s="78" t="str">
        <f aca="false">IF(K271&lt;&gt;0,IF(COUNTIF(L$3:L$335,L271)&lt;&gt;1,RANK(L271,L$3:L$335)&amp;"°",RANK(L271,L$3:L$335)),"")</f>
        <v/>
      </c>
      <c r="C271" s="4" t="str">
        <f aca="false">Joueurs!C257</f>
        <v>PILARDEAUX Liliane</v>
      </c>
      <c r="D271" s="4" t="n">
        <f aca="false">IFERROR(VLOOKUP($C271,JoueursT1,6,0),0)</f>
        <v>0</v>
      </c>
      <c r="E271" s="78" t="n">
        <f aca="false">IFERROR(VLOOKUP($C271,JoueursT2,6,0),0)</f>
        <v>0</v>
      </c>
      <c r="F271" s="78" t="n">
        <f aca="false">IFERROR(VLOOKUP($C271,JoueursT3,6,0),0)</f>
        <v>0</v>
      </c>
      <c r="G271" s="78" t="n">
        <f aca="false">IFERROR(VLOOKUP($C271,JoueursT4,6,0),0)</f>
        <v>0</v>
      </c>
      <c r="H271" s="78" t="n">
        <f aca="false">IFERROR(VLOOKUP($C271,JoueursT5,6,0),0)</f>
        <v>0</v>
      </c>
      <c r="I271" s="78" t="n">
        <f aca="false">IFERROR(VLOOKUP($C271,JoueursT6,6,0),0)</f>
        <v>0</v>
      </c>
      <c r="J271" s="78" t="n">
        <f aca="false">COUNTIF(D271:I271,"&gt;0")</f>
        <v>0</v>
      </c>
      <c r="K271" s="78" t="n">
        <f aca="false">SUM(D271:I271)</f>
        <v>0</v>
      </c>
      <c r="L271" s="139" t="n">
        <f aca="false">IFERROR(K271/SUMIF(D271:I271,"&gt;0",$D$1:$I$1),0)</f>
        <v>0</v>
      </c>
    </row>
    <row r="272" customFormat="false" ht="14.25" hidden="false" customHeight="false" outlineLevel="0" collapsed="false">
      <c r="A272" s="78" t="n">
        <f aca="false">A271+1</f>
        <v>270</v>
      </c>
      <c r="B272" s="78" t="str">
        <f aca="false">IF(K272&lt;&gt;0,IF(COUNTIF(L$3:L$335,L272)&lt;&gt;1,RANK(L272,L$3:L$335)&amp;"°",RANK(L272,L$3:L$335)),"")</f>
        <v/>
      </c>
      <c r="C272" s="4" t="str">
        <f aca="false">Joueurs!C262</f>
        <v>BERQUIN Philippe</v>
      </c>
      <c r="D272" s="4" t="n">
        <f aca="false">IFERROR(VLOOKUP($C272,JoueursT1,6,0),0)</f>
        <v>0</v>
      </c>
      <c r="E272" s="78" t="n">
        <f aca="false">IFERROR(VLOOKUP($C272,JoueursT2,6,0),0)</f>
        <v>0</v>
      </c>
      <c r="F272" s="78" t="n">
        <f aca="false">IFERROR(VLOOKUP($C272,JoueursT3,6,0),0)</f>
        <v>0</v>
      </c>
      <c r="G272" s="78" t="n">
        <f aca="false">IFERROR(VLOOKUP($C272,JoueursT4,6,0),0)</f>
        <v>0</v>
      </c>
      <c r="H272" s="78" t="n">
        <f aca="false">IFERROR(VLOOKUP($C272,JoueursT5,6,0),0)</f>
        <v>0</v>
      </c>
      <c r="I272" s="78" t="n">
        <f aca="false">IFERROR(VLOOKUP($C272,JoueursT6,6,0),0)</f>
        <v>0</v>
      </c>
      <c r="J272" s="78" t="n">
        <f aca="false">COUNTIF(D272:I272,"&gt;0")</f>
        <v>0</v>
      </c>
      <c r="K272" s="78" t="n">
        <f aca="false">SUM(D272:I272)</f>
        <v>0</v>
      </c>
      <c r="L272" s="139" t="n">
        <f aca="false">IFERROR(K272/SUMIF(D272:I272,"&gt;0",$D$1:$I$1),0)</f>
        <v>0</v>
      </c>
    </row>
    <row r="273" customFormat="false" ht="14.25" hidden="false" customHeight="false" outlineLevel="0" collapsed="false">
      <c r="A273" s="78" t="n">
        <f aca="false">A272+1</f>
        <v>271</v>
      </c>
      <c r="B273" s="78" t="str">
        <f aca="false">IF(K273&lt;&gt;0,IF(COUNTIF(L$3:L$335,L273)&lt;&gt;1,RANK(L273,L$3:L$335)&amp;"°",RANK(L273,L$3:L$335)),"")</f>
        <v/>
      </c>
      <c r="C273" s="4" t="str">
        <f aca="false">Joueurs!C263</f>
        <v>GALLET Micheline</v>
      </c>
      <c r="D273" s="4" t="n">
        <f aca="false">IFERROR(VLOOKUP($C273,JoueursT1,6,0),0)</f>
        <v>0</v>
      </c>
      <c r="E273" s="78" t="n">
        <f aca="false">IFERROR(VLOOKUP($C273,JoueursT2,6,0),0)</f>
        <v>0</v>
      </c>
      <c r="F273" s="78" t="n">
        <f aca="false">IFERROR(VLOOKUP($C273,JoueursT3,6,0),0)</f>
        <v>0</v>
      </c>
      <c r="G273" s="78" t="n">
        <f aca="false">IFERROR(VLOOKUP($C273,JoueursT4,6,0),0)</f>
        <v>0</v>
      </c>
      <c r="H273" s="78" t="n">
        <f aca="false">IFERROR(VLOOKUP($C273,JoueursT5,6,0),0)</f>
        <v>0</v>
      </c>
      <c r="I273" s="78" t="n">
        <f aca="false">IFERROR(VLOOKUP($C273,JoueursT6,6,0),0)</f>
        <v>0</v>
      </c>
      <c r="J273" s="78" t="n">
        <f aca="false">COUNTIF(D273:I273,"&gt;0")</f>
        <v>0</v>
      </c>
      <c r="K273" s="78" t="n">
        <f aca="false">SUM(D273:I273)</f>
        <v>0</v>
      </c>
      <c r="L273" s="139" t="n">
        <f aca="false">IFERROR(K273/SUMIF(D273:I273,"&gt;0",$D$1:$I$1),0)</f>
        <v>0</v>
      </c>
    </row>
    <row r="274" customFormat="false" ht="14.25" hidden="false" customHeight="false" outlineLevel="0" collapsed="false">
      <c r="A274" s="78" t="n">
        <f aca="false">A273+1</f>
        <v>272</v>
      </c>
      <c r="B274" s="78" t="str">
        <f aca="false">IF(K274&lt;&gt;0,IF(COUNTIF(L$3:L$335,L274)&lt;&gt;1,RANK(L274,L$3:L$335)&amp;"°",RANK(L274,L$3:L$335)),"")</f>
        <v/>
      </c>
      <c r="C274" s="4" t="str">
        <f aca="false">Joueurs!C264</f>
        <v>HUART Renée</v>
      </c>
      <c r="D274" s="4" t="n">
        <f aca="false">IFERROR(VLOOKUP($C274,JoueursT1,6,0),0)</f>
        <v>0</v>
      </c>
      <c r="E274" s="78" t="n">
        <f aca="false">IFERROR(VLOOKUP($C274,JoueursT2,6,0),0)</f>
        <v>0</v>
      </c>
      <c r="F274" s="78" t="n">
        <f aca="false">IFERROR(VLOOKUP($C274,JoueursT3,6,0),0)</f>
        <v>0</v>
      </c>
      <c r="G274" s="78" t="n">
        <f aca="false">IFERROR(VLOOKUP($C274,JoueursT4,6,0),0)</f>
        <v>0</v>
      </c>
      <c r="H274" s="78" t="n">
        <f aca="false">IFERROR(VLOOKUP($C274,JoueursT5,6,0),0)</f>
        <v>0</v>
      </c>
      <c r="I274" s="78" t="n">
        <f aca="false">IFERROR(VLOOKUP($C274,JoueursT6,6,0),0)</f>
        <v>0</v>
      </c>
      <c r="J274" s="78" t="n">
        <f aca="false">COUNTIF(D274:I274,"&gt;0")</f>
        <v>0</v>
      </c>
      <c r="K274" s="78" t="n">
        <f aca="false">SUM(D274:I274)</f>
        <v>0</v>
      </c>
      <c r="L274" s="139" t="n">
        <f aca="false">IFERROR(K274/SUMIF(D274:I274,"&gt;0",$D$1:$I$1),0)</f>
        <v>0</v>
      </c>
    </row>
    <row r="275" customFormat="false" ht="14.25" hidden="false" customHeight="false" outlineLevel="0" collapsed="false">
      <c r="A275" s="78" t="n">
        <f aca="false">A274+1</f>
        <v>273</v>
      </c>
      <c r="B275" s="78" t="str">
        <f aca="false">IF(K275&lt;&gt;0,IF(COUNTIF(L$3:L$335,L275)&lt;&gt;1,RANK(L275,L$3:L$335)&amp;"°",RANK(L275,L$3:L$335)),"")</f>
        <v/>
      </c>
      <c r="C275" s="4" t="str">
        <f aca="false">Joueurs!C274</f>
        <v>VINCENT Valentine</v>
      </c>
      <c r="D275" s="4" t="n">
        <f aca="false">IFERROR(VLOOKUP($C275,JoueursT1,6,0),0)</f>
        <v>0</v>
      </c>
      <c r="E275" s="78" t="n">
        <f aca="false">IFERROR(VLOOKUP($C275,JoueursT2,6,0),0)</f>
        <v>0</v>
      </c>
      <c r="F275" s="78" t="n">
        <f aca="false">IFERROR(VLOOKUP($C275,JoueursT3,6,0),0)</f>
        <v>0</v>
      </c>
      <c r="G275" s="78" t="n">
        <f aca="false">IFERROR(VLOOKUP($C275,JoueursT4,6,0),0)</f>
        <v>0</v>
      </c>
      <c r="H275" s="78" t="n">
        <f aca="false">IFERROR(VLOOKUP($C275,JoueursT5,6,0),0)</f>
        <v>0</v>
      </c>
      <c r="I275" s="78" t="n">
        <f aca="false">IFERROR(VLOOKUP($C275,JoueursT6,6,0),0)</f>
        <v>0</v>
      </c>
      <c r="J275" s="78" t="n">
        <f aca="false">COUNTIF(D275:I275,"&gt;0")</f>
        <v>0</v>
      </c>
      <c r="K275" s="78" t="n">
        <f aca="false">SUM(D275:I275)</f>
        <v>0</v>
      </c>
      <c r="L275" s="139" t="n">
        <f aca="false">IFERROR(K275/SUMIF(D275:I275,"&gt;0",$D$1:$I$1),0)</f>
        <v>0</v>
      </c>
    </row>
    <row r="276" customFormat="false" ht="14.25" hidden="false" customHeight="false" outlineLevel="0" collapsed="false">
      <c r="A276" s="78" t="n">
        <f aca="false">A275+1</f>
        <v>274</v>
      </c>
      <c r="B276" s="78" t="str">
        <f aca="false">IF(K276&lt;&gt;0,IF(COUNTIF(L$3:L$335,L276)&lt;&gt;1,RANK(L276,L$3:L$335)&amp;"°",RANK(L276,L$3:L$335)),"")</f>
        <v/>
      </c>
      <c r="C276" s="4" t="n">
        <f aca="false">Joueurs!C275</f>
        <v>0</v>
      </c>
      <c r="D276" s="4" t="n">
        <f aca="false">IFERROR(VLOOKUP($C276,JoueursT1,6,0),0)</f>
        <v>0</v>
      </c>
      <c r="E276" s="78" t="n">
        <f aca="false">IFERROR(VLOOKUP($C276,JoueursT2,6,0),0)</f>
        <v>0</v>
      </c>
      <c r="F276" s="78" t="n">
        <f aca="false">IFERROR(VLOOKUP($C276,JoueursT3,6,0),0)</f>
        <v>0</v>
      </c>
      <c r="G276" s="78" t="n">
        <f aca="false">IFERROR(VLOOKUP($C276,JoueursT4,6,0),0)</f>
        <v>0</v>
      </c>
      <c r="H276" s="78" t="n">
        <f aca="false">IFERROR(VLOOKUP($C276,JoueursT5,6,0),0)</f>
        <v>0</v>
      </c>
      <c r="I276" s="78" t="n">
        <f aca="false">IFERROR(VLOOKUP($C276,JoueursT6,6,0),0)</f>
        <v>0</v>
      </c>
      <c r="J276" s="78" t="n">
        <f aca="false">COUNTIF(D276:I276,"&gt;0")</f>
        <v>0</v>
      </c>
      <c r="K276" s="78" t="n">
        <f aca="false">SUM(D276:I276)</f>
        <v>0</v>
      </c>
      <c r="L276" s="139" t="n">
        <f aca="false">IFERROR(K276/SUMIF(D276:I276,"&gt;0",$D$1:$I$1),0)</f>
        <v>0</v>
      </c>
    </row>
    <row r="277" customFormat="false" ht="14.25" hidden="false" customHeight="false" outlineLevel="0" collapsed="false">
      <c r="A277" s="78" t="n">
        <f aca="false">A276+1</f>
        <v>275</v>
      </c>
      <c r="B277" s="78" t="str">
        <f aca="false">IF(K277&lt;&gt;0,IF(COUNTIF(L$3:L$335,L277)&lt;&gt;1,RANK(L277,L$3:L$335)&amp;"°",RANK(L277,L$3:L$335)),"")</f>
        <v/>
      </c>
      <c r="C277" s="4" t="n">
        <f aca="false">Joueurs!C276</f>
        <v>0</v>
      </c>
      <c r="D277" s="4" t="n">
        <f aca="false">IFERROR(VLOOKUP($C277,JoueursT1,6,0),0)</f>
        <v>0</v>
      </c>
      <c r="E277" s="78" t="n">
        <f aca="false">IFERROR(VLOOKUP($C277,JoueursT2,6,0),0)</f>
        <v>0</v>
      </c>
      <c r="F277" s="78" t="n">
        <f aca="false">IFERROR(VLOOKUP($C277,JoueursT3,6,0),0)</f>
        <v>0</v>
      </c>
      <c r="G277" s="78" t="n">
        <f aca="false">IFERROR(VLOOKUP($C277,JoueursT4,6,0),0)</f>
        <v>0</v>
      </c>
      <c r="H277" s="78" t="n">
        <f aca="false">IFERROR(VLOOKUP($C277,JoueursT5,6,0),0)</f>
        <v>0</v>
      </c>
      <c r="I277" s="78" t="n">
        <f aca="false">IFERROR(VLOOKUP($C277,JoueursT6,6,0),0)</f>
        <v>0</v>
      </c>
      <c r="J277" s="78" t="n">
        <f aca="false">COUNTIF(D277:I277,"&gt;0")</f>
        <v>0</v>
      </c>
      <c r="K277" s="78" t="n">
        <f aca="false">SUM(D277:I277)</f>
        <v>0</v>
      </c>
      <c r="L277" s="139" t="n">
        <f aca="false">IFERROR(K277/SUMIF(D277:I277,"&gt;0",$D$1:$I$1),0)</f>
        <v>0</v>
      </c>
    </row>
    <row r="278" customFormat="false" ht="14.25" hidden="false" customHeight="false" outlineLevel="0" collapsed="false">
      <c r="A278" s="78" t="n">
        <f aca="false">A277+1</f>
        <v>276</v>
      </c>
      <c r="B278" s="78" t="str">
        <f aca="false">IF(K278&lt;&gt;0,IF(COUNTIF(L$3:L$335,L278)&lt;&gt;1,RANK(L278,L$3:L$335)&amp;"°",RANK(L278,L$3:L$335)),"")</f>
        <v/>
      </c>
      <c r="C278" s="4" t="n">
        <f aca="false">Joueurs!C321</f>
        <v>0</v>
      </c>
      <c r="D278" s="4" t="n">
        <f aca="false">IFERROR(VLOOKUP($C278,JoueursT1,6,0),0)</f>
        <v>0</v>
      </c>
      <c r="E278" s="78" t="n">
        <f aca="false">IFERROR(VLOOKUP($C278,JoueursT2,6,0),0)</f>
        <v>0</v>
      </c>
      <c r="F278" s="78" t="n">
        <f aca="false">IFERROR(VLOOKUP($C278,JoueursT3,6,0),0)</f>
        <v>0</v>
      </c>
      <c r="G278" s="78" t="n">
        <f aca="false">IFERROR(VLOOKUP($C278,JoueursT4,6,0),0)</f>
        <v>0</v>
      </c>
      <c r="H278" s="78" t="n">
        <f aca="false">IFERROR(VLOOKUP($C278,JoueursT5,6,0),0)</f>
        <v>0</v>
      </c>
      <c r="I278" s="78" t="n">
        <f aca="false">IFERROR(VLOOKUP($C278,JoueursT6,6,0),0)</f>
        <v>0</v>
      </c>
      <c r="J278" s="78" t="n">
        <f aca="false">COUNTIF(D278:I278,"&gt;0")</f>
        <v>0</v>
      </c>
      <c r="K278" s="78" t="n">
        <f aca="false">SUM(D278:I278)</f>
        <v>0</v>
      </c>
      <c r="L278" s="139" t="n">
        <f aca="false">IFERROR(K278/SUMIF(D278:I278,"&gt;0",$D$1:$I$1),0)</f>
        <v>0</v>
      </c>
    </row>
    <row r="279" customFormat="false" ht="14.25" hidden="false" customHeight="false" outlineLevel="0" collapsed="false">
      <c r="A279" s="78" t="n">
        <f aca="false">A278+1</f>
        <v>277</v>
      </c>
      <c r="B279" s="78" t="str">
        <f aca="false">IF(K279&lt;&gt;0,IF(COUNTIF(L$3:L$335,L279)&lt;&gt;1,RANK(L279,L$3:L$335)&amp;"°",RANK(L279,L$3:L$335)),"")</f>
        <v/>
      </c>
      <c r="C279" s="4" t="n">
        <f aca="false">Joueurs!C322</f>
        <v>0</v>
      </c>
      <c r="D279" s="4" t="n">
        <f aca="false">IFERROR(VLOOKUP($C279,JoueursT1,6,0),0)</f>
        <v>0</v>
      </c>
      <c r="E279" s="78" t="n">
        <f aca="false">IFERROR(VLOOKUP($C279,JoueursT2,6,0),0)</f>
        <v>0</v>
      </c>
      <c r="F279" s="78" t="n">
        <f aca="false">IFERROR(VLOOKUP($C279,JoueursT3,6,0),0)</f>
        <v>0</v>
      </c>
      <c r="G279" s="78" t="n">
        <f aca="false">IFERROR(VLOOKUP($C279,JoueursT4,6,0),0)</f>
        <v>0</v>
      </c>
      <c r="H279" s="78" t="n">
        <f aca="false">IFERROR(VLOOKUP($C279,JoueursT5,6,0),0)</f>
        <v>0</v>
      </c>
      <c r="I279" s="78" t="n">
        <f aca="false">IFERROR(VLOOKUP($C279,JoueursT6,6,0),0)</f>
        <v>0</v>
      </c>
      <c r="J279" s="78" t="n">
        <f aca="false">COUNTIF(D279:I279,"&gt;0")</f>
        <v>0</v>
      </c>
      <c r="K279" s="78" t="n">
        <f aca="false">SUM(D279:I279)</f>
        <v>0</v>
      </c>
      <c r="L279" s="139" t="n">
        <f aca="false">IFERROR(K279/SUMIF(D279:I279,"&gt;0",$D$1:$I$1),0)</f>
        <v>0</v>
      </c>
    </row>
    <row r="280" customFormat="false" ht="14.25" hidden="false" customHeight="false" outlineLevel="0" collapsed="false">
      <c r="A280" s="78" t="n">
        <f aca="false">A279+1</f>
        <v>278</v>
      </c>
      <c r="B280" s="78" t="str">
        <f aca="false">IF(K280&lt;&gt;0,IF(COUNTIF(L$3:L$335,L280)&lt;&gt;1,RANK(L280,L$3:L$335)&amp;"°",RANK(L280,L$3:L$335)),"")</f>
        <v/>
      </c>
      <c r="C280" s="4" t="n">
        <f aca="false">Joueurs!C323</f>
        <v>0</v>
      </c>
      <c r="D280" s="4" t="n">
        <f aca="false">IFERROR(VLOOKUP($C280,JoueursT1,6,0),0)</f>
        <v>0</v>
      </c>
      <c r="E280" s="78" t="n">
        <f aca="false">IFERROR(VLOOKUP($C280,JoueursT2,6,0),0)</f>
        <v>0</v>
      </c>
      <c r="F280" s="78" t="n">
        <f aca="false">IFERROR(VLOOKUP($C280,JoueursT3,6,0),0)</f>
        <v>0</v>
      </c>
      <c r="G280" s="78" t="n">
        <f aca="false">IFERROR(VLOOKUP($C280,JoueursT4,6,0),0)</f>
        <v>0</v>
      </c>
      <c r="H280" s="78" t="n">
        <f aca="false">IFERROR(VLOOKUP($C280,JoueursT5,6,0),0)</f>
        <v>0</v>
      </c>
      <c r="I280" s="78" t="n">
        <f aca="false">IFERROR(VLOOKUP($C280,JoueursT6,6,0),0)</f>
        <v>0</v>
      </c>
      <c r="J280" s="78" t="n">
        <f aca="false">COUNTIF(D280:I280,"&gt;0")</f>
        <v>0</v>
      </c>
      <c r="K280" s="78" t="n">
        <f aca="false">SUM(D280:I280)</f>
        <v>0</v>
      </c>
      <c r="L280" s="139" t="n">
        <f aca="false">IFERROR(K280/SUMIF(D280:I280,"&gt;0",$D$1:$I$1),0)</f>
        <v>0</v>
      </c>
    </row>
    <row r="281" customFormat="false" ht="14.25" hidden="false" customHeight="false" outlineLevel="0" collapsed="false">
      <c r="A281" s="78" t="n">
        <f aca="false">A280+1</f>
        <v>279</v>
      </c>
      <c r="B281" s="78" t="str">
        <f aca="false">IF(K281&lt;&gt;0,IF(COUNTIF(L$3:L$335,L281)&lt;&gt;1,RANK(L281,L$3:L$335)&amp;"°",RANK(L281,L$3:L$335)),"")</f>
        <v/>
      </c>
      <c r="C281" s="4" t="n">
        <f aca="false">Joueurs!C324</f>
        <v>0</v>
      </c>
      <c r="D281" s="4" t="n">
        <f aca="false">IFERROR(VLOOKUP($C281,JoueursT1,6,0),0)</f>
        <v>0</v>
      </c>
      <c r="E281" s="78" t="n">
        <f aca="false">IFERROR(VLOOKUP($C281,JoueursT2,6,0),0)</f>
        <v>0</v>
      </c>
      <c r="F281" s="78" t="n">
        <f aca="false">IFERROR(VLOOKUP($C281,JoueursT3,6,0),0)</f>
        <v>0</v>
      </c>
      <c r="G281" s="78" t="n">
        <f aca="false">IFERROR(VLOOKUP($C281,JoueursT4,6,0),0)</f>
        <v>0</v>
      </c>
      <c r="H281" s="78" t="n">
        <f aca="false">IFERROR(VLOOKUP($C281,JoueursT5,6,0),0)</f>
        <v>0</v>
      </c>
      <c r="I281" s="78" t="n">
        <f aca="false">IFERROR(VLOOKUP($C281,JoueursT6,6,0),0)</f>
        <v>0</v>
      </c>
      <c r="J281" s="78" t="n">
        <f aca="false">COUNTIF(D281:I281,"&gt;0")</f>
        <v>0</v>
      </c>
      <c r="K281" s="78" t="n">
        <f aca="false">SUM(D281:I281)</f>
        <v>0</v>
      </c>
      <c r="L281" s="139" t="n">
        <f aca="false">IFERROR(K281/SUMIF(D281:I281,"&gt;0",$D$1:$I$1),0)</f>
        <v>0</v>
      </c>
    </row>
    <row r="282" customFormat="false" ht="14.25" hidden="false" customHeight="false" outlineLevel="0" collapsed="false">
      <c r="A282" s="78" t="n">
        <f aca="false">A281+1</f>
        <v>280</v>
      </c>
      <c r="B282" s="78" t="str">
        <f aca="false">IF(K282&lt;&gt;0,IF(COUNTIF(L$3:L$335,L282)&lt;&gt;1,RANK(L282,L$3:L$335)&amp;"°",RANK(L282,L$3:L$335)),"")</f>
        <v/>
      </c>
      <c r="C282" s="4" t="n">
        <f aca="false">Joueurs!C325</f>
        <v>0</v>
      </c>
      <c r="D282" s="4" t="n">
        <f aca="false">IFERROR(VLOOKUP($C282,JoueursT1,6,0),0)</f>
        <v>0</v>
      </c>
      <c r="E282" s="78" t="n">
        <f aca="false">IFERROR(VLOOKUP($C282,JoueursT2,6,0),0)</f>
        <v>0</v>
      </c>
      <c r="F282" s="78" t="n">
        <f aca="false">IFERROR(VLOOKUP($C282,JoueursT3,6,0),0)</f>
        <v>0</v>
      </c>
      <c r="G282" s="78" t="n">
        <f aca="false">IFERROR(VLOOKUP($C282,JoueursT4,6,0),0)</f>
        <v>0</v>
      </c>
      <c r="H282" s="78" t="n">
        <f aca="false">IFERROR(VLOOKUP($C282,JoueursT5,6,0),0)</f>
        <v>0</v>
      </c>
      <c r="I282" s="78" t="n">
        <f aca="false">IFERROR(VLOOKUP($C282,JoueursT6,6,0),0)</f>
        <v>0</v>
      </c>
      <c r="J282" s="78" t="n">
        <f aca="false">COUNTIF(D282:I282,"&gt;0")</f>
        <v>0</v>
      </c>
      <c r="K282" s="78" t="n">
        <f aca="false">SUM(D282:I282)</f>
        <v>0</v>
      </c>
      <c r="L282" s="139" t="n">
        <f aca="false">IFERROR(K282/SUMIF(D282:I282,"&gt;0",$D$1:$I$1),0)</f>
        <v>0</v>
      </c>
    </row>
    <row r="283" customFormat="false" ht="14.25" hidden="false" customHeight="false" outlineLevel="0" collapsed="false">
      <c r="A283" s="78" t="n">
        <f aca="false">A282+1</f>
        <v>281</v>
      </c>
      <c r="B283" s="78" t="str">
        <f aca="false">IF(K283&lt;&gt;0,IF(COUNTIF(L$3:L$335,L283)&lt;&gt;1,RANK(L283,L$3:L$335)&amp;"°",RANK(L283,L$3:L$335)),"")</f>
        <v/>
      </c>
      <c r="C283" s="4" t="n">
        <f aca="false">Joueurs!C326</f>
        <v>0</v>
      </c>
      <c r="D283" s="4" t="n">
        <f aca="false">IFERROR(VLOOKUP($C283,JoueursT1,6,0),0)</f>
        <v>0</v>
      </c>
      <c r="E283" s="78" t="n">
        <f aca="false">IFERROR(VLOOKUP($C283,JoueursT2,6,0),0)</f>
        <v>0</v>
      </c>
      <c r="F283" s="78" t="n">
        <f aca="false">IFERROR(VLOOKUP($C283,JoueursT3,6,0),0)</f>
        <v>0</v>
      </c>
      <c r="G283" s="78" t="n">
        <f aca="false">IFERROR(VLOOKUP($C283,JoueursT4,6,0),0)</f>
        <v>0</v>
      </c>
      <c r="H283" s="78" t="n">
        <f aca="false">IFERROR(VLOOKUP($C283,JoueursT5,6,0),0)</f>
        <v>0</v>
      </c>
      <c r="I283" s="78" t="n">
        <f aca="false">IFERROR(VLOOKUP($C283,JoueursT6,6,0),0)</f>
        <v>0</v>
      </c>
      <c r="J283" s="78" t="n">
        <f aca="false">COUNTIF(D283:I283,"&gt;0")</f>
        <v>0</v>
      </c>
      <c r="K283" s="78" t="n">
        <f aca="false">SUM(D283:I283)</f>
        <v>0</v>
      </c>
      <c r="L283" s="139" t="n">
        <f aca="false">IFERROR(K283/SUMIF(D283:I283,"&gt;0",$D$1:$I$1),0)</f>
        <v>0</v>
      </c>
    </row>
    <row r="284" customFormat="false" ht="14.25" hidden="false" customHeight="false" outlineLevel="0" collapsed="false">
      <c r="A284" s="78" t="n">
        <f aca="false">A283+1</f>
        <v>282</v>
      </c>
      <c r="B284" s="78" t="str">
        <f aca="false">IF(K284&lt;&gt;0,IF(COUNTIF(L$3:L$335,L284)&lt;&gt;1,RANK(L284,L$3:L$335)&amp;"°",RANK(L284,L$3:L$335)),"")</f>
        <v/>
      </c>
      <c r="C284" s="4" t="n">
        <f aca="false">Joueurs!C327</f>
        <v>0</v>
      </c>
      <c r="D284" s="4" t="n">
        <f aca="false">IFERROR(VLOOKUP($C284,JoueursT1,6,0),0)</f>
        <v>0</v>
      </c>
      <c r="E284" s="78" t="n">
        <f aca="false">IFERROR(VLOOKUP($C284,JoueursT2,6,0),0)</f>
        <v>0</v>
      </c>
      <c r="F284" s="78" t="n">
        <f aca="false">IFERROR(VLOOKUP($C284,JoueursT3,6,0),0)</f>
        <v>0</v>
      </c>
      <c r="G284" s="78" t="n">
        <f aca="false">IFERROR(VLOOKUP($C284,JoueursT4,6,0),0)</f>
        <v>0</v>
      </c>
      <c r="H284" s="78" t="n">
        <f aca="false">IFERROR(VLOOKUP($C284,JoueursT5,6,0),0)</f>
        <v>0</v>
      </c>
      <c r="I284" s="78" t="n">
        <f aca="false">IFERROR(VLOOKUP($C284,JoueursT6,6,0),0)</f>
        <v>0</v>
      </c>
      <c r="J284" s="78" t="n">
        <f aca="false">COUNTIF(D284:I284,"&gt;0")</f>
        <v>0</v>
      </c>
      <c r="K284" s="78" t="n">
        <f aca="false">SUM(D284:I284)</f>
        <v>0</v>
      </c>
      <c r="L284" s="139" t="n">
        <f aca="false">IFERROR(K284/SUMIF(D284:I284,"&gt;0",$D$1:$I$1),0)</f>
        <v>0</v>
      </c>
    </row>
    <row r="285" customFormat="false" ht="14.25" hidden="false" customHeight="false" outlineLevel="0" collapsed="false">
      <c r="A285" s="78" t="n">
        <f aca="false">A284+1</f>
        <v>283</v>
      </c>
      <c r="B285" s="78" t="str">
        <f aca="false">IF(K285&lt;&gt;0,IF(COUNTIF(L$3:L$335,L285)&lt;&gt;1,RANK(L285,L$3:L$335)&amp;"°",RANK(L285,L$3:L$335)),"")</f>
        <v/>
      </c>
      <c r="C285" s="4" t="n">
        <f aca="false">Joueurs!C328</f>
        <v>0</v>
      </c>
      <c r="D285" s="4" t="n">
        <f aca="false">IFERROR(VLOOKUP($C285,JoueursT1,6,0),0)</f>
        <v>0</v>
      </c>
      <c r="E285" s="78" t="n">
        <f aca="false">IFERROR(VLOOKUP($C285,JoueursT2,6,0),0)</f>
        <v>0</v>
      </c>
      <c r="F285" s="78" t="n">
        <f aca="false">IFERROR(VLOOKUP($C285,JoueursT3,6,0),0)</f>
        <v>0</v>
      </c>
      <c r="G285" s="78" t="n">
        <f aca="false">IFERROR(VLOOKUP($C285,JoueursT4,6,0),0)</f>
        <v>0</v>
      </c>
      <c r="H285" s="78" t="n">
        <f aca="false">IFERROR(VLOOKUP($C285,JoueursT5,6,0),0)</f>
        <v>0</v>
      </c>
      <c r="I285" s="78" t="n">
        <f aca="false">IFERROR(VLOOKUP($C285,JoueursT6,6,0),0)</f>
        <v>0</v>
      </c>
      <c r="J285" s="78" t="n">
        <f aca="false">COUNTIF(D285:I285,"&gt;0")</f>
        <v>0</v>
      </c>
      <c r="K285" s="78" t="n">
        <f aca="false">SUM(D285:I285)</f>
        <v>0</v>
      </c>
      <c r="L285" s="139" t="n">
        <f aca="false">IFERROR(K285/SUMIF(D285:I285,"&gt;0",$D$1:$I$1),0)</f>
        <v>0</v>
      </c>
    </row>
    <row r="286" customFormat="false" ht="14.25" hidden="false" customHeight="false" outlineLevel="0" collapsed="false">
      <c r="A286" s="78" t="n">
        <f aca="false">A285+1</f>
        <v>284</v>
      </c>
      <c r="B286" s="78" t="str">
        <f aca="false">IF(K286&lt;&gt;0,IF(COUNTIF(L$3:L$335,L286)&lt;&gt;1,RANK(L286,L$3:L$335)&amp;"°",RANK(L286,L$3:L$335)),"")</f>
        <v/>
      </c>
      <c r="C286" s="4" t="n">
        <f aca="false">Joueurs!C329</f>
        <v>0</v>
      </c>
      <c r="D286" s="4" t="n">
        <f aca="false">IFERROR(VLOOKUP($C286,JoueursT1,6,0),0)</f>
        <v>0</v>
      </c>
      <c r="E286" s="78" t="n">
        <f aca="false">IFERROR(VLOOKUP($C286,JoueursT2,6,0),0)</f>
        <v>0</v>
      </c>
      <c r="F286" s="78" t="n">
        <f aca="false">IFERROR(VLOOKUP($C286,JoueursT3,6,0),0)</f>
        <v>0</v>
      </c>
      <c r="G286" s="78" t="n">
        <f aca="false">IFERROR(VLOOKUP($C286,JoueursT4,6,0),0)</f>
        <v>0</v>
      </c>
      <c r="H286" s="78" t="n">
        <f aca="false">IFERROR(VLOOKUP($C286,JoueursT5,6,0),0)</f>
        <v>0</v>
      </c>
      <c r="I286" s="78" t="n">
        <f aca="false">IFERROR(VLOOKUP($C286,JoueursT6,6,0),0)</f>
        <v>0</v>
      </c>
      <c r="J286" s="78" t="n">
        <f aca="false">COUNTIF(D286:I286,"&gt;0")</f>
        <v>0</v>
      </c>
      <c r="K286" s="78" t="n">
        <f aca="false">SUM(D286:I286)</f>
        <v>0</v>
      </c>
      <c r="L286" s="139" t="n">
        <f aca="false">IFERROR(K286/SUMIF(D286:I286,"&gt;0",$D$1:$I$1),0)</f>
        <v>0</v>
      </c>
    </row>
    <row r="287" customFormat="false" ht="14.25" hidden="false" customHeight="false" outlineLevel="0" collapsed="false">
      <c r="A287" s="78" t="n">
        <f aca="false">A286+1</f>
        <v>285</v>
      </c>
      <c r="B287" s="78" t="str">
        <f aca="false">IF(K287&lt;&gt;0,IF(COUNTIF(L$3:L$335,L287)&lt;&gt;1,RANK(L287,L$3:L$335)&amp;"°",RANK(L287,L$3:L$335)),"")</f>
        <v/>
      </c>
      <c r="C287" s="4" t="n">
        <f aca="false">Joueurs!C330</f>
        <v>0</v>
      </c>
      <c r="D287" s="4" t="n">
        <f aca="false">IFERROR(VLOOKUP($C287,JoueursT1,6,0),0)</f>
        <v>0</v>
      </c>
      <c r="E287" s="78" t="n">
        <f aca="false">IFERROR(VLOOKUP($C287,JoueursT2,6,0),0)</f>
        <v>0</v>
      </c>
      <c r="F287" s="78" t="n">
        <f aca="false">IFERROR(VLOOKUP($C287,JoueursT3,6,0),0)</f>
        <v>0</v>
      </c>
      <c r="G287" s="78" t="n">
        <f aca="false">IFERROR(VLOOKUP($C287,JoueursT4,6,0),0)</f>
        <v>0</v>
      </c>
      <c r="H287" s="78" t="n">
        <f aca="false">IFERROR(VLOOKUP($C287,JoueursT5,6,0),0)</f>
        <v>0</v>
      </c>
      <c r="I287" s="78" t="n">
        <f aca="false">IFERROR(VLOOKUP($C287,JoueursT6,6,0),0)</f>
        <v>0</v>
      </c>
      <c r="J287" s="78" t="n">
        <f aca="false">COUNTIF(D287:I287,"&gt;0")</f>
        <v>0</v>
      </c>
      <c r="K287" s="78" t="n">
        <f aca="false">SUM(D287:I287)</f>
        <v>0</v>
      </c>
      <c r="L287" s="139" t="n">
        <f aca="false">IFERROR(K287/SUMIF(D287:I287,"&gt;0",$D$1:$I$1),0)</f>
        <v>0</v>
      </c>
    </row>
    <row r="288" customFormat="false" ht="14.25" hidden="false" customHeight="false" outlineLevel="0" collapsed="false">
      <c r="A288" s="78" t="n">
        <f aca="false">A287+1</f>
        <v>286</v>
      </c>
      <c r="B288" s="78" t="str">
        <f aca="false">IF(K288&lt;&gt;0,IF(COUNTIF(L$3:L$335,L288)&lt;&gt;1,RANK(L288,L$3:L$335)&amp;"°",RANK(L288,L$3:L$335)),"")</f>
        <v/>
      </c>
      <c r="C288" s="4" t="n">
        <f aca="false">Joueurs!C331</f>
        <v>0</v>
      </c>
      <c r="D288" s="4" t="n">
        <f aca="false">IFERROR(VLOOKUP($C288,JoueursT1,6,0),0)</f>
        <v>0</v>
      </c>
      <c r="E288" s="78" t="n">
        <f aca="false">IFERROR(VLOOKUP($C288,JoueursT2,6,0),0)</f>
        <v>0</v>
      </c>
      <c r="F288" s="78" t="n">
        <f aca="false">IFERROR(VLOOKUP($C288,JoueursT3,6,0),0)</f>
        <v>0</v>
      </c>
      <c r="G288" s="78" t="n">
        <f aca="false">IFERROR(VLOOKUP($C288,JoueursT4,6,0),0)</f>
        <v>0</v>
      </c>
      <c r="H288" s="78" t="n">
        <f aca="false">IFERROR(VLOOKUP($C288,JoueursT5,6,0),0)</f>
        <v>0</v>
      </c>
      <c r="I288" s="78" t="n">
        <f aca="false">IFERROR(VLOOKUP($C288,JoueursT6,6,0),0)</f>
        <v>0</v>
      </c>
      <c r="J288" s="78" t="n">
        <f aca="false">COUNTIF(D288:I288,"&gt;0")</f>
        <v>0</v>
      </c>
      <c r="K288" s="78" t="n">
        <f aca="false">SUM(D288:I288)</f>
        <v>0</v>
      </c>
      <c r="L288" s="139" t="n">
        <f aca="false">IFERROR(K288/SUMIF(D288:I288,"&gt;0",$D$1:$I$1),0)</f>
        <v>0</v>
      </c>
    </row>
    <row r="289" customFormat="false" ht="14.25" hidden="false" customHeight="false" outlineLevel="0" collapsed="false">
      <c r="A289" s="78" t="n">
        <f aca="false">A288+1</f>
        <v>287</v>
      </c>
      <c r="B289" s="78" t="str">
        <f aca="false">IF(K289&lt;&gt;0,IF(COUNTIF(L$3:L$335,L289)&lt;&gt;1,RANK(L289,L$3:L$335)&amp;"°",RANK(L289,L$3:L$335)),"")</f>
        <v/>
      </c>
      <c r="C289" s="4" t="n">
        <f aca="false">Joueurs!C332</f>
        <v>0</v>
      </c>
      <c r="D289" s="4" t="n">
        <f aca="false">IFERROR(VLOOKUP($C289,JoueursT1,6,0),0)</f>
        <v>0</v>
      </c>
      <c r="E289" s="78" t="n">
        <f aca="false">IFERROR(VLOOKUP($C289,JoueursT2,6,0),0)</f>
        <v>0</v>
      </c>
      <c r="F289" s="78" t="n">
        <f aca="false">IFERROR(VLOOKUP($C289,JoueursT3,6,0),0)</f>
        <v>0</v>
      </c>
      <c r="G289" s="78" t="n">
        <f aca="false">IFERROR(VLOOKUP($C289,JoueursT4,6,0),0)</f>
        <v>0</v>
      </c>
      <c r="H289" s="78" t="n">
        <f aca="false">IFERROR(VLOOKUP($C289,JoueursT5,6,0),0)</f>
        <v>0</v>
      </c>
      <c r="I289" s="78" t="n">
        <f aca="false">IFERROR(VLOOKUP($C289,JoueursT6,6,0),0)</f>
        <v>0</v>
      </c>
      <c r="J289" s="78" t="n">
        <f aca="false">COUNTIF(D289:I289,"&gt;0")</f>
        <v>0</v>
      </c>
      <c r="K289" s="78" t="n">
        <f aca="false">SUM(D289:I289)</f>
        <v>0</v>
      </c>
      <c r="L289" s="139" t="n">
        <f aca="false">IFERROR(K289/SUMIF(D289:I289,"&gt;0",$D$1:$I$1),0)</f>
        <v>0</v>
      </c>
    </row>
    <row r="290" customFormat="false" ht="14.25" hidden="false" customHeight="false" outlineLevel="0" collapsed="false">
      <c r="A290" s="78" t="n">
        <f aca="false">A289+1</f>
        <v>288</v>
      </c>
      <c r="B290" s="78" t="str">
        <f aca="false">IF(K290&lt;&gt;0,IF(COUNTIF(L$3:L$335,L290)&lt;&gt;1,RANK(L290,L$3:L$335)&amp;"°",RANK(L290,L$3:L$335)),"")</f>
        <v/>
      </c>
      <c r="C290" s="4" t="n">
        <f aca="false">Joueurs!C333</f>
        <v>0</v>
      </c>
      <c r="D290" s="4" t="n">
        <f aca="false">IFERROR(VLOOKUP($C290,JoueursT1,6,0),0)</f>
        <v>0</v>
      </c>
      <c r="E290" s="78" t="n">
        <f aca="false">IFERROR(VLOOKUP($C290,JoueursT2,6,0),0)</f>
        <v>0</v>
      </c>
      <c r="F290" s="78" t="n">
        <f aca="false">IFERROR(VLOOKUP($C290,JoueursT3,6,0),0)</f>
        <v>0</v>
      </c>
      <c r="G290" s="78" t="n">
        <f aca="false">IFERROR(VLOOKUP($C290,JoueursT4,6,0),0)</f>
        <v>0</v>
      </c>
      <c r="H290" s="78" t="n">
        <f aca="false">IFERROR(VLOOKUP($C290,JoueursT5,6,0),0)</f>
        <v>0</v>
      </c>
      <c r="I290" s="78" t="n">
        <f aca="false">IFERROR(VLOOKUP($C290,JoueursT6,6,0),0)</f>
        <v>0</v>
      </c>
      <c r="J290" s="78" t="n">
        <f aca="false">COUNTIF(D290:I290,"&gt;0")</f>
        <v>0</v>
      </c>
      <c r="K290" s="78" t="n">
        <f aca="false">SUM(D290:I290)</f>
        <v>0</v>
      </c>
      <c r="L290" s="139" t="n">
        <f aca="false">IFERROR(K290/SUMIF(D290:I290,"&gt;0",$D$1:$I$1),0)</f>
        <v>0</v>
      </c>
    </row>
    <row r="291" customFormat="false" ht="14.25" hidden="false" customHeight="false" outlineLevel="0" collapsed="false">
      <c r="A291" s="78" t="n">
        <f aca="false">A290+1</f>
        <v>289</v>
      </c>
      <c r="B291" s="78" t="str">
        <f aca="false">IF(K291&lt;&gt;0,IF(COUNTIF(L$3:L$335,L291)&lt;&gt;1,RANK(L291,L$3:L$335)&amp;"°",RANK(L291,L$3:L$335)),"")</f>
        <v/>
      </c>
      <c r="C291" s="4" t="n">
        <f aca="false">Joueurs!C334</f>
        <v>0</v>
      </c>
      <c r="D291" s="4" t="n">
        <f aca="false">IFERROR(VLOOKUP($C291,JoueursT1,6,0),0)</f>
        <v>0</v>
      </c>
      <c r="E291" s="78" t="n">
        <f aca="false">IFERROR(VLOOKUP($C291,JoueursT2,6,0),0)</f>
        <v>0</v>
      </c>
      <c r="F291" s="78" t="n">
        <f aca="false">IFERROR(VLOOKUP($C291,JoueursT3,6,0),0)</f>
        <v>0</v>
      </c>
      <c r="G291" s="78" t="n">
        <f aca="false">IFERROR(VLOOKUP($C291,JoueursT4,6,0),0)</f>
        <v>0</v>
      </c>
      <c r="H291" s="78" t="n">
        <f aca="false">IFERROR(VLOOKUP($C291,JoueursT5,6,0),0)</f>
        <v>0</v>
      </c>
      <c r="I291" s="78" t="n">
        <f aca="false">IFERROR(VLOOKUP($C291,JoueursT6,6,0),0)</f>
        <v>0</v>
      </c>
      <c r="J291" s="78" t="n">
        <f aca="false">COUNTIF(D291:I291,"&gt;0")</f>
        <v>0</v>
      </c>
      <c r="K291" s="78" t="n">
        <f aca="false">SUM(D291:I291)</f>
        <v>0</v>
      </c>
      <c r="L291" s="139" t="n">
        <f aca="false">IFERROR(K291/SUMIF(D291:I291,"&gt;0",$D$1:$I$1),0)</f>
        <v>0</v>
      </c>
    </row>
    <row r="292" customFormat="false" ht="14.25" hidden="false" customHeight="false" outlineLevel="0" collapsed="false">
      <c r="A292" s="78" t="n">
        <f aca="false">A291+1</f>
        <v>290</v>
      </c>
      <c r="B292" s="78" t="str">
        <f aca="false">IF(K292&lt;&gt;0,IF(COUNTIF(L$3:L$335,L292)&lt;&gt;1,RANK(L292,L$3:L$335)&amp;"°",RANK(L292,L$3:L$335)),"")</f>
        <v/>
      </c>
      <c r="C292" s="4" t="n">
        <f aca="false">Joueurs!C335</f>
        <v>0</v>
      </c>
      <c r="D292" s="4" t="n">
        <f aca="false">IFERROR(VLOOKUP($C292,JoueursT1,6,0),0)</f>
        <v>0</v>
      </c>
      <c r="E292" s="78" t="n">
        <f aca="false">IFERROR(VLOOKUP($C292,JoueursT2,6,0),0)</f>
        <v>0</v>
      </c>
      <c r="F292" s="78" t="n">
        <f aca="false">IFERROR(VLOOKUP($C292,JoueursT3,6,0),0)</f>
        <v>0</v>
      </c>
      <c r="G292" s="78" t="n">
        <f aca="false">IFERROR(VLOOKUP($C292,JoueursT4,6,0),0)</f>
        <v>0</v>
      </c>
      <c r="H292" s="78" t="n">
        <f aca="false">IFERROR(VLOOKUP($C292,JoueursT5,6,0),0)</f>
        <v>0</v>
      </c>
      <c r="I292" s="78" t="n">
        <f aca="false">IFERROR(VLOOKUP($C292,JoueursT6,6,0),0)</f>
        <v>0</v>
      </c>
      <c r="J292" s="78" t="n">
        <f aca="false">COUNTIF(D292:I292,"&gt;0")</f>
        <v>0</v>
      </c>
      <c r="K292" s="78" t="n">
        <f aca="false">SUM(D292:I292)</f>
        <v>0</v>
      </c>
      <c r="L292" s="139" t="n">
        <f aca="false">IFERROR(K292/SUMIF(D292:I292,"&gt;0",$D$1:$I$1),0)</f>
        <v>0</v>
      </c>
    </row>
    <row r="293" customFormat="false" ht="14.25" hidden="false" customHeight="false" outlineLevel="0" collapsed="false">
      <c r="A293" s="78" t="n">
        <f aca="false">A292+1</f>
        <v>291</v>
      </c>
      <c r="B293" s="78" t="str">
        <f aca="false">IF(K293&lt;&gt;0,IF(COUNTIF(L$3:L$335,L293)&lt;&gt;1,RANK(L293,L$3:L$335)&amp;"°",RANK(L293,L$3:L$335)),"")</f>
        <v/>
      </c>
      <c r="C293" s="4" t="n">
        <f aca="false">Joueurs!C336</f>
        <v>0</v>
      </c>
      <c r="D293" s="4" t="n">
        <f aca="false">IFERROR(VLOOKUP($C293,JoueursT1,6,0),0)</f>
        <v>0</v>
      </c>
      <c r="E293" s="78" t="n">
        <f aca="false">IFERROR(VLOOKUP($C293,JoueursT2,6,0),0)</f>
        <v>0</v>
      </c>
      <c r="F293" s="78" t="n">
        <f aca="false">IFERROR(VLOOKUP($C293,JoueursT3,6,0),0)</f>
        <v>0</v>
      </c>
      <c r="G293" s="78" t="n">
        <f aca="false">IFERROR(VLOOKUP($C293,JoueursT4,6,0),0)</f>
        <v>0</v>
      </c>
      <c r="H293" s="78" t="n">
        <f aca="false">IFERROR(VLOOKUP($C293,JoueursT5,6,0),0)</f>
        <v>0</v>
      </c>
      <c r="I293" s="78" t="n">
        <f aca="false">IFERROR(VLOOKUP($C293,JoueursT6,6,0),0)</f>
        <v>0</v>
      </c>
      <c r="J293" s="78" t="n">
        <f aca="false">COUNTIF(D293:I293,"&gt;0")</f>
        <v>0</v>
      </c>
      <c r="K293" s="78" t="n">
        <f aca="false">SUM(D293:I293)</f>
        <v>0</v>
      </c>
      <c r="L293" s="139" t="n">
        <f aca="false">IFERROR(K293/SUMIF(D293:I293,"&gt;0",$D$1:$I$1),0)</f>
        <v>0</v>
      </c>
    </row>
    <row r="294" customFormat="false" ht="14.25" hidden="false" customHeight="false" outlineLevel="0" collapsed="false">
      <c r="A294" s="78" t="n">
        <f aca="false">A293+1</f>
        <v>292</v>
      </c>
      <c r="B294" s="78" t="str">
        <f aca="false">IF(K294&lt;&gt;0,IF(COUNTIF(L$3:L$335,L294)&lt;&gt;1,RANK(L294,L$3:L$335)&amp;"°",RANK(L294,L$3:L$335)),"")</f>
        <v/>
      </c>
      <c r="C294" s="4" t="n">
        <f aca="false">Joueurs!C337</f>
        <v>0</v>
      </c>
      <c r="D294" s="4" t="n">
        <f aca="false">IFERROR(VLOOKUP($C294,JoueursT1,6,0),0)</f>
        <v>0</v>
      </c>
      <c r="E294" s="78" t="n">
        <f aca="false">IFERROR(VLOOKUP($C294,JoueursT2,6,0),0)</f>
        <v>0</v>
      </c>
      <c r="F294" s="78" t="n">
        <f aca="false">IFERROR(VLOOKUP($C294,JoueursT3,6,0),0)</f>
        <v>0</v>
      </c>
      <c r="G294" s="78" t="n">
        <f aca="false">IFERROR(VLOOKUP($C294,JoueursT4,6,0),0)</f>
        <v>0</v>
      </c>
      <c r="H294" s="78" t="n">
        <f aca="false">IFERROR(VLOOKUP($C294,JoueursT5,6,0),0)</f>
        <v>0</v>
      </c>
      <c r="I294" s="78" t="n">
        <f aca="false">IFERROR(VLOOKUP($C294,JoueursT6,6,0),0)</f>
        <v>0</v>
      </c>
      <c r="J294" s="78" t="n">
        <f aca="false">COUNTIF(D294:I294,"&gt;0")</f>
        <v>0</v>
      </c>
      <c r="K294" s="78" t="n">
        <f aca="false">SUM(D294:I294)</f>
        <v>0</v>
      </c>
      <c r="L294" s="139" t="n">
        <f aca="false">IFERROR(K294/SUMIF(D294:I294,"&gt;0",$D$1:$I$1),0)</f>
        <v>0</v>
      </c>
    </row>
    <row r="295" customFormat="false" ht="14.25" hidden="false" customHeight="false" outlineLevel="0" collapsed="false">
      <c r="A295" s="78" t="n">
        <f aca="false">A294+1</f>
        <v>293</v>
      </c>
      <c r="B295" s="78" t="str">
        <f aca="false">IF(K295&lt;&gt;0,IF(COUNTIF(L$3:L$335,L295)&lt;&gt;1,RANK(L295,L$3:L$335)&amp;"°",RANK(L295,L$3:L$335)),"")</f>
        <v/>
      </c>
      <c r="C295" s="4" t="n">
        <f aca="false">Joueurs!C338</f>
        <v>0</v>
      </c>
      <c r="D295" s="4" t="n">
        <f aca="false">IFERROR(VLOOKUP($C295,JoueursT1,6,0),0)</f>
        <v>0</v>
      </c>
      <c r="E295" s="78" t="n">
        <f aca="false">IFERROR(VLOOKUP($C295,JoueursT2,6,0),0)</f>
        <v>0</v>
      </c>
      <c r="F295" s="78" t="n">
        <f aca="false">IFERROR(VLOOKUP($C295,JoueursT3,6,0),0)</f>
        <v>0</v>
      </c>
      <c r="G295" s="78" t="n">
        <f aca="false">IFERROR(VLOOKUP($C295,JoueursT4,6,0),0)</f>
        <v>0</v>
      </c>
      <c r="H295" s="78" t="n">
        <f aca="false">IFERROR(VLOOKUP($C295,JoueursT5,6,0),0)</f>
        <v>0</v>
      </c>
      <c r="I295" s="78" t="n">
        <f aca="false">IFERROR(VLOOKUP($C295,JoueursT6,6,0),0)</f>
        <v>0</v>
      </c>
      <c r="J295" s="78" t="n">
        <f aca="false">COUNTIF(D295:I295,"&gt;0")</f>
        <v>0</v>
      </c>
      <c r="K295" s="78" t="n">
        <f aca="false">SUM(D295:I295)</f>
        <v>0</v>
      </c>
      <c r="L295" s="139" t="n">
        <f aca="false">IFERROR(K295/SUMIF(D295:I295,"&gt;0",$D$1:$I$1),0)</f>
        <v>0</v>
      </c>
    </row>
    <row r="296" customFormat="false" ht="14.25" hidden="false" customHeight="false" outlineLevel="0" collapsed="false">
      <c r="A296" s="78" t="n">
        <f aca="false">A295+1</f>
        <v>294</v>
      </c>
      <c r="B296" s="78" t="str">
        <f aca="false">IF(K296&lt;&gt;0,IF(COUNTIF(L$3:L$335,L296)&lt;&gt;1,RANK(L296,L$3:L$335)&amp;"°",RANK(L296,L$3:L$335)),"")</f>
        <v/>
      </c>
      <c r="C296" s="4" t="n">
        <f aca="false">Joueurs!C339</f>
        <v>0</v>
      </c>
      <c r="D296" s="4" t="n">
        <f aca="false">IFERROR(VLOOKUP($C296,JoueursT1,6,0),0)</f>
        <v>0</v>
      </c>
      <c r="E296" s="78" t="n">
        <f aca="false">IFERROR(VLOOKUP($C296,JoueursT2,6,0),0)</f>
        <v>0</v>
      </c>
      <c r="F296" s="78" t="n">
        <f aca="false">IFERROR(VLOOKUP($C296,JoueursT3,6,0),0)</f>
        <v>0</v>
      </c>
      <c r="G296" s="78" t="n">
        <f aca="false">IFERROR(VLOOKUP($C296,JoueursT4,6,0),0)</f>
        <v>0</v>
      </c>
      <c r="H296" s="78" t="n">
        <f aca="false">IFERROR(VLOOKUP($C296,JoueursT5,6,0),0)</f>
        <v>0</v>
      </c>
      <c r="I296" s="78" t="n">
        <f aca="false">IFERROR(VLOOKUP($C296,JoueursT6,6,0),0)</f>
        <v>0</v>
      </c>
      <c r="J296" s="78" t="n">
        <f aca="false">COUNTIF(D296:I296,"&gt;0")</f>
        <v>0</v>
      </c>
      <c r="K296" s="78" t="n">
        <f aca="false">SUM(D296:I296)</f>
        <v>0</v>
      </c>
      <c r="L296" s="139" t="n">
        <f aca="false">IFERROR(K296/SUMIF(D296:I296,"&gt;0",$D$1:$I$1),0)</f>
        <v>0</v>
      </c>
    </row>
    <row r="297" customFormat="false" ht="14.25" hidden="false" customHeight="false" outlineLevel="0" collapsed="false">
      <c r="A297" s="78" t="n">
        <f aca="false">A296+1</f>
        <v>295</v>
      </c>
      <c r="B297" s="78" t="str">
        <f aca="false">IF(K297&lt;&gt;0,IF(COUNTIF(L$3:L$335,L297)&lt;&gt;1,RANK(L297,L$3:L$335)&amp;"°",RANK(L297,L$3:L$335)),"")</f>
        <v/>
      </c>
      <c r="C297" s="4" t="n">
        <f aca="false">Joueurs!C340</f>
        <v>0</v>
      </c>
      <c r="D297" s="4" t="n">
        <f aca="false">IFERROR(VLOOKUP($C297,JoueursT1,6,0),0)</f>
        <v>0</v>
      </c>
      <c r="E297" s="78" t="n">
        <f aca="false">IFERROR(VLOOKUP($C297,JoueursT2,6,0),0)</f>
        <v>0</v>
      </c>
      <c r="F297" s="78" t="n">
        <f aca="false">IFERROR(VLOOKUP($C297,JoueursT3,6,0),0)</f>
        <v>0</v>
      </c>
      <c r="G297" s="78" t="n">
        <f aca="false">IFERROR(VLOOKUP($C297,JoueursT4,6,0),0)</f>
        <v>0</v>
      </c>
      <c r="H297" s="78" t="n">
        <f aca="false">IFERROR(VLOOKUP($C297,JoueursT5,6,0),0)</f>
        <v>0</v>
      </c>
      <c r="I297" s="78" t="n">
        <f aca="false">IFERROR(VLOOKUP($C297,JoueursT6,6,0),0)</f>
        <v>0</v>
      </c>
      <c r="J297" s="78" t="n">
        <f aca="false">COUNTIF(D297:I297,"&gt;0")</f>
        <v>0</v>
      </c>
      <c r="K297" s="78" t="n">
        <f aca="false">SUM(D297:I297)</f>
        <v>0</v>
      </c>
      <c r="L297" s="139" t="n">
        <f aca="false">IFERROR(K297/SUMIF(D297:I297,"&gt;0",$D$1:$I$1),0)</f>
        <v>0</v>
      </c>
    </row>
    <row r="298" customFormat="false" ht="14.25" hidden="false" customHeight="false" outlineLevel="0" collapsed="false">
      <c r="A298" s="78" t="n">
        <f aca="false">A297+1</f>
        <v>296</v>
      </c>
      <c r="B298" s="78" t="str">
        <f aca="false">IF(K298&lt;&gt;0,IF(COUNTIF(L$3:L$335,L298)&lt;&gt;1,RANK(L298,L$3:L$335)&amp;"°",RANK(L298,L$3:L$335)),"")</f>
        <v/>
      </c>
      <c r="C298" s="4" t="n">
        <f aca="false">Joueurs!C341</f>
        <v>0</v>
      </c>
      <c r="D298" s="4" t="n">
        <f aca="false">IFERROR(VLOOKUP($C298,JoueursT1,6,0),0)</f>
        <v>0</v>
      </c>
      <c r="E298" s="78" t="n">
        <f aca="false">IFERROR(VLOOKUP($C298,JoueursT2,6,0),0)</f>
        <v>0</v>
      </c>
      <c r="F298" s="78" t="n">
        <f aca="false">IFERROR(VLOOKUP($C298,JoueursT3,6,0),0)</f>
        <v>0</v>
      </c>
      <c r="G298" s="78" t="n">
        <f aca="false">IFERROR(VLOOKUP($C298,JoueursT4,6,0),0)</f>
        <v>0</v>
      </c>
      <c r="H298" s="78" t="n">
        <f aca="false">IFERROR(VLOOKUP($C298,JoueursT5,6,0),0)</f>
        <v>0</v>
      </c>
      <c r="I298" s="78" t="n">
        <f aca="false">IFERROR(VLOOKUP($C298,JoueursT6,6,0),0)</f>
        <v>0</v>
      </c>
      <c r="J298" s="78" t="n">
        <f aca="false">COUNTIF(D298:I298,"&gt;0")</f>
        <v>0</v>
      </c>
      <c r="K298" s="78" t="n">
        <f aca="false">SUM(D298:I298)</f>
        <v>0</v>
      </c>
      <c r="L298" s="139" t="n">
        <f aca="false">IFERROR(K298/SUMIF(D298:I298,"&gt;0",$D$1:$I$1),0)</f>
        <v>0</v>
      </c>
    </row>
    <row r="299" customFormat="false" ht="14.25" hidden="false" customHeight="false" outlineLevel="0" collapsed="false">
      <c r="A299" s="78" t="n">
        <f aca="false">A298+1</f>
        <v>297</v>
      </c>
      <c r="B299" s="78" t="str">
        <f aca="false">IF(K299&lt;&gt;0,IF(COUNTIF(L$3:L$335,L299)&lt;&gt;1,RANK(L299,L$3:L$335)&amp;"°",RANK(L299,L$3:L$335)),"")</f>
        <v/>
      </c>
      <c r="C299" s="4" t="n">
        <f aca="false">Joueurs!C342</f>
        <v>0</v>
      </c>
      <c r="D299" s="4" t="n">
        <f aca="false">IFERROR(VLOOKUP($C299,JoueursT1,6,0),0)</f>
        <v>0</v>
      </c>
      <c r="E299" s="78" t="n">
        <f aca="false">IFERROR(VLOOKUP($C299,JoueursT2,6,0),0)</f>
        <v>0</v>
      </c>
      <c r="F299" s="78" t="n">
        <f aca="false">IFERROR(VLOOKUP($C299,JoueursT3,6,0),0)</f>
        <v>0</v>
      </c>
      <c r="G299" s="78" t="n">
        <f aca="false">IFERROR(VLOOKUP($C299,JoueursT4,6,0),0)</f>
        <v>0</v>
      </c>
      <c r="H299" s="78" t="n">
        <f aca="false">IFERROR(VLOOKUP($C299,JoueursT5,6,0),0)</f>
        <v>0</v>
      </c>
      <c r="I299" s="78" t="n">
        <f aca="false">IFERROR(VLOOKUP($C299,JoueursT6,6,0),0)</f>
        <v>0</v>
      </c>
      <c r="J299" s="78" t="n">
        <f aca="false">COUNTIF(D299:I299,"&gt;0")</f>
        <v>0</v>
      </c>
      <c r="K299" s="78" t="n">
        <f aca="false">SUM(D299:I299)</f>
        <v>0</v>
      </c>
      <c r="L299" s="139" t="n">
        <f aca="false">IFERROR(K299/SUMIF(D299:I299,"&gt;0",$D$1:$I$1),0)</f>
        <v>0</v>
      </c>
    </row>
    <row r="300" customFormat="false" ht="14.25" hidden="false" customHeight="false" outlineLevel="0" collapsed="false">
      <c r="A300" s="78" t="n">
        <f aca="false">A299+1</f>
        <v>298</v>
      </c>
      <c r="B300" s="78" t="str">
        <f aca="false">IF(K300&lt;&gt;0,IF(COUNTIF(L$3:L$335,L300)&lt;&gt;1,RANK(L300,L$3:L$335)&amp;"°",RANK(L300,L$3:L$335)),"")</f>
        <v/>
      </c>
      <c r="C300" s="4" t="n">
        <f aca="false">Joueurs!C343</f>
        <v>0</v>
      </c>
      <c r="D300" s="4" t="n">
        <f aca="false">IFERROR(VLOOKUP($C300,JoueursT1,6,0),0)</f>
        <v>0</v>
      </c>
      <c r="E300" s="78" t="n">
        <f aca="false">IFERROR(VLOOKUP($C300,JoueursT2,6,0),0)</f>
        <v>0</v>
      </c>
      <c r="F300" s="78" t="n">
        <f aca="false">IFERROR(VLOOKUP($C300,JoueursT3,6,0),0)</f>
        <v>0</v>
      </c>
      <c r="G300" s="78" t="n">
        <f aca="false">IFERROR(VLOOKUP($C300,JoueursT4,6,0),0)</f>
        <v>0</v>
      </c>
      <c r="H300" s="78" t="n">
        <f aca="false">IFERROR(VLOOKUP($C300,JoueursT5,6,0),0)</f>
        <v>0</v>
      </c>
      <c r="I300" s="78" t="n">
        <f aca="false">IFERROR(VLOOKUP($C300,JoueursT6,6,0),0)</f>
        <v>0</v>
      </c>
      <c r="J300" s="78" t="n">
        <f aca="false">COUNTIF(D300:I300,"&gt;0")</f>
        <v>0</v>
      </c>
      <c r="K300" s="78" t="n">
        <f aca="false">SUM(D300:I300)</f>
        <v>0</v>
      </c>
      <c r="L300" s="139" t="n">
        <f aca="false">IFERROR(K300/SUMIF(D300:I300,"&gt;0",$D$1:$I$1),0)</f>
        <v>0</v>
      </c>
    </row>
    <row r="301" customFormat="false" ht="14.25" hidden="false" customHeight="false" outlineLevel="0" collapsed="false">
      <c r="A301" s="78" t="n">
        <f aca="false">A300+1</f>
        <v>299</v>
      </c>
      <c r="B301" s="78" t="str">
        <f aca="false">IF(K301&lt;&gt;0,IF(COUNTIF(L$3:L$335,L301)&lt;&gt;1,RANK(L301,L$3:L$335)&amp;"°",RANK(L301,L$3:L$335)),"")</f>
        <v/>
      </c>
      <c r="C301" s="4" t="n">
        <f aca="false">Joueurs!C344</f>
        <v>0</v>
      </c>
      <c r="D301" s="4" t="n">
        <f aca="false">IFERROR(VLOOKUP($C301,JoueursT1,6,0),0)</f>
        <v>0</v>
      </c>
      <c r="E301" s="78" t="n">
        <f aca="false">IFERROR(VLOOKUP($C301,JoueursT2,6,0),0)</f>
        <v>0</v>
      </c>
      <c r="F301" s="78" t="n">
        <f aca="false">IFERROR(VLOOKUP($C301,JoueursT3,6,0),0)</f>
        <v>0</v>
      </c>
      <c r="G301" s="78" t="n">
        <f aca="false">IFERROR(VLOOKUP($C301,JoueursT4,6,0),0)</f>
        <v>0</v>
      </c>
      <c r="H301" s="78" t="n">
        <f aca="false">IFERROR(VLOOKUP($C301,JoueursT5,6,0),0)</f>
        <v>0</v>
      </c>
      <c r="I301" s="78" t="n">
        <f aca="false">IFERROR(VLOOKUP($C301,JoueursT6,6,0),0)</f>
        <v>0</v>
      </c>
      <c r="J301" s="78" t="n">
        <f aca="false">COUNTIF(D301:I301,"&gt;0")</f>
        <v>0</v>
      </c>
      <c r="K301" s="78" t="n">
        <f aca="false">SUM(D301:I301)</f>
        <v>0</v>
      </c>
      <c r="L301" s="139" t="n">
        <f aca="false">IFERROR(K301/SUMIF(D301:I301,"&gt;0",$D$1:$I$1),0)</f>
        <v>0</v>
      </c>
    </row>
    <row r="302" customFormat="false" ht="14.25" hidden="false" customHeight="false" outlineLevel="0" collapsed="false">
      <c r="A302" s="78" t="n">
        <f aca="false">A301+1</f>
        <v>300</v>
      </c>
      <c r="B302" s="78" t="str">
        <f aca="false">IF(K302&lt;&gt;0,IF(COUNTIF(L$3:L$335,L302)&lt;&gt;1,RANK(L302,L$3:L$335)&amp;"°",RANK(L302,L$3:L$335)),"")</f>
        <v/>
      </c>
      <c r="C302" s="4" t="n">
        <f aca="false">Joueurs!C345</f>
        <v>0</v>
      </c>
      <c r="D302" s="4" t="n">
        <f aca="false">IFERROR(VLOOKUP($C302,JoueursT1,6,0),0)</f>
        <v>0</v>
      </c>
      <c r="E302" s="78" t="n">
        <f aca="false">IFERROR(VLOOKUP($C302,JoueursT2,6,0),0)</f>
        <v>0</v>
      </c>
      <c r="F302" s="78" t="n">
        <f aca="false">IFERROR(VLOOKUP($C302,JoueursT3,6,0),0)</f>
        <v>0</v>
      </c>
      <c r="G302" s="78" t="n">
        <f aca="false">IFERROR(VLOOKUP($C302,JoueursT4,6,0),0)</f>
        <v>0</v>
      </c>
      <c r="H302" s="78" t="n">
        <f aca="false">IFERROR(VLOOKUP($C302,JoueursT5,6,0),0)</f>
        <v>0</v>
      </c>
      <c r="I302" s="78" t="n">
        <f aca="false">IFERROR(VLOOKUP($C302,JoueursT6,6,0),0)</f>
        <v>0</v>
      </c>
      <c r="J302" s="78" t="n">
        <f aca="false">COUNTIF(D302:I302,"&gt;0")</f>
        <v>0</v>
      </c>
      <c r="K302" s="78" t="n">
        <f aca="false">SUM(D302:I302)</f>
        <v>0</v>
      </c>
      <c r="L302" s="139" t="n">
        <f aca="false">IFERROR(K302/SUMIF(D302:I302,"&gt;0",$D$1:$I$1),0)</f>
        <v>0</v>
      </c>
    </row>
    <row r="303" customFormat="false" ht="14.25" hidden="false" customHeight="false" outlineLevel="0" collapsed="false">
      <c r="A303" s="78" t="n">
        <f aca="false">A302+1</f>
        <v>301</v>
      </c>
      <c r="B303" s="78" t="str">
        <f aca="false">IF(K303&lt;&gt;0,IF(COUNTIF(L$3:L$335,L303)&lt;&gt;1,RANK(L303,L$3:L$335)&amp;"°",RANK(L303,L$3:L$335)),"")</f>
        <v/>
      </c>
      <c r="C303" s="4" t="n">
        <f aca="false">Joueurs!C346</f>
        <v>0</v>
      </c>
      <c r="D303" s="4" t="n">
        <f aca="false">IFERROR(VLOOKUP($C303,JoueursT1,6,0),0)</f>
        <v>0</v>
      </c>
      <c r="E303" s="78" t="n">
        <f aca="false">IFERROR(VLOOKUP($C303,JoueursT2,6,0),0)</f>
        <v>0</v>
      </c>
      <c r="F303" s="78" t="n">
        <f aca="false">IFERROR(VLOOKUP($C303,JoueursT3,6,0),0)</f>
        <v>0</v>
      </c>
      <c r="G303" s="78" t="n">
        <f aca="false">IFERROR(VLOOKUP($C303,JoueursT4,6,0),0)</f>
        <v>0</v>
      </c>
      <c r="H303" s="78" t="n">
        <f aca="false">IFERROR(VLOOKUP($C303,JoueursT5,6,0),0)</f>
        <v>0</v>
      </c>
      <c r="I303" s="78" t="n">
        <f aca="false">IFERROR(VLOOKUP($C303,JoueursT6,6,0),0)</f>
        <v>0</v>
      </c>
      <c r="J303" s="78" t="n">
        <f aca="false">COUNTIF(D303:I303,"&gt;0")</f>
        <v>0</v>
      </c>
      <c r="K303" s="78" t="n">
        <f aca="false">SUM(D303:I303)</f>
        <v>0</v>
      </c>
      <c r="L303" s="139" t="n">
        <f aca="false">IFERROR(K303/SUMIF(D303:I303,"&gt;0",$D$1:$I$1),0)</f>
        <v>0</v>
      </c>
    </row>
    <row r="304" customFormat="false" ht="14.25" hidden="false" customHeight="false" outlineLevel="0" collapsed="false">
      <c r="A304" s="78" t="n">
        <f aca="false">A303+1</f>
        <v>302</v>
      </c>
      <c r="B304" s="78" t="str">
        <f aca="false">IF(K304&lt;&gt;0,IF(COUNTIF(L$3:L$335,L304)&lt;&gt;1,RANK(L304,L$3:L$335)&amp;"°",RANK(L304,L$3:L$335)),"")</f>
        <v/>
      </c>
      <c r="C304" s="4" t="n">
        <f aca="false">Joueurs!C347</f>
        <v>0</v>
      </c>
      <c r="D304" s="4" t="n">
        <f aca="false">IFERROR(VLOOKUP($C304,JoueursT1,6,0),0)</f>
        <v>0</v>
      </c>
      <c r="E304" s="78" t="n">
        <f aca="false">IFERROR(VLOOKUP($C304,JoueursT2,6,0),0)</f>
        <v>0</v>
      </c>
      <c r="F304" s="78" t="n">
        <f aca="false">IFERROR(VLOOKUP($C304,JoueursT3,6,0),0)</f>
        <v>0</v>
      </c>
      <c r="G304" s="78" t="n">
        <f aca="false">IFERROR(VLOOKUP($C304,JoueursT4,6,0),0)</f>
        <v>0</v>
      </c>
      <c r="H304" s="78" t="n">
        <f aca="false">IFERROR(VLOOKUP($C304,JoueursT5,6,0),0)</f>
        <v>0</v>
      </c>
      <c r="I304" s="78" t="n">
        <f aca="false">IFERROR(VLOOKUP($C304,JoueursT6,6,0),0)</f>
        <v>0</v>
      </c>
      <c r="J304" s="78" t="n">
        <f aca="false">COUNTIF(D304:I304,"&gt;0")</f>
        <v>0</v>
      </c>
      <c r="K304" s="78" t="n">
        <f aca="false">SUM(D304:I304)</f>
        <v>0</v>
      </c>
      <c r="L304" s="139" t="n">
        <f aca="false">IFERROR(K304/SUMIF(D304:I304,"&gt;0",$D$1:$I$1),0)</f>
        <v>0</v>
      </c>
    </row>
    <row r="305" customFormat="false" ht="14.25" hidden="false" customHeight="false" outlineLevel="0" collapsed="false">
      <c r="A305" s="78" t="n">
        <f aca="false">A304+1</f>
        <v>303</v>
      </c>
      <c r="B305" s="78" t="str">
        <f aca="false">IF(K305&lt;&gt;0,IF(COUNTIF(L$3:L$335,L305)&lt;&gt;1,RANK(L305,L$3:L$335)&amp;"°",RANK(L305,L$3:L$335)),"")</f>
        <v/>
      </c>
      <c r="C305" s="4" t="n">
        <f aca="false">Joueurs!C348</f>
        <v>0</v>
      </c>
      <c r="D305" s="4" t="n">
        <f aca="false">IFERROR(VLOOKUP($C305,JoueursT1,6,0),0)</f>
        <v>0</v>
      </c>
      <c r="E305" s="78" t="n">
        <f aca="false">IFERROR(VLOOKUP($C305,JoueursT2,6,0),0)</f>
        <v>0</v>
      </c>
      <c r="F305" s="78" t="n">
        <f aca="false">IFERROR(VLOOKUP($C305,JoueursT3,6,0),0)</f>
        <v>0</v>
      </c>
      <c r="G305" s="78" t="n">
        <f aca="false">IFERROR(VLOOKUP($C305,JoueursT4,6,0),0)</f>
        <v>0</v>
      </c>
      <c r="H305" s="78" t="n">
        <f aca="false">IFERROR(VLOOKUP($C305,JoueursT5,6,0),0)</f>
        <v>0</v>
      </c>
      <c r="I305" s="78" t="n">
        <f aca="false">IFERROR(VLOOKUP($C305,JoueursT6,6,0),0)</f>
        <v>0</v>
      </c>
      <c r="J305" s="78" t="n">
        <f aca="false">COUNTIF(D305:I305,"&gt;0")</f>
        <v>0</v>
      </c>
      <c r="K305" s="78" t="n">
        <f aca="false">SUM(D305:I305)</f>
        <v>0</v>
      </c>
      <c r="L305" s="139" t="n">
        <f aca="false">IFERROR(K305/SUMIF(D305:I305,"&gt;0",$D$1:$I$1),0)</f>
        <v>0</v>
      </c>
    </row>
    <row r="306" customFormat="false" ht="14.25" hidden="false" customHeight="false" outlineLevel="0" collapsed="false">
      <c r="A306" s="78" t="n">
        <f aca="false">A305+1</f>
        <v>304</v>
      </c>
      <c r="B306" s="78" t="str">
        <f aca="false">IF(K306&lt;&gt;0,IF(COUNTIF(L$3:L$335,L306)&lt;&gt;1,RANK(L306,L$3:L$335)&amp;"°",RANK(L306,L$3:L$335)),"")</f>
        <v/>
      </c>
      <c r="C306" s="4" t="n">
        <f aca="false">Joueurs!C349</f>
        <v>0</v>
      </c>
      <c r="D306" s="4" t="n">
        <f aca="false">IFERROR(VLOOKUP($C306,JoueursT1,6,0),0)</f>
        <v>0</v>
      </c>
      <c r="E306" s="78" t="n">
        <f aca="false">IFERROR(VLOOKUP($C306,JoueursT2,6,0),0)</f>
        <v>0</v>
      </c>
      <c r="F306" s="78" t="n">
        <f aca="false">IFERROR(VLOOKUP($C306,JoueursT3,6,0),0)</f>
        <v>0</v>
      </c>
      <c r="G306" s="78" t="n">
        <f aca="false">IFERROR(VLOOKUP($C306,JoueursT4,6,0),0)</f>
        <v>0</v>
      </c>
      <c r="H306" s="78" t="n">
        <f aca="false">IFERROR(VLOOKUP($C306,JoueursT5,6,0),0)</f>
        <v>0</v>
      </c>
      <c r="I306" s="78" t="n">
        <f aca="false">IFERROR(VLOOKUP($C306,JoueursT6,6,0),0)</f>
        <v>0</v>
      </c>
      <c r="J306" s="78" t="n">
        <f aca="false">COUNTIF(D306:I306,"&gt;0")</f>
        <v>0</v>
      </c>
      <c r="K306" s="78" t="n">
        <f aca="false">SUM(D306:I306)</f>
        <v>0</v>
      </c>
      <c r="L306" s="139" t="n">
        <f aca="false">IFERROR(K306/SUMIF(D306:I306,"&gt;0",$D$1:$I$1),0)</f>
        <v>0</v>
      </c>
    </row>
    <row r="307" customFormat="false" ht="14.25" hidden="false" customHeight="false" outlineLevel="0" collapsed="false">
      <c r="A307" s="78" t="n">
        <f aca="false">A306+1</f>
        <v>305</v>
      </c>
      <c r="B307" s="78" t="str">
        <f aca="false">IF(K307&lt;&gt;0,IF(COUNTIF(L$3:L$335,L307)&lt;&gt;1,RANK(L307,L$3:L$335)&amp;"°",RANK(L307,L$3:L$335)),"")</f>
        <v/>
      </c>
      <c r="C307" s="4" t="n">
        <f aca="false">Joueurs!C350</f>
        <v>0</v>
      </c>
      <c r="D307" s="4" t="n">
        <f aca="false">IFERROR(VLOOKUP($C307,JoueursT1,6,0),0)</f>
        <v>0</v>
      </c>
      <c r="E307" s="78" t="n">
        <f aca="false">IFERROR(VLOOKUP($C307,JoueursT2,6,0),0)</f>
        <v>0</v>
      </c>
      <c r="F307" s="78" t="n">
        <f aca="false">IFERROR(VLOOKUP($C307,JoueursT3,6,0),0)</f>
        <v>0</v>
      </c>
      <c r="G307" s="78" t="n">
        <f aca="false">IFERROR(VLOOKUP($C307,JoueursT4,6,0),0)</f>
        <v>0</v>
      </c>
      <c r="H307" s="78" t="n">
        <f aca="false">IFERROR(VLOOKUP($C307,JoueursT5,6,0),0)</f>
        <v>0</v>
      </c>
      <c r="I307" s="78" t="n">
        <f aca="false">IFERROR(VLOOKUP($C307,JoueursT6,6,0),0)</f>
        <v>0</v>
      </c>
      <c r="J307" s="78" t="n">
        <f aca="false">COUNTIF(D307:I307,"&gt;0")</f>
        <v>0</v>
      </c>
      <c r="K307" s="78" t="n">
        <f aca="false">SUM(D307:I307)</f>
        <v>0</v>
      </c>
      <c r="L307" s="139" t="n">
        <f aca="false">IFERROR(K307/SUMIF(D307:I307,"&gt;0",$D$1:$I$1),0)</f>
        <v>0</v>
      </c>
    </row>
    <row r="308" customFormat="false" ht="14.25" hidden="false" customHeight="false" outlineLevel="0" collapsed="false">
      <c r="A308" s="78" t="n">
        <f aca="false">A307+1</f>
        <v>306</v>
      </c>
      <c r="B308" s="78" t="str">
        <f aca="false">IF(K308&lt;&gt;0,IF(COUNTIF(L$3:L$335,L308)&lt;&gt;1,RANK(L308,L$3:L$335)&amp;"°",RANK(L308,L$3:L$335)),"")</f>
        <v/>
      </c>
      <c r="C308" s="4" t="n">
        <f aca="false">Joueurs!C351</f>
        <v>0</v>
      </c>
      <c r="D308" s="4" t="n">
        <f aca="false">IFERROR(VLOOKUP($C308,JoueursT1,6,0),0)</f>
        <v>0</v>
      </c>
      <c r="E308" s="78" t="n">
        <f aca="false">IFERROR(VLOOKUP($C308,JoueursT2,6,0),0)</f>
        <v>0</v>
      </c>
      <c r="F308" s="78" t="n">
        <f aca="false">IFERROR(VLOOKUP($C308,JoueursT3,6,0),0)</f>
        <v>0</v>
      </c>
      <c r="G308" s="78" t="n">
        <f aca="false">IFERROR(VLOOKUP($C308,JoueursT4,6,0),0)</f>
        <v>0</v>
      </c>
      <c r="H308" s="78" t="n">
        <f aca="false">IFERROR(VLOOKUP($C308,JoueursT5,6,0),0)</f>
        <v>0</v>
      </c>
      <c r="I308" s="78" t="n">
        <f aca="false">IFERROR(VLOOKUP($C308,JoueursT6,6,0),0)</f>
        <v>0</v>
      </c>
      <c r="J308" s="78" t="n">
        <f aca="false">COUNTIF(D308:I308,"&gt;0")</f>
        <v>0</v>
      </c>
      <c r="K308" s="78" t="n">
        <f aca="false">SUM(D308:I308)</f>
        <v>0</v>
      </c>
      <c r="L308" s="139" t="n">
        <f aca="false">IFERROR(K308/SUMIF(D308:I308,"&gt;0",$D$1:$I$1),0)</f>
        <v>0</v>
      </c>
    </row>
    <row r="309" customFormat="false" ht="14.25" hidden="false" customHeight="false" outlineLevel="0" collapsed="false">
      <c r="A309" s="78" t="n">
        <f aca="false">A308+1</f>
        <v>307</v>
      </c>
      <c r="B309" s="78" t="str">
        <f aca="false">IF(K309&lt;&gt;0,IF(COUNTIF(L$3:L$335,L309)&lt;&gt;1,RANK(L309,L$3:L$335)&amp;"°",RANK(L309,L$3:L$335)),"")</f>
        <v/>
      </c>
      <c r="C309" s="4" t="n">
        <f aca="false">Joueurs!C352</f>
        <v>0</v>
      </c>
      <c r="D309" s="4" t="n">
        <f aca="false">IFERROR(VLOOKUP($C309,JoueursT1,6,0),0)</f>
        <v>0</v>
      </c>
      <c r="E309" s="78" t="n">
        <f aca="false">IFERROR(VLOOKUP($C309,JoueursT2,6,0),0)</f>
        <v>0</v>
      </c>
      <c r="F309" s="78" t="n">
        <f aca="false">IFERROR(VLOOKUP($C309,JoueursT3,6,0),0)</f>
        <v>0</v>
      </c>
      <c r="G309" s="78" t="n">
        <f aca="false">IFERROR(VLOOKUP($C309,JoueursT4,6,0),0)</f>
        <v>0</v>
      </c>
      <c r="H309" s="78" t="n">
        <f aca="false">IFERROR(VLOOKUP($C309,JoueursT5,6,0),0)</f>
        <v>0</v>
      </c>
      <c r="I309" s="78" t="n">
        <f aca="false">IFERROR(VLOOKUP($C309,JoueursT6,6,0),0)</f>
        <v>0</v>
      </c>
      <c r="J309" s="78" t="n">
        <f aca="false">COUNTIF(D309:I309,"&gt;0")</f>
        <v>0</v>
      </c>
      <c r="K309" s="78" t="n">
        <f aca="false">SUM(D309:I309)</f>
        <v>0</v>
      </c>
      <c r="L309" s="139" t="n">
        <f aca="false">IFERROR(K309/SUMIF(D309:I309,"&gt;0",$D$1:$I$1),0)</f>
        <v>0</v>
      </c>
    </row>
    <row r="310" customFormat="false" ht="14.25" hidden="false" customHeight="false" outlineLevel="0" collapsed="false">
      <c r="A310" s="78" t="n">
        <f aca="false">A309+1</f>
        <v>308</v>
      </c>
      <c r="B310" s="78" t="str">
        <f aca="false">IF(K310&lt;&gt;0,IF(COUNTIF(L$3:L$335,L310)&lt;&gt;1,RANK(L310,L$3:L$335)&amp;"°",RANK(L310,L$3:L$335)),"")</f>
        <v/>
      </c>
      <c r="C310" s="4" t="n">
        <f aca="false">Joueurs!C353</f>
        <v>0</v>
      </c>
      <c r="D310" s="4" t="n">
        <f aca="false">IFERROR(VLOOKUP($C310,JoueursT1,6,0),0)</f>
        <v>0</v>
      </c>
      <c r="E310" s="78" t="n">
        <f aca="false">IFERROR(VLOOKUP($C310,JoueursT2,6,0),0)</f>
        <v>0</v>
      </c>
      <c r="F310" s="78" t="n">
        <f aca="false">IFERROR(VLOOKUP($C310,JoueursT3,6,0),0)</f>
        <v>0</v>
      </c>
      <c r="G310" s="78" t="n">
        <f aca="false">IFERROR(VLOOKUP($C310,JoueursT4,6,0),0)</f>
        <v>0</v>
      </c>
      <c r="H310" s="78" t="n">
        <f aca="false">IFERROR(VLOOKUP($C310,JoueursT5,6,0),0)</f>
        <v>0</v>
      </c>
      <c r="I310" s="78" t="n">
        <f aca="false">IFERROR(VLOOKUP($C310,JoueursT6,6,0),0)</f>
        <v>0</v>
      </c>
      <c r="J310" s="78" t="n">
        <f aca="false">COUNTIF(D310:I310,"&gt;0")</f>
        <v>0</v>
      </c>
      <c r="K310" s="78" t="n">
        <f aca="false">SUM(D310:I310)</f>
        <v>0</v>
      </c>
      <c r="L310" s="139" t="n">
        <f aca="false">IFERROR(K310/SUMIF(D310:I310,"&gt;0",$D$1:$I$1),0)</f>
        <v>0</v>
      </c>
    </row>
    <row r="311" customFormat="false" ht="14.25" hidden="false" customHeight="false" outlineLevel="0" collapsed="false">
      <c r="A311" s="78" t="n">
        <f aca="false">A310+1</f>
        <v>309</v>
      </c>
      <c r="B311" s="78" t="str">
        <f aca="false">IF(K311&lt;&gt;0,IF(COUNTIF(L$3:L$335,L311)&lt;&gt;1,RANK(L311,L$3:L$335)&amp;"°",RANK(L311,L$3:L$335)),"")</f>
        <v/>
      </c>
      <c r="C311" s="4" t="n">
        <f aca="false">Joueurs!C354</f>
        <v>0</v>
      </c>
      <c r="D311" s="4" t="n">
        <f aca="false">IFERROR(VLOOKUP($C311,JoueursT1,6,0),0)</f>
        <v>0</v>
      </c>
      <c r="E311" s="78" t="n">
        <f aca="false">IFERROR(VLOOKUP($C311,JoueursT2,6,0),0)</f>
        <v>0</v>
      </c>
      <c r="F311" s="78" t="n">
        <f aca="false">IFERROR(VLOOKUP($C311,JoueursT3,6,0),0)</f>
        <v>0</v>
      </c>
      <c r="G311" s="78" t="n">
        <f aca="false">IFERROR(VLOOKUP($C311,JoueursT4,6,0),0)</f>
        <v>0</v>
      </c>
      <c r="H311" s="78" t="n">
        <f aca="false">IFERROR(VLOOKUP($C311,JoueursT5,6,0),0)</f>
        <v>0</v>
      </c>
      <c r="I311" s="78" t="n">
        <f aca="false">IFERROR(VLOOKUP($C311,JoueursT6,6,0),0)</f>
        <v>0</v>
      </c>
      <c r="J311" s="78" t="n">
        <f aca="false">COUNTIF(D311:I311,"&gt;0")</f>
        <v>0</v>
      </c>
      <c r="K311" s="78" t="n">
        <f aca="false">SUM(D311:I311)</f>
        <v>0</v>
      </c>
      <c r="L311" s="139" t="n">
        <f aca="false">IFERROR(K311/SUMIF(D311:I311,"&gt;0",$D$1:$I$1),0)</f>
        <v>0</v>
      </c>
    </row>
    <row r="312" customFormat="false" ht="14.25" hidden="false" customHeight="false" outlineLevel="0" collapsed="false">
      <c r="A312" s="78" t="n">
        <f aca="false">A311+1</f>
        <v>310</v>
      </c>
      <c r="B312" s="78" t="str">
        <f aca="false">IF(K312&lt;&gt;0,IF(COUNTIF(L$3:L$335,L312)&lt;&gt;1,RANK(L312,L$3:L$335)&amp;"°",RANK(L312,L$3:L$335)),"")</f>
        <v/>
      </c>
      <c r="C312" s="4" t="n">
        <f aca="false">Joueurs!C355</f>
        <v>0</v>
      </c>
      <c r="D312" s="4" t="n">
        <f aca="false">IFERROR(VLOOKUP($C312,JoueursT1,6,0),0)</f>
        <v>0</v>
      </c>
      <c r="E312" s="78" t="n">
        <f aca="false">IFERROR(VLOOKUP($C312,JoueursT2,6,0),0)</f>
        <v>0</v>
      </c>
      <c r="F312" s="78" t="n">
        <f aca="false">IFERROR(VLOOKUP($C312,JoueursT3,6,0),0)</f>
        <v>0</v>
      </c>
      <c r="G312" s="78" t="n">
        <f aca="false">IFERROR(VLOOKUP($C312,JoueursT4,6,0),0)</f>
        <v>0</v>
      </c>
      <c r="H312" s="78" t="n">
        <f aca="false">IFERROR(VLOOKUP($C312,JoueursT5,6,0),0)</f>
        <v>0</v>
      </c>
      <c r="I312" s="78" t="n">
        <f aca="false">IFERROR(VLOOKUP($C312,JoueursT6,6,0),0)</f>
        <v>0</v>
      </c>
      <c r="J312" s="78" t="n">
        <f aca="false">COUNTIF(D312:I312,"&gt;0")</f>
        <v>0</v>
      </c>
      <c r="K312" s="78" t="n">
        <f aca="false">SUM(D312:I312)</f>
        <v>0</v>
      </c>
      <c r="L312" s="139" t="n">
        <f aca="false">IFERROR(K312/SUMIF(D312:I312,"&gt;0",$D$1:$I$1),0)</f>
        <v>0</v>
      </c>
    </row>
    <row r="313" customFormat="false" ht="14.25" hidden="false" customHeight="false" outlineLevel="0" collapsed="false">
      <c r="A313" s="78" t="n">
        <f aca="false">A312+1</f>
        <v>311</v>
      </c>
      <c r="B313" s="78" t="str">
        <f aca="false">IF(K313&lt;&gt;0,IF(COUNTIF(L$3:L$335,L313)&lt;&gt;1,RANK(L313,L$3:L$335)&amp;"°",RANK(L313,L$3:L$335)),"")</f>
        <v/>
      </c>
      <c r="C313" s="4" t="n">
        <f aca="false">Joueurs!C356</f>
        <v>0</v>
      </c>
      <c r="D313" s="4" t="n">
        <f aca="false">IFERROR(VLOOKUP($C313,JoueursT1,6,0),0)</f>
        <v>0</v>
      </c>
      <c r="E313" s="78" t="n">
        <f aca="false">IFERROR(VLOOKUP($C313,JoueursT2,6,0),0)</f>
        <v>0</v>
      </c>
      <c r="F313" s="78" t="n">
        <f aca="false">IFERROR(VLOOKUP($C313,JoueursT3,6,0),0)</f>
        <v>0</v>
      </c>
      <c r="G313" s="78" t="n">
        <f aca="false">IFERROR(VLOOKUP($C313,JoueursT4,6,0),0)</f>
        <v>0</v>
      </c>
      <c r="H313" s="78" t="n">
        <f aca="false">IFERROR(VLOOKUP($C313,JoueursT5,6,0),0)</f>
        <v>0</v>
      </c>
      <c r="I313" s="78" t="n">
        <f aca="false">IFERROR(VLOOKUP($C313,JoueursT6,6,0),0)</f>
        <v>0</v>
      </c>
      <c r="J313" s="78" t="n">
        <f aca="false">COUNTIF(D313:I313,"&gt;0")</f>
        <v>0</v>
      </c>
      <c r="K313" s="78" t="n">
        <f aca="false">SUM(D313:I313)</f>
        <v>0</v>
      </c>
      <c r="L313" s="139" t="n">
        <f aca="false">IFERROR(K313/SUMIF(D313:I313,"&gt;0",$D$1:$I$1),0)</f>
        <v>0</v>
      </c>
    </row>
    <row r="314" customFormat="false" ht="14.25" hidden="false" customHeight="false" outlineLevel="0" collapsed="false">
      <c r="A314" s="78" t="n">
        <f aca="false">A313+1</f>
        <v>312</v>
      </c>
      <c r="B314" s="78" t="str">
        <f aca="false">IF(K314&lt;&gt;0,IF(COUNTIF(L$3:L$335,L314)&lt;&gt;1,RANK(L314,L$3:L$335)&amp;"°",RANK(L314,L$3:L$335)),"")</f>
        <v/>
      </c>
      <c r="C314" s="4" t="n">
        <f aca="false">Joueurs!C357</f>
        <v>0</v>
      </c>
      <c r="D314" s="4" t="n">
        <f aca="false">IFERROR(VLOOKUP($C314,JoueursT1,6,0),0)</f>
        <v>0</v>
      </c>
      <c r="E314" s="78" t="n">
        <f aca="false">IFERROR(VLOOKUP($C314,JoueursT2,6,0),0)</f>
        <v>0</v>
      </c>
      <c r="F314" s="78" t="n">
        <f aca="false">IFERROR(VLOOKUP($C314,JoueursT3,6,0),0)</f>
        <v>0</v>
      </c>
      <c r="G314" s="78" t="n">
        <f aca="false">IFERROR(VLOOKUP($C314,JoueursT4,6,0),0)</f>
        <v>0</v>
      </c>
      <c r="H314" s="78" t="n">
        <f aca="false">IFERROR(VLOOKUP($C314,JoueursT5,6,0),0)</f>
        <v>0</v>
      </c>
      <c r="I314" s="78" t="n">
        <f aca="false">IFERROR(VLOOKUP($C314,JoueursT6,6,0),0)</f>
        <v>0</v>
      </c>
      <c r="J314" s="78" t="n">
        <f aca="false">COUNTIF(D314:I314,"&gt;0")</f>
        <v>0</v>
      </c>
      <c r="K314" s="78" t="n">
        <f aca="false">SUM(D314:I314)</f>
        <v>0</v>
      </c>
      <c r="L314" s="139" t="n">
        <f aca="false">IFERROR(K314/SUMIF(D314:I314,"&gt;0",$D$1:$I$1),0)</f>
        <v>0</v>
      </c>
    </row>
    <row r="315" customFormat="false" ht="14.25" hidden="false" customHeight="false" outlineLevel="0" collapsed="false">
      <c r="A315" s="78" t="n">
        <f aca="false">A314+1</f>
        <v>313</v>
      </c>
      <c r="B315" s="78" t="str">
        <f aca="false">IF(K315&lt;&gt;0,IF(COUNTIF(L$3:L$335,L315)&lt;&gt;1,RANK(L315,L$3:L$335)&amp;"°",RANK(L315,L$3:L$335)),"")</f>
        <v/>
      </c>
      <c r="C315" s="4" t="n">
        <f aca="false">Joueurs!C358</f>
        <v>0</v>
      </c>
      <c r="D315" s="4" t="n">
        <f aca="false">IFERROR(VLOOKUP($C315,JoueursT1,6,0),0)</f>
        <v>0</v>
      </c>
      <c r="E315" s="78" t="n">
        <f aca="false">IFERROR(VLOOKUP($C315,JoueursT2,6,0),0)</f>
        <v>0</v>
      </c>
      <c r="F315" s="78" t="n">
        <f aca="false">IFERROR(VLOOKUP($C315,JoueursT3,6,0),0)</f>
        <v>0</v>
      </c>
      <c r="G315" s="78" t="n">
        <f aca="false">IFERROR(VLOOKUP($C315,JoueursT4,6,0),0)</f>
        <v>0</v>
      </c>
      <c r="H315" s="78" t="n">
        <f aca="false">IFERROR(VLOOKUP($C315,JoueursT5,6,0),0)</f>
        <v>0</v>
      </c>
      <c r="I315" s="78" t="n">
        <f aca="false">IFERROR(VLOOKUP($C315,JoueursT6,6,0),0)</f>
        <v>0</v>
      </c>
      <c r="J315" s="78" t="n">
        <f aca="false">COUNTIF(D315:I315,"&gt;0")</f>
        <v>0</v>
      </c>
      <c r="K315" s="78" t="n">
        <f aca="false">SUM(D315:I315)</f>
        <v>0</v>
      </c>
      <c r="L315" s="139" t="n">
        <f aca="false">IFERROR(K315/SUMIF(D315:I315,"&gt;0",$D$1:$I$1),0)</f>
        <v>0</v>
      </c>
    </row>
    <row r="316" customFormat="false" ht="14.25" hidden="false" customHeight="false" outlineLevel="0" collapsed="false">
      <c r="A316" s="78" t="n">
        <f aca="false">A315+1</f>
        <v>314</v>
      </c>
      <c r="B316" s="78" t="str">
        <f aca="false">IF(K316&lt;&gt;0,IF(COUNTIF(L$3:L$335,L316)&lt;&gt;1,RANK(L316,L$3:L$335)&amp;"°",RANK(L316,L$3:L$335)),"")</f>
        <v/>
      </c>
      <c r="C316" s="4" t="n">
        <f aca="false">Joueurs!C359</f>
        <v>0</v>
      </c>
      <c r="D316" s="4" t="n">
        <f aca="false">IFERROR(VLOOKUP($C316,JoueursT1,6,0),0)</f>
        <v>0</v>
      </c>
      <c r="E316" s="78" t="n">
        <f aca="false">IFERROR(VLOOKUP($C316,JoueursT2,6,0),0)</f>
        <v>0</v>
      </c>
      <c r="F316" s="78" t="n">
        <f aca="false">IFERROR(VLOOKUP($C316,JoueursT3,6,0),0)</f>
        <v>0</v>
      </c>
      <c r="G316" s="78" t="n">
        <f aca="false">IFERROR(VLOOKUP($C316,JoueursT4,6,0),0)</f>
        <v>0</v>
      </c>
      <c r="H316" s="78" t="n">
        <f aca="false">IFERROR(VLOOKUP($C316,JoueursT5,6,0),0)</f>
        <v>0</v>
      </c>
      <c r="I316" s="78" t="n">
        <f aca="false">IFERROR(VLOOKUP($C316,JoueursT6,6,0),0)</f>
        <v>0</v>
      </c>
      <c r="J316" s="78" t="n">
        <f aca="false">COUNTIF(D316:I316,"&gt;0")</f>
        <v>0</v>
      </c>
      <c r="K316" s="78" t="n">
        <f aca="false">SUM(D316:I316)</f>
        <v>0</v>
      </c>
      <c r="L316" s="139" t="n">
        <f aca="false">IFERROR(K316/SUMIF(D316:I316,"&gt;0",$D$1:$I$1),0)</f>
        <v>0</v>
      </c>
    </row>
    <row r="317" customFormat="false" ht="14.25" hidden="false" customHeight="false" outlineLevel="0" collapsed="false">
      <c r="A317" s="78" t="n">
        <f aca="false">A316+1</f>
        <v>315</v>
      </c>
      <c r="B317" s="78" t="str">
        <f aca="false">IF(K317&lt;&gt;0,IF(COUNTIF(L$3:L$335,L317)&lt;&gt;1,RANK(L317,L$3:L$335)&amp;"°",RANK(L317,L$3:L$335)),"")</f>
        <v/>
      </c>
      <c r="C317" s="4" t="n">
        <f aca="false">Joueurs!C360</f>
        <v>0</v>
      </c>
      <c r="D317" s="4" t="n">
        <f aca="false">IFERROR(VLOOKUP($C317,JoueursT1,6,0),0)</f>
        <v>0</v>
      </c>
      <c r="E317" s="78" t="n">
        <f aca="false">IFERROR(VLOOKUP($C317,JoueursT2,6,0),0)</f>
        <v>0</v>
      </c>
      <c r="F317" s="78" t="n">
        <f aca="false">IFERROR(VLOOKUP($C317,JoueursT3,6,0),0)</f>
        <v>0</v>
      </c>
      <c r="G317" s="78" t="n">
        <f aca="false">IFERROR(VLOOKUP($C317,JoueursT4,6,0),0)</f>
        <v>0</v>
      </c>
      <c r="H317" s="78" t="n">
        <f aca="false">IFERROR(VLOOKUP($C317,JoueursT5,6,0),0)</f>
        <v>0</v>
      </c>
      <c r="I317" s="78" t="n">
        <f aca="false">IFERROR(VLOOKUP($C317,JoueursT6,6,0),0)</f>
        <v>0</v>
      </c>
      <c r="J317" s="78" t="n">
        <f aca="false">COUNTIF(D317:I317,"&gt;0")</f>
        <v>0</v>
      </c>
      <c r="K317" s="78" t="n">
        <f aca="false">SUM(D317:I317)</f>
        <v>0</v>
      </c>
      <c r="L317" s="139" t="n">
        <f aca="false">IFERROR(K317/SUMIF(D317:I317,"&gt;0",$D$1:$I$1),0)</f>
        <v>0</v>
      </c>
    </row>
    <row r="318" customFormat="false" ht="14.25" hidden="false" customHeight="false" outlineLevel="0" collapsed="false">
      <c r="A318" s="78" t="n">
        <f aca="false">A317+1</f>
        <v>316</v>
      </c>
      <c r="B318" s="78" t="str">
        <f aca="false">IF(K318&lt;&gt;0,IF(COUNTIF(L$3:L$335,L318)&lt;&gt;1,RANK(L318,L$3:L$335)&amp;"°",RANK(L318,L$3:L$335)),"")</f>
        <v/>
      </c>
      <c r="C318" s="4" t="n">
        <f aca="false">Joueurs!C361</f>
        <v>0</v>
      </c>
      <c r="D318" s="4" t="n">
        <f aca="false">IFERROR(VLOOKUP($C318,JoueursT1,6,0),0)</f>
        <v>0</v>
      </c>
      <c r="E318" s="78" t="n">
        <f aca="false">IFERROR(VLOOKUP($C318,JoueursT2,6,0),0)</f>
        <v>0</v>
      </c>
      <c r="F318" s="78" t="n">
        <f aca="false">IFERROR(VLOOKUP($C318,JoueursT3,6,0),0)</f>
        <v>0</v>
      </c>
      <c r="G318" s="78" t="n">
        <f aca="false">IFERROR(VLOOKUP($C318,JoueursT4,6,0),0)</f>
        <v>0</v>
      </c>
      <c r="H318" s="78" t="n">
        <f aca="false">IFERROR(VLOOKUP($C318,JoueursT5,6,0),0)</f>
        <v>0</v>
      </c>
      <c r="I318" s="78" t="n">
        <f aca="false">IFERROR(VLOOKUP($C318,JoueursT6,6,0),0)</f>
        <v>0</v>
      </c>
      <c r="J318" s="78" t="n">
        <f aca="false">COUNTIF(D318:I318,"&gt;0")</f>
        <v>0</v>
      </c>
      <c r="K318" s="78" t="n">
        <f aca="false">SUM(D318:I318)</f>
        <v>0</v>
      </c>
      <c r="L318" s="139" t="n">
        <f aca="false">IFERROR(K318/SUMIF(D318:I318,"&gt;0",$D$1:$I$1),0)</f>
        <v>0</v>
      </c>
    </row>
    <row r="319" customFormat="false" ht="14.25" hidden="false" customHeight="false" outlineLevel="0" collapsed="false">
      <c r="A319" s="78" t="n">
        <f aca="false">A318+1</f>
        <v>317</v>
      </c>
      <c r="B319" s="78" t="str">
        <f aca="false">IF(K319&lt;&gt;0,IF(COUNTIF(L$3:L$335,L319)&lt;&gt;1,RANK(L319,L$3:L$335)&amp;"°",RANK(L319,L$3:L$335)),"")</f>
        <v/>
      </c>
      <c r="C319" s="4" t="n">
        <f aca="false">Joueurs!C362</f>
        <v>0</v>
      </c>
      <c r="D319" s="4" t="n">
        <f aca="false">IFERROR(VLOOKUP($C319,JoueursT1,6,0),0)</f>
        <v>0</v>
      </c>
      <c r="E319" s="78" t="n">
        <f aca="false">IFERROR(VLOOKUP($C319,JoueursT2,6,0),0)</f>
        <v>0</v>
      </c>
      <c r="F319" s="78" t="n">
        <f aca="false">IFERROR(VLOOKUP($C319,JoueursT3,6,0),0)</f>
        <v>0</v>
      </c>
      <c r="G319" s="78" t="n">
        <f aca="false">IFERROR(VLOOKUP($C319,JoueursT4,6,0),0)</f>
        <v>0</v>
      </c>
      <c r="H319" s="78" t="n">
        <f aca="false">IFERROR(VLOOKUP($C319,JoueursT5,6,0),0)</f>
        <v>0</v>
      </c>
      <c r="I319" s="78" t="n">
        <f aca="false">IFERROR(VLOOKUP($C319,JoueursT6,6,0),0)</f>
        <v>0</v>
      </c>
      <c r="J319" s="78" t="n">
        <f aca="false">COUNTIF(D319:I319,"&gt;0")</f>
        <v>0</v>
      </c>
      <c r="K319" s="78" t="n">
        <f aca="false">SUM(D319:I319)</f>
        <v>0</v>
      </c>
      <c r="L319" s="139" t="n">
        <f aca="false">IFERROR(K319/SUMIF(D319:I319,"&gt;0",$D$1:$I$1),0)</f>
        <v>0</v>
      </c>
    </row>
    <row r="320" customFormat="false" ht="14.25" hidden="false" customHeight="false" outlineLevel="0" collapsed="false">
      <c r="A320" s="78" t="n">
        <f aca="false">A319+1</f>
        <v>318</v>
      </c>
      <c r="B320" s="78" t="str">
        <f aca="false">IF(K320&lt;&gt;0,IF(COUNTIF(L$3:L$335,L320)&lt;&gt;1,RANK(L320,L$3:L$335)&amp;"°",RANK(L320,L$3:L$335)),"")</f>
        <v/>
      </c>
      <c r="C320" s="4" t="n">
        <f aca="false">Joueurs!C363</f>
        <v>0</v>
      </c>
      <c r="D320" s="4" t="n">
        <f aca="false">IFERROR(VLOOKUP($C320,JoueursT1,6,0),0)</f>
        <v>0</v>
      </c>
      <c r="E320" s="78" t="n">
        <f aca="false">IFERROR(VLOOKUP($C320,JoueursT2,6,0),0)</f>
        <v>0</v>
      </c>
      <c r="F320" s="78" t="n">
        <f aca="false">IFERROR(VLOOKUP($C320,JoueursT3,6,0),0)</f>
        <v>0</v>
      </c>
      <c r="G320" s="78" t="n">
        <f aca="false">IFERROR(VLOOKUP($C320,JoueursT4,6,0),0)</f>
        <v>0</v>
      </c>
      <c r="H320" s="78" t="n">
        <f aca="false">IFERROR(VLOOKUP($C320,JoueursT5,6,0),0)</f>
        <v>0</v>
      </c>
      <c r="I320" s="78" t="n">
        <f aca="false">IFERROR(VLOOKUP($C320,JoueursT6,6,0),0)</f>
        <v>0</v>
      </c>
      <c r="J320" s="78" t="n">
        <f aca="false">COUNTIF(D320:I320,"&gt;0")</f>
        <v>0</v>
      </c>
      <c r="K320" s="78" t="n">
        <f aca="false">SUM(D320:I320)</f>
        <v>0</v>
      </c>
      <c r="L320" s="139" t="n">
        <f aca="false">IFERROR(K320/SUMIF(D320:I320,"&gt;0",$D$1:$I$1),0)</f>
        <v>0</v>
      </c>
    </row>
    <row r="321" customFormat="false" ht="14.25" hidden="false" customHeight="false" outlineLevel="0" collapsed="false">
      <c r="A321" s="78" t="n">
        <f aca="false">A320+1</f>
        <v>319</v>
      </c>
      <c r="B321" s="78" t="str">
        <f aca="false">IF(K321&lt;&gt;0,IF(COUNTIF(L$3:L$335,L321)&lt;&gt;1,RANK(L321,L$3:L$335)&amp;"°",RANK(L321,L$3:L$335)),"")</f>
        <v/>
      </c>
      <c r="C321" s="4" t="n">
        <f aca="false">Joueurs!C364</f>
        <v>0</v>
      </c>
      <c r="D321" s="4" t="n">
        <f aca="false">IFERROR(VLOOKUP($C321,JoueursT1,6,0),0)</f>
        <v>0</v>
      </c>
      <c r="E321" s="78" t="n">
        <f aca="false">IFERROR(VLOOKUP($C321,JoueursT2,6,0),0)</f>
        <v>0</v>
      </c>
      <c r="F321" s="78" t="n">
        <f aca="false">IFERROR(VLOOKUP($C321,JoueursT3,6,0),0)</f>
        <v>0</v>
      </c>
      <c r="G321" s="78" t="n">
        <f aca="false">IFERROR(VLOOKUP($C321,JoueursT4,6,0),0)</f>
        <v>0</v>
      </c>
      <c r="H321" s="78" t="n">
        <f aca="false">IFERROR(VLOOKUP($C321,JoueursT5,6,0),0)</f>
        <v>0</v>
      </c>
      <c r="I321" s="78" t="n">
        <f aca="false">IFERROR(VLOOKUP($C321,JoueursT6,6,0),0)</f>
        <v>0</v>
      </c>
      <c r="J321" s="78" t="n">
        <f aca="false">COUNTIF(D321:I321,"&gt;0")</f>
        <v>0</v>
      </c>
      <c r="K321" s="78" t="n">
        <f aca="false">SUM(D321:I321)</f>
        <v>0</v>
      </c>
      <c r="L321" s="139" t="n">
        <f aca="false">IFERROR(K321/SUMIF(D321:I321,"&gt;0",$D$1:$I$1),0)</f>
        <v>0</v>
      </c>
    </row>
    <row r="322" customFormat="false" ht="14.25" hidden="false" customHeight="false" outlineLevel="0" collapsed="false">
      <c r="A322" s="78" t="n">
        <f aca="false">A321+1</f>
        <v>320</v>
      </c>
      <c r="B322" s="78" t="str">
        <f aca="false">IF(K322&lt;&gt;0,IF(COUNTIF(L$3:L$335,L322)&lt;&gt;1,RANK(L322,L$3:L$335)&amp;"°",RANK(L322,L$3:L$335)),"")</f>
        <v/>
      </c>
      <c r="C322" s="4" t="n">
        <f aca="false">Joueurs!C365</f>
        <v>0</v>
      </c>
      <c r="D322" s="4" t="n">
        <f aca="false">IFERROR(VLOOKUP($C322,JoueursT1,6,0),0)</f>
        <v>0</v>
      </c>
      <c r="E322" s="78" t="n">
        <f aca="false">IFERROR(VLOOKUP($C322,JoueursT2,6,0),0)</f>
        <v>0</v>
      </c>
      <c r="F322" s="78" t="n">
        <f aca="false">IFERROR(VLOOKUP($C322,JoueursT3,6,0),0)</f>
        <v>0</v>
      </c>
      <c r="G322" s="78" t="n">
        <f aca="false">IFERROR(VLOOKUP($C322,JoueursT4,6,0),0)</f>
        <v>0</v>
      </c>
      <c r="H322" s="78" t="n">
        <f aca="false">IFERROR(VLOOKUP($C322,JoueursT5,6,0),0)</f>
        <v>0</v>
      </c>
      <c r="I322" s="78" t="n">
        <f aca="false">IFERROR(VLOOKUP($C322,JoueursT6,6,0),0)</f>
        <v>0</v>
      </c>
      <c r="J322" s="78" t="n">
        <f aca="false">COUNTIF(D322:I322,"&gt;0")</f>
        <v>0</v>
      </c>
      <c r="K322" s="78" t="n">
        <f aca="false">SUM(D322:I322)</f>
        <v>0</v>
      </c>
      <c r="L322" s="139" t="n">
        <f aca="false">IFERROR(K322/SUMIF(D322:I322,"&gt;0",$D$1:$I$1),0)</f>
        <v>0</v>
      </c>
    </row>
    <row r="323" customFormat="false" ht="14.25" hidden="false" customHeight="false" outlineLevel="0" collapsed="false">
      <c r="A323" s="78" t="n">
        <f aca="false">A322+1</f>
        <v>321</v>
      </c>
      <c r="B323" s="78" t="str">
        <f aca="false">IF(K323&lt;&gt;0,IF(COUNTIF(L$3:L$335,L323)&lt;&gt;1,RANK(L323,L$3:L$335)&amp;"°",RANK(L323,L$3:L$335)),"")</f>
        <v/>
      </c>
      <c r="C323" s="4" t="n">
        <f aca="false">Joueurs!C366</f>
        <v>0</v>
      </c>
      <c r="D323" s="4" t="n">
        <f aca="false">IFERROR(VLOOKUP($C323,JoueursT1,6,0),0)</f>
        <v>0</v>
      </c>
      <c r="E323" s="78" t="n">
        <f aca="false">IFERROR(VLOOKUP($C323,JoueursT2,6,0),0)</f>
        <v>0</v>
      </c>
      <c r="F323" s="78" t="n">
        <f aca="false">IFERROR(VLOOKUP($C323,JoueursT3,6,0),0)</f>
        <v>0</v>
      </c>
      <c r="G323" s="78" t="n">
        <f aca="false">IFERROR(VLOOKUP($C323,JoueursT4,6,0),0)</f>
        <v>0</v>
      </c>
      <c r="H323" s="78" t="n">
        <f aca="false">IFERROR(VLOOKUP($C323,JoueursT5,6,0),0)</f>
        <v>0</v>
      </c>
      <c r="I323" s="78" t="n">
        <f aca="false">IFERROR(VLOOKUP($C323,JoueursT6,6,0),0)</f>
        <v>0</v>
      </c>
      <c r="J323" s="78" t="n">
        <f aca="false">COUNTIF(D323:I323,"&gt;0")</f>
        <v>0</v>
      </c>
      <c r="K323" s="78" t="n">
        <f aca="false">SUM(D323:I323)</f>
        <v>0</v>
      </c>
      <c r="L323" s="139" t="n">
        <f aca="false">IFERROR(K323/SUMIF(D323:I323,"&gt;0",$D$1:$I$1),0)</f>
        <v>0</v>
      </c>
    </row>
    <row r="324" customFormat="false" ht="14.25" hidden="false" customHeight="false" outlineLevel="0" collapsed="false">
      <c r="A324" s="78" t="n">
        <f aca="false">A323+1</f>
        <v>322</v>
      </c>
      <c r="B324" s="78" t="str">
        <f aca="false">IF(K324&lt;&gt;0,IF(COUNTIF(L$3:L$335,L324)&lt;&gt;1,RANK(L324,L$3:L$335)&amp;"°",RANK(L324,L$3:L$335)),"")</f>
        <v/>
      </c>
      <c r="C324" s="4" t="n">
        <f aca="false">Joueurs!C367</f>
        <v>0</v>
      </c>
      <c r="D324" s="4" t="n">
        <f aca="false">IFERROR(VLOOKUP($C324,JoueursT1,6,0),0)</f>
        <v>0</v>
      </c>
      <c r="E324" s="78" t="n">
        <f aca="false">IFERROR(VLOOKUP($C324,JoueursT2,6,0),0)</f>
        <v>0</v>
      </c>
      <c r="F324" s="78" t="n">
        <f aca="false">IFERROR(VLOOKUP($C324,JoueursT3,6,0),0)</f>
        <v>0</v>
      </c>
      <c r="G324" s="78" t="n">
        <f aca="false">IFERROR(VLOOKUP($C324,JoueursT4,6,0),0)</f>
        <v>0</v>
      </c>
      <c r="H324" s="78" t="n">
        <f aca="false">IFERROR(VLOOKUP($C324,JoueursT5,6,0),0)</f>
        <v>0</v>
      </c>
      <c r="I324" s="78" t="n">
        <f aca="false">IFERROR(VLOOKUP($C324,JoueursT6,6,0),0)</f>
        <v>0</v>
      </c>
      <c r="J324" s="78" t="n">
        <f aca="false">COUNTIF(D324:I324,"&gt;0")</f>
        <v>0</v>
      </c>
      <c r="K324" s="78" t="n">
        <f aca="false">SUM(D324:I324)</f>
        <v>0</v>
      </c>
      <c r="L324" s="139" t="n">
        <f aca="false">IFERROR(K324/SUMIF(D324:I324,"&gt;0",$D$1:$I$1),0)</f>
        <v>0</v>
      </c>
    </row>
    <row r="325" customFormat="false" ht="14.25" hidden="false" customHeight="false" outlineLevel="0" collapsed="false">
      <c r="A325" s="78" t="n">
        <f aca="false">A324+1</f>
        <v>323</v>
      </c>
      <c r="B325" s="78" t="str">
        <f aca="false">IF(K325&lt;&gt;0,IF(COUNTIF(L$3:L$335,L325)&lt;&gt;1,RANK(L325,L$3:L$335)&amp;"°",RANK(L325,L$3:L$335)),"")</f>
        <v/>
      </c>
      <c r="C325" s="4" t="n">
        <f aca="false">Joueurs!C368</f>
        <v>0</v>
      </c>
      <c r="D325" s="4" t="n">
        <f aca="false">IFERROR(VLOOKUP($C325,JoueursT1,6,0),0)</f>
        <v>0</v>
      </c>
      <c r="E325" s="78" t="n">
        <f aca="false">IFERROR(VLOOKUP($C325,JoueursT2,6,0),0)</f>
        <v>0</v>
      </c>
      <c r="F325" s="78" t="n">
        <f aca="false">IFERROR(VLOOKUP($C325,JoueursT3,6,0),0)</f>
        <v>0</v>
      </c>
      <c r="G325" s="78" t="n">
        <f aca="false">IFERROR(VLOOKUP($C325,JoueursT4,6,0),0)</f>
        <v>0</v>
      </c>
      <c r="H325" s="78" t="n">
        <f aca="false">IFERROR(VLOOKUP($C325,JoueursT5,6,0),0)</f>
        <v>0</v>
      </c>
      <c r="I325" s="78" t="n">
        <f aca="false">IFERROR(VLOOKUP($C325,JoueursT6,6,0),0)</f>
        <v>0</v>
      </c>
      <c r="J325" s="78" t="n">
        <f aca="false">COUNTIF(D325:I325,"&gt;0")</f>
        <v>0</v>
      </c>
      <c r="K325" s="78" t="n">
        <f aca="false">SUM(D325:I325)</f>
        <v>0</v>
      </c>
      <c r="L325" s="139" t="n">
        <f aca="false">IFERROR(K325/SUMIF(D325:I325,"&gt;0",$D$1:$I$1),0)</f>
        <v>0</v>
      </c>
    </row>
    <row r="326" customFormat="false" ht="14.25" hidden="false" customHeight="false" outlineLevel="0" collapsed="false">
      <c r="A326" s="78" t="n">
        <f aca="false">A325+1</f>
        <v>324</v>
      </c>
      <c r="B326" s="78" t="str">
        <f aca="false">IF(K326&lt;&gt;0,IF(COUNTIF(L$3:L$335,L326)&lt;&gt;1,RANK(L326,L$3:L$335)&amp;"°",RANK(L326,L$3:L$335)),"")</f>
        <v/>
      </c>
      <c r="C326" s="4" t="n">
        <f aca="false">Joueurs!C369</f>
        <v>0</v>
      </c>
      <c r="D326" s="4" t="n">
        <f aca="false">IFERROR(VLOOKUP($C326,JoueursT1,6,0),0)</f>
        <v>0</v>
      </c>
      <c r="E326" s="78" t="n">
        <f aca="false">IFERROR(VLOOKUP($C326,JoueursT2,6,0),0)</f>
        <v>0</v>
      </c>
      <c r="F326" s="78" t="n">
        <f aca="false">IFERROR(VLOOKUP($C326,JoueursT3,6,0),0)</f>
        <v>0</v>
      </c>
      <c r="G326" s="78" t="n">
        <f aca="false">IFERROR(VLOOKUP($C326,JoueursT4,6,0),0)</f>
        <v>0</v>
      </c>
      <c r="H326" s="78" t="n">
        <f aca="false">IFERROR(VLOOKUP($C326,JoueursT5,6,0),0)</f>
        <v>0</v>
      </c>
      <c r="I326" s="78" t="n">
        <f aca="false">IFERROR(VLOOKUP($C326,JoueursT6,6,0),0)</f>
        <v>0</v>
      </c>
      <c r="J326" s="78" t="n">
        <f aca="false">COUNTIF(D326:I326,"&gt;0")</f>
        <v>0</v>
      </c>
      <c r="K326" s="78" t="n">
        <f aca="false">SUM(D326:I326)</f>
        <v>0</v>
      </c>
      <c r="L326" s="139" t="n">
        <f aca="false">IFERROR(K326/SUMIF(D326:I326,"&gt;0",$D$1:$I$1),0)</f>
        <v>0</v>
      </c>
    </row>
    <row r="327" customFormat="false" ht="14.25" hidden="false" customHeight="false" outlineLevel="0" collapsed="false">
      <c r="A327" s="78" t="n">
        <f aca="false">A326+1</f>
        <v>325</v>
      </c>
      <c r="B327" s="78" t="str">
        <f aca="false">IF(K327&lt;&gt;0,IF(COUNTIF(L$3:L$335,L327)&lt;&gt;1,RANK(L327,L$3:L$335)&amp;"°",RANK(L327,L$3:L$335)),"")</f>
        <v/>
      </c>
      <c r="C327" s="4" t="n">
        <f aca="false">Joueurs!C370</f>
        <v>0</v>
      </c>
      <c r="D327" s="4" t="n">
        <f aca="false">IFERROR(VLOOKUP($C327,JoueursT1,6,0),0)</f>
        <v>0</v>
      </c>
      <c r="E327" s="78" t="n">
        <f aca="false">IFERROR(VLOOKUP($C327,JoueursT2,6,0),0)</f>
        <v>0</v>
      </c>
      <c r="F327" s="78" t="n">
        <f aca="false">IFERROR(VLOOKUP($C327,JoueursT3,6,0),0)</f>
        <v>0</v>
      </c>
      <c r="G327" s="78" t="n">
        <f aca="false">IFERROR(VLOOKUP($C327,JoueursT4,6,0),0)</f>
        <v>0</v>
      </c>
      <c r="H327" s="78" t="n">
        <f aca="false">IFERROR(VLOOKUP($C327,JoueursT5,6,0),0)</f>
        <v>0</v>
      </c>
      <c r="I327" s="78" t="n">
        <f aca="false">IFERROR(VLOOKUP($C327,JoueursT6,6,0),0)</f>
        <v>0</v>
      </c>
      <c r="J327" s="78" t="n">
        <f aca="false">COUNTIF(D327:I327,"&gt;0")</f>
        <v>0</v>
      </c>
      <c r="K327" s="78" t="n">
        <f aca="false">SUM(D327:I327)</f>
        <v>0</v>
      </c>
      <c r="L327" s="139" t="n">
        <f aca="false">IFERROR(K327/SUMIF(D327:I327,"&gt;0",$D$1:$I$1),0)</f>
        <v>0</v>
      </c>
    </row>
    <row r="328" customFormat="false" ht="14.25" hidden="false" customHeight="false" outlineLevel="0" collapsed="false">
      <c r="A328" s="78" t="n">
        <f aca="false">A327+1</f>
        <v>326</v>
      </c>
      <c r="B328" s="78" t="str">
        <f aca="false">IF(K328&lt;&gt;0,IF(COUNTIF(L$3:L$335,L328)&lt;&gt;1,RANK(L328,L$3:L$335)&amp;"°",RANK(L328,L$3:L$335)),"")</f>
        <v/>
      </c>
      <c r="C328" s="4" t="n">
        <f aca="false">Joueurs!C371</f>
        <v>0</v>
      </c>
      <c r="D328" s="4" t="n">
        <f aca="false">IFERROR(VLOOKUP($C328,JoueursT1,6,0),0)</f>
        <v>0</v>
      </c>
      <c r="E328" s="78" t="n">
        <f aca="false">IFERROR(VLOOKUP($C328,JoueursT2,6,0),0)</f>
        <v>0</v>
      </c>
      <c r="F328" s="78" t="n">
        <f aca="false">IFERROR(VLOOKUP($C328,JoueursT3,6,0),0)</f>
        <v>0</v>
      </c>
      <c r="G328" s="78" t="n">
        <f aca="false">IFERROR(VLOOKUP($C328,JoueursT4,6,0),0)</f>
        <v>0</v>
      </c>
      <c r="H328" s="78" t="n">
        <f aca="false">IFERROR(VLOOKUP($C328,JoueursT5,6,0),0)</f>
        <v>0</v>
      </c>
      <c r="I328" s="78" t="n">
        <f aca="false">IFERROR(VLOOKUP($C328,JoueursT6,6,0),0)</f>
        <v>0</v>
      </c>
      <c r="J328" s="78" t="n">
        <f aca="false">COUNTIF(D328:I328,"&gt;0")</f>
        <v>0</v>
      </c>
      <c r="K328" s="78" t="n">
        <f aca="false">SUM(D328:I328)</f>
        <v>0</v>
      </c>
      <c r="L328" s="139" t="n">
        <f aca="false">IFERROR(K328/SUMIF(D328:I328,"&gt;0",$D$1:$I$1),0)</f>
        <v>0</v>
      </c>
    </row>
    <row r="329" customFormat="false" ht="14.25" hidden="false" customHeight="false" outlineLevel="0" collapsed="false">
      <c r="A329" s="78" t="n">
        <f aca="false">A328+1</f>
        <v>327</v>
      </c>
      <c r="B329" s="78" t="str">
        <f aca="false">IF(K329&lt;&gt;0,IF(COUNTIF(L$3:L$335,L329)&lt;&gt;1,RANK(L329,L$3:L$335)&amp;"°",RANK(L329,L$3:L$335)),"")</f>
        <v/>
      </c>
      <c r="C329" s="4" t="n">
        <f aca="false">Joueurs!C372</f>
        <v>0</v>
      </c>
      <c r="D329" s="4" t="n">
        <f aca="false">IFERROR(VLOOKUP($C329,JoueursT1,6,0),0)</f>
        <v>0</v>
      </c>
      <c r="E329" s="78" t="n">
        <f aca="false">IFERROR(VLOOKUP($C329,JoueursT2,6,0),0)</f>
        <v>0</v>
      </c>
      <c r="F329" s="78" t="n">
        <f aca="false">IFERROR(VLOOKUP($C329,JoueursT3,6,0),0)</f>
        <v>0</v>
      </c>
      <c r="G329" s="78" t="n">
        <f aca="false">IFERROR(VLOOKUP($C329,JoueursT4,6,0),0)</f>
        <v>0</v>
      </c>
      <c r="H329" s="78" t="n">
        <f aca="false">IFERROR(VLOOKUP($C329,JoueursT5,6,0),0)</f>
        <v>0</v>
      </c>
      <c r="I329" s="78" t="n">
        <f aca="false">IFERROR(VLOOKUP($C329,JoueursT6,6,0),0)</f>
        <v>0</v>
      </c>
      <c r="J329" s="78" t="n">
        <f aca="false">COUNTIF(D329:I329,"&gt;0")</f>
        <v>0</v>
      </c>
      <c r="K329" s="78" t="n">
        <f aca="false">SUM(D329:I329)</f>
        <v>0</v>
      </c>
      <c r="L329" s="139" t="n">
        <f aca="false">IFERROR(K329/SUMIF(D329:I329,"&gt;0",$D$1:$I$1),0)</f>
        <v>0</v>
      </c>
    </row>
    <row r="330" customFormat="false" ht="14.25" hidden="false" customHeight="false" outlineLevel="0" collapsed="false">
      <c r="A330" s="78" t="n">
        <f aca="false">A329+1</f>
        <v>328</v>
      </c>
      <c r="B330" s="78" t="str">
        <f aca="false">IF(K330&lt;&gt;0,IF(COUNTIF(L$3:L$335,L330)&lt;&gt;1,RANK(L330,L$3:L$335)&amp;"°",RANK(L330,L$3:L$335)),"")</f>
        <v/>
      </c>
      <c r="C330" s="4" t="n">
        <f aca="false">Joueurs!C373</f>
        <v>0</v>
      </c>
      <c r="D330" s="4" t="n">
        <f aca="false">IFERROR(VLOOKUP($C330,JoueursT1,6,0),0)</f>
        <v>0</v>
      </c>
      <c r="E330" s="78" t="n">
        <f aca="false">IFERROR(VLOOKUP($C330,JoueursT2,6,0),0)</f>
        <v>0</v>
      </c>
      <c r="F330" s="78" t="n">
        <f aca="false">IFERROR(VLOOKUP($C330,JoueursT3,6,0),0)</f>
        <v>0</v>
      </c>
      <c r="G330" s="78" t="n">
        <f aca="false">IFERROR(VLOOKUP($C330,JoueursT4,6,0),0)</f>
        <v>0</v>
      </c>
      <c r="H330" s="78" t="n">
        <f aca="false">IFERROR(VLOOKUP($C330,JoueursT5,6,0),0)</f>
        <v>0</v>
      </c>
      <c r="I330" s="78" t="n">
        <f aca="false">IFERROR(VLOOKUP($C330,JoueursT6,6,0),0)</f>
        <v>0</v>
      </c>
      <c r="J330" s="78" t="n">
        <f aca="false">COUNTIF(D330:I330,"&gt;0")</f>
        <v>0</v>
      </c>
      <c r="K330" s="78" t="n">
        <f aca="false">SUM(D330:I330)</f>
        <v>0</v>
      </c>
      <c r="L330" s="139" t="n">
        <f aca="false">IFERROR(K330/SUMIF(D330:I330,"&gt;0",$D$1:$I$1),0)</f>
        <v>0</v>
      </c>
    </row>
    <row r="331" customFormat="false" ht="14.25" hidden="false" customHeight="false" outlineLevel="0" collapsed="false">
      <c r="A331" s="78" t="n">
        <f aca="false">A330+1</f>
        <v>329</v>
      </c>
      <c r="B331" s="78" t="str">
        <f aca="false">IF(K331&lt;&gt;0,IF(COUNTIF(L$3:L$335,L331)&lt;&gt;1,RANK(L331,L$3:L$335)&amp;"°",RANK(L331,L$3:L$335)),"")</f>
        <v/>
      </c>
      <c r="C331" s="4" t="n">
        <f aca="false">Joueurs!C374</f>
        <v>0</v>
      </c>
      <c r="D331" s="4" t="n">
        <f aca="false">IFERROR(VLOOKUP($C331,JoueursT1,6,0),0)</f>
        <v>0</v>
      </c>
      <c r="E331" s="78" t="n">
        <f aca="false">IFERROR(VLOOKUP($C331,JoueursT2,6,0),0)</f>
        <v>0</v>
      </c>
      <c r="F331" s="78" t="n">
        <f aca="false">IFERROR(VLOOKUP($C331,JoueursT3,6,0),0)</f>
        <v>0</v>
      </c>
      <c r="G331" s="78" t="n">
        <f aca="false">IFERROR(VLOOKUP($C331,JoueursT4,6,0),0)</f>
        <v>0</v>
      </c>
      <c r="H331" s="78" t="n">
        <f aca="false">IFERROR(VLOOKUP($C331,JoueursT5,6,0),0)</f>
        <v>0</v>
      </c>
      <c r="I331" s="78" t="n">
        <f aca="false">IFERROR(VLOOKUP($C331,JoueursT6,6,0),0)</f>
        <v>0</v>
      </c>
      <c r="J331" s="78" t="n">
        <f aca="false">COUNTIF(D331:I331,"&gt;0")</f>
        <v>0</v>
      </c>
      <c r="K331" s="78" t="n">
        <f aca="false">SUM(D331:I331)</f>
        <v>0</v>
      </c>
      <c r="L331" s="139" t="n">
        <f aca="false">IFERROR(K331/SUMIF(D331:I331,"&gt;0",$D$1:$I$1),0)</f>
        <v>0</v>
      </c>
    </row>
    <row r="332" customFormat="false" ht="14.25" hidden="false" customHeight="false" outlineLevel="0" collapsed="false">
      <c r="A332" s="78" t="n">
        <f aca="false">A331+1</f>
        <v>330</v>
      </c>
      <c r="B332" s="78" t="str">
        <f aca="false">IF(K332&lt;&gt;0,IF(COUNTIF(L$3:L$335,L332)&lt;&gt;1,RANK(L332,L$3:L$335)&amp;"°",RANK(L332,L$3:L$335)),"")</f>
        <v/>
      </c>
      <c r="C332" s="4" t="n">
        <f aca="false">Joueurs!C375</f>
        <v>0</v>
      </c>
      <c r="D332" s="4" t="n">
        <f aca="false">IFERROR(VLOOKUP($C332,JoueursT1,6,0),0)</f>
        <v>0</v>
      </c>
      <c r="E332" s="78" t="n">
        <f aca="false">IFERROR(VLOOKUP($C332,JoueursT2,6,0),0)</f>
        <v>0</v>
      </c>
      <c r="F332" s="78" t="n">
        <f aca="false">IFERROR(VLOOKUP($C332,JoueursT3,6,0),0)</f>
        <v>0</v>
      </c>
      <c r="G332" s="78" t="n">
        <f aca="false">IFERROR(VLOOKUP($C332,JoueursT4,6,0),0)</f>
        <v>0</v>
      </c>
      <c r="H332" s="78" t="n">
        <f aca="false">IFERROR(VLOOKUP($C332,JoueursT5,6,0),0)</f>
        <v>0</v>
      </c>
      <c r="I332" s="78" t="n">
        <f aca="false">IFERROR(VLOOKUP($C332,JoueursT6,6,0),0)</f>
        <v>0</v>
      </c>
      <c r="J332" s="78" t="n">
        <f aca="false">COUNTIF(D332:I332,"&gt;0")</f>
        <v>0</v>
      </c>
      <c r="K332" s="78" t="n">
        <f aca="false">SUM(D332:I332)</f>
        <v>0</v>
      </c>
      <c r="L332" s="139" t="n">
        <f aca="false">IFERROR(K332/SUMIF(D332:I332,"&gt;0",$D$1:$I$1),0)</f>
        <v>0</v>
      </c>
    </row>
    <row r="333" customFormat="false" ht="14.25" hidden="false" customHeight="false" outlineLevel="0" collapsed="false">
      <c r="A333" s="78" t="n">
        <f aca="false">A332+1</f>
        <v>331</v>
      </c>
      <c r="B333" s="78" t="str">
        <f aca="false">IF(K333&lt;&gt;0,IF(COUNTIF(L$3:L$335,L333)&lt;&gt;1,RANK(L333,L$3:L$335)&amp;"°",RANK(L333,L$3:L$335)),"")</f>
        <v/>
      </c>
      <c r="C333" s="4" t="n">
        <f aca="false">Joueurs!C376</f>
        <v>0</v>
      </c>
      <c r="D333" s="4" t="n">
        <f aca="false">IFERROR(VLOOKUP($C333,JoueursT1,6,0),0)</f>
        <v>0</v>
      </c>
      <c r="E333" s="78" t="n">
        <f aca="false">IFERROR(VLOOKUP($C333,JoueursT2,6,0),0)</f>
        <v>0</v>
      </c>
      <c r="F333" s="78" t="n">
        <f aca="false">IFERROR(VLOOKUP($C333,JoueursT3,6,0),0)</f>
        <v>0</v>
      </c>
      <c r="G333" s="78" t="n">
        <f aca="false">IFERROR(VLOOKUP($C333,JoueursT4,6,0),0)</f>
        <v>0</v>
      </c>
      <c r="H333" s="78" t="n">
        <f aca="false">IFERROR(VLOOKUP($C333,JoueursT5,6,0),0)</f>
        <v>0</v>
      </c>
      <c r="I333" s="78" t="n">
        <f aca="false">IFERROR(VLOOKUP($C333,JoueursT6,6,0),0)</f>
        <v>0</v>
      </c>
      <c r="J333" s="78" t="n">
        <f aca="false">COUNTIF(D333:I333,"&gt;0")</f>
        <v>0</v>
      </c>
      <c r="K333" s="78" t="n">
        <f aca="false">SUM(D333:I333)</f>
        <v>0</v>
      </c>
      <c r="L333" s="139" t="n">
        <f aca="false">IFERROR(K333/SUMIF(D333:I333,"&gt;0",$D$1:$I$1),0)</f>
        <v>0</v>
      </c>
    </row>
    <row r="334" customFormat="false" ht="14.25" hidden="false" customHeight="false" outlineLevel="0" collapsed="false">
      <c r="A334" s="78" t="n">
        <f aca="false">A333+1</f>
        <v>332</v>
      </c>
      <c r="B334" s="78" t="str">
        <f aca="false">IF(K334&lt;&gt;0,IF(COUNTIF(L$3:L$335,L334)&lt;&gt;1,RANK(L334,L$3:L$335)&amp;"°",RANK(L334,L$3:L$335)),"")</f>
        <v/>
      </c>
      <c r="C334" s="4" t="n">
        <f aca="false">Joueurs!C377</f>
        <v>0</v>
      </c>
      <c r="D334" s="4" t="n">
        <f aca="false">IFERROR(VLOOKUP($C334,JoueursT1,6,0),0)</f>
        <v>0</v>
      </c>
      <c r="E334" s="78" t="n">
        <f aca="false">IFERROR(VLOOKUP($C334,JoueursT2,6,0),0)</f>
        <v>0</v>
      </c>
      <c r="F334" s="78" t="n">
        <f aca="false">IFERROR(VLOOKUP($C334,JoueursT3,6,0),0)</f>
        <v>0</v>
      </c>
      <c r="G334" s="78" t="n">
        <f aca="false">IFERROR(VLOOKUP($C334,JoueursT4,6,0),0)</f>
        <v>0</v>
      </c>
      <c r="H334" s="78" t="n">
        <f aca="false">IFERROR(VLOOKUP($C334,JoueursT5,6,0),0)</f>
        <v>0</v>
      </c>
      <c r="I334" s="78" t="n">
        <f aca="false">IFERROR(VLOOKUP($C334,JoueursT6,6,0),0)</f>
        <v>0</v>
      </c>
      <c r="J334" s="78" t="n">
        <f aca="false">COUNTIF(D334:I334,"&gt;0")</f>
        <v>0</v>
      </c>
      <c r="K334" s="78" t="n">
        <f aca="false">SUM(D334:I334)</f>
        <v>0</v>
      </c>
      <c r="L334" s="139" t="n">
        <f aca="false">IFERROR(K334/SUMIF(D334:I334,"&gt;0",$D$1:$I$1),0)</f>
        <v>0</v>
      </c>
    </row>
    <row r="335" customFormat="false" ht="14.25" hidden="false" customHeight="false" outlineLevel="0" collapsed="false">
      <c r="A335" s="78" t="n">
        <f aca="false">A334+1</f>
        <v>333</v>
      </c>
      <c r="B335" s="78" t="str">
        <f aca="false">IF(K335&lt;&gt;0,IF(COUNTIF(L$3:L$335,L335)&lt;&gt;1,RANK(L335,L$3:L$335)&amp;"°",RANK(L335,L$3:L$335)),"")</f>
        <v/>
      </c>
      <c r="C335" s="4" t="n">
        <f aca="false">Joueurs!C378</f>
        <v>0</v>
      </c>
      <c r="D335" s="4" t="n">
        <f aca="false">IFERROR(VLOOKUP($C335,JoueursT1,6,0),0)</f>
        <v>0</v>
      </c>
      <c r="E335" s="78" t="n">
        <f aca="false">IFERROR(VLOOKUP($C335,JoueursT2,6,0),0)</f>
        <v>0</v>
      </c>
      <c r="F335" s="78" t="n">
        <f aca="false">IFERROR(VLOOKUP($C335,JoueursT3,6,0),0)</f>
        <v>0</v>
      </c>
      <c r="G335" s="78" t="n">
        <f aca="false">IFERROR(VLOOKUP($C335,JoueursT4,6,0),0)</f>
        <v>0</v>
      </c>
      <c r="H335" s="78" t="n">
        <f aca="false">IFERROR(VLOOKUP($C335,JoueursT5,6,0),0)</f>
        <v>0</v>
      </c>
      <c r="I335" s="78" t="n">
        <f aca="false">IFERROR(VLOOKUP($C335,JoueursT6,6,0),0)</f>
        <v>0</v>
      </c>
      <c r="J335" s="78" t="n">
        <f aca="false">COUNTIF(D335:I335,"&gt;0")</f>
        <v>0</v>
      </c>
      <c r="K335" s="78" t="n">
        <f aca="false">SUM(D335:I335)</f>
        <v>0</v>
      </c>
      <c r="L335" s="139" t="n">
        <f aca="false">IFERROR(K335/SUMIF(D335:I335,"&gt;0",$D$1:$I$1),0)</f>
        <v>0</v>
      </c>
    </row>
    <row r="574" customFormat="false" ht="14.25" hidden="false" customHeight="false" outlineLevel="0" collapsed="false">
      <c r="C574" s="4" t="n">
        <f aca="false">Joueurs!C607</f>
        <v>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335"/>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C1" activeCellId="0" sqref="C1"/>
    </sheetView>
  </sheetViews>
  <sheetFormatPr defaultColWidth="11.55859375" defaultRowHeight="14.25" zeroHeight="false" outlineLevelRow="0" outlineLevelCol="0"/>
  <cols>
    <col collapsed="false" customWidth="true" hidden="false" outlineLevel="0" max="1" min="1" style="4" width="6"/>
    <col collapsed="false" customWidth="true" hidden="false" outlineLevel="0" max="2" min="2" style="4" width="7.88"/>
    <col collapsed="false" customWidth="true" hidden="false" outlineLevel="0" max="3" min="3" style="4" width="24.11"/>
    <col collapsed="false" customWidth="true" hidden="false" outlineLevel="0" max="9" min="4" style="4" width="5.55"/>
    <col collapsed="false" customWidth="true" hidden="false" outlineLevel="0" max="10" min="10" style="4" width="9.44"/>
    <col collapsed="false" customWidth="false" hidden="false" outlineLevel="0" max="1023" min="11" style="4" width="11.55"/>
    <col collapsed="false" customWidth="true" hidden="false" outlineLevel="0" max="1024" min="1024" style="4" width="8.66"/>
  </cols>
  <sheetData>
    <row r="1" customFormat="false" ht="14.25" hidden="false" customHeight="false" outlineLevel="0" collapsed="false">
      <c r="A1" s="138" t="s">
        <v>973</v>
      </c>
      <c r="B1" s="138" t="s">
        <v>0</v>
      </c>
      <c r="C1" s="138" t="s">
        <v>974</v>
      </c>
      <c r="D1" s="138" t="s">
        <v>2</v>
      </c>
      <c r="E1" s="138" t="s">
        <v>3</v>
      </c>
      <c r="F1" s="138" t="s">
        <v>4</v>
      </c>
      <c r="G1" s="138" t="s">
        <v>5</v>
      </c>
      <c r="H1" s="138" t="s">
        <v>6</v>
      </c>
      <c r="I1" s="138" t="s">
        <v>7</v>
      </c>
      <c r="J1" s="138" t="s">
        <v>8</v>
      </c>
    </row>
    <row r="2" customFormat="false" ht="14.25" hidden="false" customHeight="false" outlineLevel="0" collapsed="false">
      <c r="A2" s="78" t="n">
        <v>1</v>
      </c>
      <c r="B2" s="78" t="n">
        <f aca="false">IF(J2&lt;&gt;0,IF(COUNTIF(J$2:J$334,J2)&lt;&gt;1,RANK(J2,J$2:J$334)&amp;"°",RANK(J2,J$2:J$334)),"")</f>
        <v>1</v>
      </c>
      <c r="C2" s="4" t="str">
        <f aca="false">Joueurs!C208</f>
        <v>HOUMENOU Steve</v>
      </c>
      <c r="D2" s="78" t="n">
        <f aca="false">IFERROR(VLOOKUP($C2,JoueursT1,10,0),0)</f>
        <v>63</v>
      </c>
      <c r="E2" s="78" t="n">
        <f aca="false">IFERROR(VLOOKUP($C2,JoueursT2,10,0),0)</f>
        <v>65</v>
      </c>
      <c r="F2" s="78" t="n">
        <f aca="false">IFERROR(VLOOKUP($C2,JoueursT3,10,0),0)</f>
        <v>63</v>
      </c>
      <c r="G2" s="78" t="n">
        <f aca="false">IFERROR(VLOOKUP($C2,JoueursT4,10,0),0)</f>
        <v>58</v>
      </c>
      <c r="H2" s="78" t="n">
        <f aca="false">IFERROR(VLOOKUP($C2,JoueursT5,10,0),0)</f>
        <v>65</v>
      </c>
      <c r="I2" s="78" t="n">
        <f aca="false">IFERROR(VLOOKUP($C2,JoueursT6,10,0),0)</f>
        <v>52</v>
      </c>
      <c r="J2" s="78" t="n">
        <f aca="false">SUM(D2:I2)</f>
        <v>366</v>
      </c>
    </row>
    <row r="3" customFormat="false" ht="14.25" hidden="false" customHeight="false" outlineLevel="0" collapsed="false">
      <c r="A3" s="78" t="n">
        <f aca="false">A2+1</f>
        <v>2</v>
      </c>
      <c r="B3" s="78" t="n">
        <f aca="false">IF(J3&lt;&gt;0,IF(COUNTIF(J$2:J$334,J3)&lt;&gt;1,RANK(J3,J$2:J$334)&amp;"°",RANK(J3,J$2:J$334)),"")</f>
        <v>2</v>
      </c>
      <c r="C3" s="4" t="str">
        <f aca="false">Joueurs!C142</f>
        <v>GILLET Jacques</v>
      </c>
      <c r="D3" s="78" t="n">
        <f aca="false">IFERROR(VLOOKUP($C3,JoueursT1,10,0),0)</f>
        <v>65</v>
      </c>
      <c r="E3" s="78" t="n">
        <f aca="false">IFERROR(VLOOKUP($C3,JoueursT2,10,0),0)</f>
        <v>54.5</v>
      </c>
      <c r="F3" s="78" t="n">
        <f aca="false">IFERROR(VLOOKUP($C3,JoueursT3,10,0),0)</f>
        <v>64</v>
      </c>
      <c r="G3" s="78" t="n">
        <f aca="false">IFERROR(VLOOKUP($C3,JoueursT4,10,0),0)</f>
        <v>64</v>
      </c>
      <c r="H3" s="78" t="n">
        <f aca="false">IFERROR(VLOOKUP($C3,JoueursT5,10,0),0)</f>
        <v>52</v>
      </c>
      <c r="I3" s="78" t="n">
        <f aca="false">IFERROR(VLOOKUP($C3,JoueursT6,10,0),0)</f>
        <v>56.5</v>
      </c>
      <c r="J3" s="78" t="n">
        <f aca="false">SUM(D3:I3)</f>
        <v>356</v>
      </c>
    </row>
    <row r="4" customFormat="false" ht="14.25" hidden="false" customHeight="false" outlineLevel="0" collapsed="false">
      <c r="A4" s="78" t="n">
        <f aca="false">A3+1</f>
        <v>3</v>
      </c>
      <c r="B4" s="78" t="n">
        <f aca="false">IF(J4&lt;&gt;0,IF(COUNTIF(J$2:J$334,J4)&lt;&gt;1,RANK(J4,J$2:J$334)&amp;"°",RANK(J4,J$2:J$334)),"")</f>
        <v>3</v>
      </c>
      <c r="C4" s="4" t="str">
        <f aca="false">Joueurs!C92</f>
        <v>JACQUEMIN Luc</v>
      </c>
      <c r="D4" s="78" t="n">
        <f aca="false">IFERROR(VLOOKUP($C4,JoueursT1,10,0),0)</f>
        <v>64</v>
      </c>
      <c r="E4" s="78" t="n">
        <f aca="false">IFERROR(VLOOKUP($C4,JoueursT2,10,0),0)</f>
        <v>63</v>
      </c>
      <c r="F4" s="78" t="n">
        <f aca="false">IFERROR(VLOOKUP($C4,JoueursT3,10,0),0)</f>
        <v>57</v>
      </c>
      <c r="G4" s="78" t="n">
        <f aca="false">IFERROR(VLOOKUP($C4,JoueursT4,10,0),0)</f>
        <v>63</v>
      </c>
      <c r="H4" s="78" t="n">
        <f aca="false">IFERROR(VLOOKUP($C4,JoueursT5,10,0),0)</f>
        <v>33</v>
      </c>
      <c r="I4" s="78" t="n">
        <f aca="false">IFERROR(VLOOKUP($C4,JoueursT6,10,0),0)</f>
        <v>64</v>
      </c>
      <c r="J4" s="78" t="n">
        <f aca="false">SUM(D4:I4)</f>
        <v>344</v>
      </c>
    </row>
    <row r="5" customFormat="false" ht="14.25" hidden="false" customHeight="false" outlineLevel="0" collapsed="false">
      <c r="A5" s="78" t="n">
        <f aca="false">A4+1</f>
        <v>4</v>
      </c>
      <c r="B5" s="78" t="n">
        <f aca="false">IF(J5&lt;&gt;0,IF(COUNTIF(J$2:J$334,J5)&lt;&gt;1,RANK(J5,J$2:J$334)&amp;"°",RANK(J5,J$2:J$334)),"")</f>
        <v>4</v>
      </c>
      <c r="C5" s="4" t="str">
        <f aca="false">Joueurs!C141</f>
        <v>FRANSSEN Jacques</v>
      </c>
      <c r="D5" s="78" t="n">
        <f aca="false">IFERROR(VLOOKUP($C5,JoueursT1,10,0),0)</f>
        <v>0</v>
      </c>
      <c r="E5" s="78" t="n">
        <f aca="false">IFERROR(VLOOKUP($C5,JoueursT2,10,0),0)</f>
        <v>64</v>
      </c>
      <c r="F5" s="78" t="n">
        <f aca="false">IFERROR(VLOOKUP($C5,JoueursT3,10,0),0)</f>
        <v>65</v>
      </c>
      <c r="G5" s="78" t="n">
        <f aca="false">IFERROR(VLOOKUP($C5,JoueursT4,10,0),0)</f>
        <v>62</v>
      </c>
      <c r="H5" s="78" t="n">
        <f aca="false">IFERROR(VLOOKUP($C5,JoueursT5,10,0),0)</f>
        <v>64</v>
      </c>
      <c r="I5" s="78" t="n">
        <f aca="false">IFERROR(VLOOKUP($C5,JoueursT6,10,0),0)</f>
        <v>61</v>
      </c>
      <c r="J5" s="78" t="n">
        <f aca="false">SUM(D5:I5)</f>
        <v>316</v>
      </c>
    </row>
    <row r="6" customFormat="false" ht="14.25" hidden="false" customHeight="false" outlineLevel="0" collapsed="false">
      <c r="A6" s="78" t="n">
        <f aca="false">A5+1</f>
        <v>5</v>
      </c>
      <c r="B6" s="78" t="n">
        <f aca="false">IF(J6&lt;&gt;0,IF(COUNTIF(J$2:J$334,J6)&lt;&gt;1,RANK(J6,J$2:J$334)&amp;"°",RANK(J6,J$2:J$334)),"")</f>
        <v>5</v>
      </c>
      <c r="C6" s="4" t="str">
        <f aca="false">Joueurs!C210</f>
        <v>KRAI Catherine</v>
      </c>
      <c r="D6" s="78" t="n">
        <f aca="false">IFERROR(VLOOKUP($C6,JoueursT1,10,0),0)</f>
        <v>61</v>
      </c>
      <c r="E6" s="78" t="n">
        <f aca="false">IFERROR(VLOOKUP($C6,JoueursT2,10,0),0)</f>
        <v>60</v>
      </c>
      <c r="F6" s="78" t="n">
        <f aca="false">IFERROR(VLOOKUP($C6,JoueursT3,10,0),0)</f>
        <v>0</v>
      </c>
      <c r="G6" s="78" t="n">
        <f aca="false">IFERROR(VLOOKUP($C6,JoueursT4,10,0),0)</f>
        <v>50.5</v>
      </c>
      <c r="H6" s="78" t="n">
        <f aca="false">IFERROR(VLOOKUP($C6,JoueursT5,10,0),0)</f>
        <v>63</v>
      </c>
      <c r="I6" s="78" t="n">
        <f aca="false">IFERROR(VLOOKUP($C6,JoueursT6,10,0),0)</f>
        <v>65</v>
      </c>
      <c r="J6" s="78" t="n">
        <f aca="false">SUM(D6:I6)</f>
        <v>299.5</v>
      </c>
    </row>
    <row r="7" customFormat="false" ht="14.25" hidden="false" customHeight="false" outlineLevel="0" collapsed="false">
      <c r="A7" s="78" t="n">
        <f aca="false">A6+1</f>
        <v>6</v>
      </c>
      <c r="B7" s="78" t="n">
        <f aca="false">IF(J7&lt;&gt;0,IF(COUNTIF(J$2:J$334,J7)&lt;&gt;1,RANK(J7,J$2:J$334)&amp;"°",RANK(J7,J$2:J$334)),"")</f>
        <v>6</v>
      </c>
      <c r="C7" s="4" t="str">
        <f aca="false">Joueurs!C255</f>
        <v>GALLET Marie-Christine</v>
      </c>
      <c r="D7" s="78" t="n">
        <f aca="false">IFERROR(VLOOKUP($C7,JoueursT1,10,0),0)</f>
        <v>62</v>
      </c>
      <c r="E7" s="78" t="n">
        <f aca="false">IFERROR(VLOOKUP($C7,JoueursT2,10,0),0)</f>
        <v>61</v>
      </c>
      <c r="F7" s="78" t="n">
        <f aca="false">IFERROR(VLOOKUP($C7,JoueursT3,10,0),0)</f>
        <v>53.5</v>
      </c>
      <c r="G7" s="78" t="n">
        <f aca="false">IFERROR(VLOOKUP($C7,JoueursT4,10,0),0)</f>
        <v>0</v>
      </c>
      <c r="H7" s="78" t="n">
        <f aca="false">IFERROR(VLOOKUP($C7,JoueursT5,10,0),0)</f>
        <v>56</v>
      </c>
      <c r="I7" s="78" t="n">
        <f aca="false">IFERROR(VLOOKUP($C7,JoueursT6,10,0),0)</f>
        <v>60</v>
      </c>
      <c r="J7" s="78" t="n">
        <f aca="false">SUM(D7:I7)</f>
        <v>292.5</v>
      </c>
    </row>
    <row r="8" customFormat="false" ht="14.25" hidden="false" customHeight="false" outlineLevel="0" collapsed="false">
      <c r="A8" s="78" t="n">
        <f aca="false">A7+1</f>
        <v>7</v>
      </c>
      <c r="B8" s="78" t="n">
        <f aca="false">IF(J8&lt;&gt;0,IF(COUNTIF(J$2:J$334,J8)&lt;&gt;1,RANK(J8,J$2:J$334)&amp;"°",RANK(J8,J$2:J$334)),"")</f>
        <v>7</v>
      </c>
      <c r="C8" s="4" t="str">
        <f aca="false">Joueurs!C231</f>
        <v>BRUNET Betty</v>
      </c>
      <c r="D8" s="78" t="n">
        <f aca="false">IFERROR(VLOOKUP($C8,JoueursT1,10,0),0)</f>
        <v>56</v>
      </c>
      <c r="E8" s="78" t="n">
        <f aca="false">IFERROR(VLOOKUP($C8,JoueursT2,10,0),0)</f>
        <v>28.5</v>
      </c>
      <c r="F8" s="78" t="n">
        <f aca="false">IFERROR(VLOOKUP($C8,JoueursT3,10,0),0)</f>
        <v>52</v>
      </c>
      <c r="G8" s="78" t="n">
        <f aca="false">IFERROR(VLOOKUP($C8,JoueursT4,10,0),0)</f>
        <v>53</v>
      </c>
      <c r="H8" s="78" t="n">
        <f aca="false">IFERROR(VLOOKUP($C8,JoueursT5,10,0),0)</f>
        <v>50</v>
      </c>
      <c r="I8" s="78" t="n">
        <f aca="false">IFERROR(VLOOKUP($C8,JoueursT6,10,0),0)</f>
        <v>46</v>
      </c>
      <c r="J8" s="78" t="n">
        <f aca="false">SUM(D8:I8)</f>
        <v>285.5</v>
      </c>
    </row>
    <row r="9" customFormat="false" ht="14.25" hidden="false" customHeight="false" outlineLevel="0" collapsed="false">
      <c r="A9" s="78" t="n">
        <f aca="false">A8+1</f>
        <v>8</v>
      </c>
      <c r="B9" s="78" t="n">
        <f aca="false">IF(J9&lt;&gt;0,IF(COUNTIF(J$2:J$334,J9)&lt;&gt;1,RANK(J9,J$2:J$334)&amp;"°",RANK(J9,J$2:J$334)),"")</f>
        <v>8</v>
      </c>
      <c r="C9" s="4" t="str">
        <f aca="false">Joueurs!C21</f>
        <v>LEBER Didier</v>
      </c>
      <c r="D9" s="78" t="n">
        <f aca="false">IFERROR(VLOOKUP($C9,JoueursT1,10,0),0)</f>
        <v>60</v>
      </c>
      <c r="E9" s="78" t="n">
        <f aca="false">IFERROR(VLOOKUP($C9,JoueursT2,10,0),0)</f>
        <v>59</v>
      </c>
      <c r="F9" s="78" t="n">
        <f aca="false">IFERROR(VLOOKUP($C9,JoueursT3,10,0),0)</f>
        <v>31</v>
      </c>
      <c r="G9" s="78" t="n">
        <f aca="false">IFERROR(VLOOKUP($C9,JoueursT4,10,0),0)</f>
        <v>54</v>
      </c>
      <c r="H9" s="78" t="n">
        <f aca="false">IFERROR(VLOOKUP($C9,JoueursT5,10,0),0)</f>
        <v>48</v>
      </c>
      <c r="I9" s="78" t="n">
        <f aca="false">IFERROR(VLOOKUP($C9,JoueursT6,10,0),0)</f>
        <v>15</v>
      </c>
      <c r="J9" s="78" t="n">
        <f aca="false">SUM(D9:I9)</f>
        <v>267</v>
      </c>
    </row>
    <row r="10" customFormat="false" ht="14.25" hidden="false" customHeight="false" outlineLevel="0" collapsed="false">
      <c r="A10" s="78" t="n">
        <f aca="false">A9+1</f>
        <v>9</v>
      </c>
      <c r="B10" s="78" t="n">
        <f aca="false">IF(J10&lt;&gt;0,IF(COUNTIF(J$2:J$334,J10)&lt;&gt;1,RANK(J10,J$2:J$334)&amp;"°",RANK(J10,J$2:J$334)),"")</f>
        <v>9</v>
      </c>
      <c r="C10" s="4" t="str">
        <f aca="false">Joueurs!C90</f>
        <v>GENGOUX Michel</v>
      </c>
      <c r="D10" s="78" t="n">
        <f aca="false">IFERROR(VLOOKUP($C10,JoueursT1,10,0),0)</f>
        <v>0</v>
      </c>
      <c r="E10" s="78" t="n">
        <f aca="false">IFERROR(VLOOKUP($C10,JoueursT2,10,0),0)</f>
        <v>41.5</v>
      </c>
      <c r="F10" s="78" t="n">
        <f aca="false">IFERROR(VLOOKUP($C10,JoueursT3,10,0),0)</f>
        <v>55.5</v>
      </c>
      <c r="G10" s="78" t="n">
        <f aca="false">IFERROR(VLOOKUP($C10,JoueursT4,10,0),0)</f>
        <v>60</v>
      </c>
      <c r="H10" s="78" t="n">
        <f aca="false">IFERROR(VLOOKUP($C10,JoueursT5,10,0),0)</f>
        <v>58.5</v>
      </c>
      <c r="I10" s="78" t="n">
        <f aca="false">IFERROR(VLOOKUP($C10,JoueursT6,10,0),0)</f>
        <v>47</v>
      </c>
      <c r="J10" s="78" t="n">
        <f aca="false">SUM(D10:I10)</f>
        <v>262.5</v>
      </c>
    </row>
    <row r="11" customFormat="false" ht="14.25" hidden="false" customHeight="false" outlineLevel="0" collapsed="false">
      <c r="A11" s="78" t="n">
        <f aca="false">A10+1</f>
        <v>10</v>
      </c>
      <c r="B11" s="78" t="n">
        <f aca="false">IF(J11&lt;&gt;0,IF(COUNTIF(J$2:J$334,J11)&lt;&gt;1,RANK(J11,J$2:J$334)&amp;"°",RANK(J11,J$2:J$334)),"")</f>
        <v>10</v>
      </c>
      <c r="C11" s="4" t="str">
        <f aca="false">Joueurs!C145</f>
        <v>MINET Florentin</v>
      </c>
      <c r="D11" s="78" t="n">
        <f aca="false">IFERROR(VLOOKUP($C11,JoueursT1,10,0),0)</f>
        <v>59</v>
      </c>
      <c r="E11" s="78" t="n">
        <f aca="false">IFERROR(VLOOKUP($C11,JoueursT2,10,0),0)</f>
        <v>0</v>
      </c>
      <c r="F11" s="78" t="n">
        <f aca="false">IFERROR(VLOOKUP($C11,JoueursT3,10,0),0)</f>
        <v>59.5</v>
      </c>
      <c r="G11" s="78" t="n">
        <f aca="false">IFERROR(VLOOKUP($C11,JoueursT4,10,0),0)</f>
        <v>45.5</v>
      </c>
      <c r="H11" s="78" t="n">
        <f aca="false">IFERROR(VLOOKUP($C11,JoueursT5,10,0),0)</f>
        <v>39</v>
      </c>
      <c r="I11" s="78" t="n">
        <f aca="false">IFERROR(VLOOKUP($C11,JoueursT6,10,0),0)</f>
        <v>59</v>
      </c>
      <c r="J11" s="78" t="n">
        <f aca="false">SUM(D11:I11)</f>
        <v>262</v>
      </c>
    </row>
    <row r="12" customFormat="false" ht="14.25" hidden="false" customHeight="false" outlineLevel="0" collapsed="false">
      <c r="A12" s="78" t="n">
        <f aca="false">A11+1</f>
        <v>11</v>
      </c>
      <c r="B12" s="78" t="str">
        <f aca="false">IF(J12&lt;&gt;0,IF(COUNTIF(J$2:J$334,J12)&lt;&gt;1,RANK(J12,J$2:J$334)&amp;"°",RANK(J12,J$2:J$334)),"")</f>
        <v>11°</v>
      </c>
      <c r="C12" s="4" t="str">
        <f aca="false">Joueurs!C85</f>
        <v>VINGTA Suzy</v>
      </c>
      <c r="D12" s="78" t="n">
        <f aca="false">IFERROR(VLOOKUP($C12,JoueursT1,10,0),0)</f>
        <v>51</v>
      </c>
      <c r="E12" s="78" t="n">
        <f aca="false">IFERROR(VLOOKUP($C12,JoueursT2,10,0),0)</f>
        <v>62</v>
      </c>
      <c r="F12" s="78" t="n">
        <f aca="false">IFERROR(VLOOKUP($C12,JoueursT3,10,0),0)</f>
        <v>37</v>
      </c>
      <c r="G12" s="78" t="n">
        <f aca="false">IFERROR(VLOOKUP($C12,JoueursT4,10,0),0)</f>
        <v>0</v>
      </c>
      <c r="H12" s="78" t="n">
        <f aca="false">IFERROR(VLOOKUP($C12,JoueursT5,10,0),0)</f>
        <v>49</v>
      </c>
      <c r="I12" s="78" t="n">
        <f aca="false">IFERROR(VLOOKUP($C12,JoueursT6,10,0),0)</f>
        <v>58</v>
      </c>
      <c r="J12" s="78" t="n">
        <f aca="false">SUM(D12:I12)</f>
        <v>257</v>
      </c>
    </row>
    <row r="13" customFormat="false" ht="14.25" hidden="false" customHeight="false" outlineLevel="0" collapsed="false">
      <c r="A13" s="78" t="n">
        <f aca="false">A12+1</f>
        <v>12</v>
      </c>
      <c r="B13" s="78" t="str">
        <f aca="false">IF(J13&lt;&gt;0,IF(COUNTIF(J$2:J$334,J13)&lt;&gt;1,RANK(J13,J$2:J$334)&amp;"°",RANK(J13,J$2:J$334)),"")</f>
        <v>11°</v>
      </c>
      <c r="C13" s="4" t="str">
        <f aca="false">Joueurs!C258</f>
        <v>ROUX Francine</v>
      </c>
      <c r="D13" s="78" t="n">
        <f aca="false">IFERROR(VLOOKUP($C13,JoueursT1,10,0),0)</f>
        <v>0</v>
      </c>
      <c r="E13" s="78" t="n">
        <f aca="false">IFERROR(VLOOKUP($C13,JoueursT2,10,0),0)</f>
        <v>54.5</v>
      </c>
      <c r="F13" s="78" t="n">
        <f aca="false">IFERROR(VLOOKUP($C13,JoueursT3,10,0),0)</f>
        <v>43</v>
      </c>
      <c r="G13" s="78" t="n">
        <f aca="false">IFERROR(VLOOKUP($C13,JoueursT4,10,0),0)</f>
        <v>47</v>
      </c>
      <c r="H13" s="78" t="n">
        <f aca="false">IFERROR(VLOOKUP($C13,JoueursT5,10,0),0)</f>
        <v>58.5</v>
      </c>
      <c r="I13" s="78" t="n">
        <f aca="false">IFERROR(VLOOKUP($C13,JoueursT6,10,0),0)</f>
        <v>54</v>
      </c>
      <c r="J13" s="78" t="n">
        <f aca="false">SUM(D13:I13)</f>
        <v>257</v>
      </c>
    </row>
    <row r="14" customFormat="false" ht="14.25" hidden="false" customHeight="false" outlineLevel="0" collapsed="false">
      <c r="A14" s="78" t="n">
        <f aca="false">A13+1</f>
        <v>13</v>
      </c>
      <c r="B14" s="78" t="n">
        <f aca="false">IF(J14&lt;&gt;0,IF(COUNTIF(J$2:J$334,J14)&lt;&gt;1,RANK(J14,J$2:J$334)&amp;"°",RANK(J14,J$2:J$334)),"")</f>
        <v>13</v>
      </c>
      <c r="C14" s="4" t="str">
        <f aca="false">Joueurs!C58</f>
        <v>VAN CANTFORT Jacques</v>
      </c>
      <c r="D14" s="78" t="n">
        <f aca="false">IFERROR(VLOOKUP($C14,JoueursT1,10,0),0)</f>
        <v>41</v>
      </c>
      <c r="E14" s="78" t="n">
        <f aca="false">IFERROR(VLOOKUP($C14,JoueursT2,10,0),0)</f>
        <v>22</v>
      </c>
      <c r="F14" s="78" t="n">
        <f aca="false">IFERROR(VLOOKUP($C14,JoueursT3,10,0),0)</f>
        <v>51</v>
      </c>
      <c r="G14" s="78" t="n">
        <f aca="false">IFERROR(VLOOKUP($C14,JoueursT4,10,0),0)</f>
        <v>57</v>
      </c>
      <c r="H14" s="78" t="n">
        <f aca="false">IFERROR(VLOOKUP($C14,JoueursT5,10,0),0)</f>
        <v>46.5</v>
      </c>
      <c r="I14" s="78" t="n">
        <f aca="false">IFERROR(VLOOKUP($C14,JoueursT6,10,0),0)</f>
        <v>36</v>
      </c>
      <c r="J14" s="78" t="n">
        <f aca="false">SUM(D14:I14)</f>
        <v>253.5</v>
      </c>
    </row>
    <row r="15" customFormat="false" ht="14.25" hidden="false" customHeight="false" outlineLevel="0" collapsed="false">
      <c r="A15" s="78" t="n">
        <f aca="false">A14+1</f>
        <v>14</v>
      </c>
      <c r="B15" s="78" t="n">
        <f aca="false">IF(J15&lt;&gt;0,IF(COUNTIF(J$2:J$334,J15)&lt;&gt;1,RANK(J15,J$2:J$334)&amp;"°",RANK(J15,J$2:J$334)),"")</f>
        <v>14</v>
      </c>
      <c r="C15" s="4" t="str">
        <f aca="false">Joueurs!C87</f>
        <v>COGNIAUX Christiane</v>
      </c>
      <c r="D15" s="78" t="n">
        <f aca="false">IFERROR(VLOOKUP($C15,JoueursT1,10,0),0)</f>
        <v>57</v>
      </c>
      <c r="E15" s="78" t="n">
        <f aca="false">IFERROR(VLOOKUP($C15,JoueursT2,10,0),0)</f>
        <v>50</v>
      </c>
      <c r="F15" s="78" t="n">
        <f aca="false">IFERROR(VLOOKUP($C15,JoueursT3,10,0),0)</f>
        <v>39</v>
      </c>
      <c r="G15" s="78" t="n">
        <f aca="false">IFERROR(VLOOKUP($C15,JoueursT4,10,0),0)</f>
        <v>39</v>
      </c>
      <c r="H15" s="78" t="n">
        <f aca="false">IFERROR(VLOOKUP($C15,JoueursT5,10,0),0)</f>
        <v>41</v>
      </c>
      <c r="I15" s="78" t="n">
        <f aca="false">IFERROR(VLOOKUP($C15,JoueursT6,10,0),0)</f>
        <v>26</v>
      </c>
      <c r="J15" s="78" t="n">
        <f aca="false">SUM(D15:I15)</f>
        <v>252</v>
      </c>
    </row>
    <row r="16" customFormat="false" ht="14.25" hidden="false" customHeight="false" outlineLevel="0" collapsed="false">
      <c r="A16" s="78" t="n">
        <f aca="false">A15+1</f>
        <v>15</v>
      </c>
      <c r="B16" s="78" t="n">
        <f aca="false">IF(J16&lt;&gt;0,IF(COUNTIF(J$2:J$334,J16)&lt;&gt;1,RANK(J16,J$2:J$334)&amp;"°",RANK(J16,J$2:J$334)),"")</f>
        <v>15</v>
      </c>
      <c r="C16" s="4" t="str">
        <f aca="false">Joueurs!C153</f>
        <v>VANHACK Christine</v>
      </c>
      <c r="D16" s="78" t="n">
        <f aca="false">IFERROR(VLOOKUP($C16,JoueursT1,10,0),0)</f>
        <v>0</v>
      </c>
      <c r="E16" s="78" t="n">
        <f aca="false">IFERROR(VLOOKUP($C16,JoueursT2,10,0),0)</f>
        <v>33</v>
      </c>
      <c r="F16" s="78" t="n">
        <f aca="false">IFERROR(VLOOKUP($C16,JoueursT3,10,0),0)</f>
        <v>62</v>
      </c>
      <c r="G16" s="78" t="n">
        <f aca="false">IFERROR(VLOOKUP($C16,JoueursT4,10,0),0)</f>
        <v>37</v>
      </c>
      <c r="H16" s="78" t="n">
        <f aca="false">IFERROR(VLOOKUP($C16,JoueursT5,10,0),0)</f>
        <v>60</v>
      </c>
      <c r="I16" s="78" t="n">
        <f aca="false">IFERROR(VLOOKUP($C16,JoueursT6,10,0),0)</f>
        <v>51</v>
      </c>
      <c r="J16" s="78" t="n">
        <f aca="false">SUM(D16:I16)</f>
        <v>243</v>
      </c>
    </row>
    <row r="17" customFormat="false" ht="14.25" hidden="false" customHeight="false" outlineLevel="0" collapsed="false">
      <c r="A17" s="78" t="n">
        <f aca="false">A16+1</f>
        <v>16</v>
      </c>
      <c r="B17" s="78" t="n">
        <f aca="false">IF(J17&lt;&gt;0,IF(COUNTIF(J$2:J$334,J17)&lt;&gt;1,RANK(J17,J$2:J$334)&amp;"°",RANK(J17,J$2:J$334)),"")</f>
        <v>16</v>
      </c>
      <c r="C17" s="4" t="str">
        <f aca="false">Joueurs!C22</f>
        <v>MINY Guy</v>
      </c>
      <c r="D17" s="78" t="n">
        <f aca="false">IFERROR(VLOOKUP($C17,JoueursT1,10,0),0)</f>
        <v>58</v>
      </c>
      <c r="E17" s="78" t="n">
        <f aca="false">IFERROR(VLOOKUP($C17,JoueursT2,10,0),0)</f>
        <v>46</v>
      </c>
      <c r="F17" s="78" t="n">
        <f aca="false">IFERROR(VLOOKUP($C17,JoueursT3,10,0),0)</f>
        <v>24</v>
      </c>
      <c r="G17" s="78" t="n">
        <f aca="false">IFERROR(VLOOKUP($C17,JoueursT4,10,0),0)</f>
        <v>31</v>
      </c>
      <c r="H17" s="78" t="n">
        <f aca="false">IFERROR(VLOOKUP($C17,JoueursT5,10,0),0)</f>
        <v>24</v>
      </c>
      <c r="I17" s="78" t="n">
        <f aca="false">IFERROR(VLOOKUP($C17,JoueursT6,10,0),0)</f>
        <v>56.5</v>
      </c>
      <c r="J17" s="78" t="n">
        <f aca="false">SUM(D17:I17)</f>
        <v>239.5</v>
      </c>
    </row>
    <row r="18" customFormat="false" ht="14.25" hidden="false" customHeight="false" outlineLevel="0" collapsed="false">
      <c r="A18" s="78" t="n">
        <f aca="false">A17+1</f>
        <v>17</v>
      </c>
      <c r="B18" s="78" t="n">
        <f aca="false">IF(J18&lt;&gt;0,IF(COUNTIF(J$2:J$334,J18)&lt;&gt;1,RANK(J18,J$2:J$334)&amp;"°",RANK(J18,J$2:J$334)),"")</f>
        <v>17</v>
      </c>
      <c r="C18" s="4" t="str">
        <f aca="false">Joueurs!C91</f>
        <v>HOUET Françoise</v>
      </c>
      <c r="D18" s="78" t="n">
        <f aca="false">IFERROR(VLOOKUP($C18,JoueursT1,10,0),0)</f>
        <v>46</v>
      </c>
      <c r="E18" s="78" t="n">
        <f aca="false">IFERROR(VLOOKUP($C18,JoueursT2,10,0),0)</f>
        <v>49</v>
      </c>
      <c r="F18" s="78" t="n">
        <f aca="false">IFERROR(VLOOKUP($C18,JoueursT3,10,0),0)</f>
        <v>58</v>
      </c>
      <c r="G18" s="78" t="n">
        <f aca="false">IFERROR(VLOOKUP($C18,JoueursT4,10,0),0)</f>
        <v>19</v>
      </c>
      <c r="H18" s="78" t="n">
        <f aca="false">IFERROR(VLOOKUP($C18,JoueursT5,10,0),0)</f>
        <v>36</v>
      </c>
      <c r="I18" s="78" t="n">
        <f aca="false">IFERROR(VLOOKUP($C18,JoueursT6,10,0),0)</f>
        <v>25</v>
      </c>
      <c r="J18" s="78" t="n">
        <f aca="false">SUM(D18:I18)</f>
        <v>233</v>
      </c>
    </row>
    <row r="19" customFormat="false" ht="14.25" hidden="false" customHeight="false" outlineLevel="0" collapsed="false">
      <c r="A19" s="78" t="n">
        <f aca="false">A18+1</f>
        <v>18</v>
      </c>
      <c r="B19" s="78" t="n">
        <f aca="false">IF(J19&lt;&gt;0,IF(COUNTIF(J$2:J$334,J19)&lt;&gt;1,RANK(J19,J$2:J$334)&amp;"°",RANK(J19,J$2:J$334)),"")</f>
        <v>18</v>
      </c>
      <c r="C19" s="4" t="str">
        <f aca="false">Joueurs!C193</f>
        <v>PIRSON Anne-Christine</v>
      </c>
      <c r="D19" s="78" t="n">
        <f aca="false">IFERROR(VLOOKUP($C19,JoueursT1,10,0),0)</f>
        <v>44</v>
      </c>
      <c r="E19" s="78" t="n">
        <f aca="false">IFERROR(VLOOKUP($C19,JoueursT2,10,0),0)</f>
        <v>53</v>
      </c>
      <c r="F19" s="78" t="n">
        <f aca="false">IFERROR(VLOOKUP($C19,JoueursT3,10,0),0)</f>
        <v>41</v>
      </c>
      <c r="G19" s="78" t="n">
        <f aca="false">IFERROR(VLOOKUP($C19,JoueursT4,10,0),0)</f>
        <v>0</v>
      </c>
      <c r="H19" s="78" t="n">
        <f aca="false">IFERROR(VLOOKUP($C19,JoueursT5,10,0),0)</f>
        <v>40</v>
      </c>
      <c r="I19" s="78" t="n">
        <f aca="false">IFERROR(VLOOKUP($C19,JoueursT6,10,0),0)</f>
        <v>38</v>
      </c>
      <c r="J19" s="78" t="n">
        <f aca="false">SUM(D19:I19)</f>
        <v>216</v>
      </c>
    </row>
    <row r="20" customFormat="false" ht="14.25" hidden="false" customHeight="false" outlineLevel="0" collapsed="false">
      <c r="A20" s="78" t="n">
        <f aca="false">A19+1</f>
        <v>19</v>
      </c>
      <c r="B20" s="78" t="n">
        <f aca="false">IF(J20&lt;&gt;0,IF(COUNTIF(J$2:J$334,J20)&lt;&gt;1,RANK(J20,J$2:J$334)&amp;"°",RANK(J20,J$2:J$334)),"")</f>
        <v>19</v>
      </c>
      <c r="C20" s="4" t="str">
        <f aca="false">Joueurs!C191</f>
        <v>MALJEAN Anne</v>
      </c>
      <c r="D20" s="78" t="n">
        <f aca="false">IFERROR(VLOOKUP($C20,JoueursT1,10,0),0)</f>
        <v>52</v>
      </c>
      <c r="E20" s="78" t="n">
        <f aca="false">IFERROR(VLOOKUP($C20,JoueursT2,10,0),0)</f>
        <v>52</v>
      </c>
      <c r="F20" s="78" t="n">
        <f aca="false">IFERROR(VLOOKUP($C20,JoueursT3,10,0),0)</f>
        <v>33</v>
      </c>
      <c r="G20" s="78" t="n">
        <f aca="false">IFERROR(VLOOKUP($C20,JoueursT4,10,0),0)</f>
        <v>20</v>
      </c>
      <c r="H20" s="78" t="n">
        <f aca="false">IFERROR(VLOOKUP($C20,JoueursT5,10,0),0)</f>
        <v>53.5</v>
      </c>
      <c r="I20" s="78" t="n">
        <f aca="false">IFERROR(VLOOKUP($C20,JoueursT6,10,0),0)</f>
        <v>0</v>
      </c>
      <c r="J20" s="78" t="n">
        <f aca="false">SUM(D20:I20)</f>
        <v>210.5</v>
      </c>
    </row>
    <row r="21" customFormat="false" ht="14.25" hidden="false" customHeight="false" outlineLevel="0" collapsed="false">
      <c r="A21" s="78" t="n">
        <f aca="false">A20+1</f>
        <v>20</v>
      </c>
      <c r="B21" s="78" t="str">
        <f aca="false">IF(J21&lt;&gt;0,IF(COUNTIF(J$2:J$334,J21)&lt;&gt;1,RANK(J21,J$2:J$334)&amp;"°",RANK(J21,J$2:J$334)),"")</f>
        <v>20°</v>
      </c>
      <c r="C21" s="4" t="str">
        <f aca="false">Joueurs!C128</f>
        <v>MERTENS Marie-Thérèse</v>
      </c>
      <c r="D21" s="78" t="n">
        <f aca="false">IFERROR(VLOOKUP($C21,JoueursT1,10,0),0)</f>
        <v>40</v>
      </c>
      <c r="E21" s="78" t="n">
        <f aca="false">IFERROR(VLOOKUP($C21,JoueursT2,10,0),0)</f>
        <v>32</v>
      </c>
      <c r="F21" s="78" t="n">
        <f aca="false">IFERROR(VLOOKUP($C21,JoueursT3,10,0),0)</f>
        <v>44</v>
      </c>
      <c r="G21" s="78" t="n">
        <f aca="false">IFERROR(VLOOKUP($C21,JoueursT4,10,0),0)</f>
        <v>16</v>
      </c>
      <c r="H21" s="78" t="n">
        <f aca="false">IFERROR(VLOOKUP($C21,JoueursT5,10,0),0)</f>
        <v>45</v>
      </c>
      <c r="I21" s="78" t="n">
        <f aca="false">IFERROR(VLOOKUP($C21,JoueursT6,10,0),0)</f>
        <v>33</v>
      </c>
      <c r="J21" s="78" t="n">
        <f aca="false">SUM(D21:I21)</f>
        <v>210</v>
      </c>
    </row>
    <row r="22" customFormat="false" ht="14.25" hidden="false" customHeight="false" outlineLevel="0" collapsed="false">
      <c r="A22" s="78" t="n">
        <f aca="false">A21+1</f>
        <v>21</v>
      </c>
      <c r="B22" s="78" t="str">
        <f aca="false">IF(J22&lt;&gt;0,IF(COUNTIF(J$2:J$334,J22)&lt;&gt;1,RANK(J22,J$2:J$334)&amp;"°",RANK(J22,J$2:J$334)),"")</f>
        <v>20°</v>
      </c>
      <c r="C22" s="4" t="str">
        <f aca="false">Joueurs!C247</f>
        <v>SLUSAREK Thierry</v>
      </c>
      <c r="D22" s="78" t="n">
        <f aca="false">IFERROR(VLOOKUP($C22,JoueursT1,10,0),0)</f>
        <v>43</v>
      </c>
      <c r="E22" s="78" t="n">
        <f aca="false">IFERROR(VLOOKUP($C22,JoueursT2,10,0),0)</f>
        <v>56</v>
      </c>
      <c r="F22" s="78" t="n">
        <f aca="false">IFERROR(VLOOKUP($C22,JoueursT3,10,0),0)</f>
        <v>29</v>
      </c>
      <c r="G22" s="78" t="n">
        <f aca="false">IFERROR(VLOOKUP($C22,JoueursT4,10,0),0)</f>
        <v>37</v>
      </c>
      <c r="H22" s="78" t="n">
        <f aca="false">IFERROR(VLOOKUP($C22,JoueursT5,10,0),0)</f>
        <v>0</v>
      </c>
      <c r="I22" s="78" t="n">
        <f aca="false">IFERROR(VLOOKUP($C22,JoueursT6,10,0),0)</f>
        <v>45</v>
      </c>
      <c r="J22" s="78" t="n">
        <f aca="false">SUM(D22:I22)</f>
        <v>210</v>
      </c>
    </row>
    <row r="23" customFormat="false" ht="14.25" hidden="false" customHeight="false" outlineLevel="0" collapsed="false">
      <c r="A23" s="78" t="n">
        <f aca="false">A22+1</f>
        <v>22</v>
      </c>
      <c r="B23" s="78" t="n">
        <f aca="false">IF(J23&lt;&gt;0,IF(COUNTIF(J$2:J$334,J23)&lt;&gt;1,RANK(J23,J$2:J$334)&amp;"°",RANK(J23,J$2:J$334)),"")</f>
        <v>22</v>
      </c>
      <c r="C23" s="4" t="str">
        <f aca="false">Joueurs!C20</f>
        <v>HOUARD Yolande</v>
      </c>
      <c r="D23" s="78" t="n">
        <f aca="false">IFERROR(VLOOKUP($C23,JoueursT1,10,0),0)</f>
        <v>53.5</v>
      </c>
      <c r="E23" s="78" t="n">
        <f aca="false">IFERROR(VLOOKUP($C23,JoueursT2,10,0),0)</f>
        <v>45</v>
      </c>
      <c r="F23" s="78" t="n">
        <f aca="false">IFERROR(VLOOKUP($C23,JoueursT3,10,0),0)</f>
        <v>0</v>
      </c>
      <c r="G23" s="78" t="n">
        <f aca="false">IFERROR(VLOOKUP($C23,JoueursT4,10,0),0)</f>
        <v>0</v>
      </c>
      <c r="H23" s="78" t="n">
        <f aca="false">IFERROR(VLOOKUP($C23,JoueursT5,10,0),0)</f>
        <v>42</v>
      </c>
      <c r="I23" s="78" t="n">
        <f aca="false">IFERROR(VLOOKUP($C23,JoueursT6,10,0),0)</f>
        <v>62</v>
      </c>
      <c r="J23" s="78" t="n">
        <f aca="false">SUM(D23:I23)</f>
        <v>202.5</v>
      </c>
    </row>
    <row r="24" customFormat="false" ht="14.25" hidden="false" customHeight="false" outlineLevel="0" collapsed="false">
      <c r="A24" s="78" t="n">
        <f aca="false">A23+1</f>
        <v>23</v>
      </c>
      <c r="B24" s="78" t="str">
        <f aca="false">IF(J24&lt;&gt;0,IF(COUNTIF(J$2:J$334,J24)&lt;&gt;1,RANK(J24,J$2:J$334)&amp;"°",RANK(J24,J$2:J$334)),"")</f>
        <v>23°</v>
      </c>
      <c r="C24" s="4" t="str">
        <f aca="false">Joueurs!C36</f>
        <v>DUBOIS Lily</v>
      </c>
      <c r="D24" s="78" t="n">
        <f aca="false">IFERROR(VLOOKUP($C24,JoueursT1,10,0),0)</f>
        <v>30.5</v>
      </c>
      <c r="E24" s="78" t="n">
        <f aca="false">IFERROR(VLOOKUP($C24,JoueursT2,10,0),0)</f>
        <v>24</v>
      </c>
      <c r="F24" s="78" t="n">
        <f aca="false">IFERROR(VLOOKUP($C24,JoueursT3,10,0),0)</f>
        <v>53.5</v>
      </c>
      <c r="G24" s="78" t="n">
        <f aca="false">IFERROR(VLOOKUP($C24,JoueursT4,10,0),0)</f>
        <v>33</v>
      </c>
      <c r="H24" s="78" t="n">
        <f aca="false">IFERROR(VLOOKUP($C24,JoueursT5,10,0),0)</f>
        <v>0</v>
      </c>
      <c r="I24" s="78" t="n">
        <f aca="false">IFERROR(VLOOKUP($C24,JoueursT6,10,0),0)</f>
        <v>48</v>
      </c>
      <c r="J24" s="78" t="n">
        <f aca="false">SUM(D24:I24)</f>
        <v>189</v>
      </c>
    </row>
    <row r="25" customFormat="false" ht="14.25" hidden="false" customHeight="false" outlineLevel="0" collapsed="false">
      <c r="A25" s="78" t="n">
        <f aca="false">A24+1</f>
        <v>24</v>
      </c>
      <c r="B25" s="78" t="str">
        <f aca="false">IF(J25&lt;&gt;0,IF(COUNTIF(J$2:J$334,J25)&lt;&gt;1,RANK(J25,J$2:J$334)&amp;"°",RANK(J25,J$2:J$334)),"")</f>
        <v>23°</v>
      </c>
      <c r="C25" s="4" t="str">
        <f aca="false">Joueurs!C197</f>
        <v>WAVREILLE Laurent</v>
      </c>
      <c r="D25" s="78" t="n">
        <f aca="false">IFERROR(VLOOKUP($C25,JoueursT1,10,0),0)</f>
        <v>0</v>
      </c>
      <c r="E25" s="78" t="n">
        <f aca="false">IFERROR(VLOOKUP($C25,JoueursT2,10,0),0)</f>
        <v>0</v>
      </c>
      <c r="F25" s="78" t="n">
        <f aca="false">IFERROR(VLOOKUP($C25,JoueursT3,10,0),0)</f>
        <v>0</v>
      </c>
      <c r="G25" s="78" t="n">
        <f aca="false">IFERROR(VLOOKUP($C25,JoueursT4,10,0),0)</f>
        <v>65</v>
      </c>
      <c r="H25" s="78" t="n">
        <f aca="false">IFERROR(VLOOKUP($C25,JoueursT5,10,0),0)</f>
        <v>61</v>
      </c>
      <c r="I25" s="78" t="n">
        <f aca="false">IFERROR(VLOOKUP($C25,JoueursT6,10,0),0)</f>
        <v>63</v>
      </c>
      <c r="J25" s="78" t="n">
        <f aca="false">SUM(D25:I25)</f>
        <v>189</v>
      </c>
    </row>
    <row r="26" customFormat="false" ht="14.25" hidden="false" customHeight="false" outlineLevel="0" collapsed="false">
      <c r="A26" s="78" t="n">
        <f aca="false">A25+1</f>
        <v>25</v>
      </c>
      <c r="B26" s="78" t="n">
        <f aca="false">IF(J26&lt;&gt;0,IF(COUNTIF(J$2:J$334,J26)&lt;&gt;1,RANK(J26,J$2:J$334)&amp;"°",RANK(J26,J$2:J$334)),"")</f>
        <v>25</v>
      </c>
      <c r="C26" s="4" t="str">
        <f aca="false">Joueurs!C84</f>
        <v>THONUS Olivier</v>
      </c>
      <c r="D26" s="78" t="n">
        <f aca="false">IFERROR(VLOOKUP($C26,JoueursT1,10,0),0)</f>
        <v>0</v>
      </c>
      <c r="E26" s="78" t="n">
        <f aca="false">IFERROR(VLOOKUP($C26,JoueursT2,10,0),0)</f>
        <v>57</v>
      </c>
      <c r="F26" s="78" t="n">
        <f aca="false">IFERROR(VLOOKUP($C26,JoueursT3,10,0),0)</f>
        <v>61</v>
      </c>
      <c r="G26" s="78" t="n">
        <f aca="false">IFERROR(VLOOKUP($C26,JoueursT4,10,0),0)</f>
        <v>61</v>
      </c>
      <c r="H26" s="78" t="n">
        <f aca="false">IFERROR(VLOOKUP($C26,JoueursT5,10,0),0)</f>
        <v>0</v>
      </c>
      <c r="I26" s="78" t="n">
        <f aca="false">IFERROR(VLOOKUP($C26,JoueursT6,10,0),0)</f>
        <v>0</v>
      </c>
      <c r="J26" s="78" t="n">
        <f aca="false">SUM(D26:I26)</f>
        <v>179</v>
      </c>
    </row>
    <row r="27" customFormat="false" ht="14.25" hidden="false" customHeight="false" outlineLevel="0" collapsed="false">
      <c r="A27" s="78" t="n">
        <f aca="false">A26+1</f>
        <v>26</v>
      </c>
      <c r="B27" s="78" t="n">
        <f aca="false">IF(J27&lt;&gt;0,IF(COUNTIF(J$2:J$334,J27)&lt;&gt;1,RANK(J27,J$2:J$334)&amp;"°",RANK(J27,J$2:J$334)),"")</f>
        <v>26</v>
      </c>
      <c r="C27" s="4" t="str">
        <f aca="false">Joueurs!C150</f>
        <v>ROELS Françoise</v>
      </c>
      <c r="D27" s="78" t="n">
        <f aca="false">IFERROR(VLOOKUP($C27,JoueursT1,10,0),0)</f>
        <v>39</v>
      </c>
      <c r="E27" s="78" t="n">
        <f aca="false">IFERROR(VLOOKUP($C27,JoueursT2,10,0),0)</f>
        <v>0</v>
      </c>
      <c r="F27" s="78" t="n">
        <f aca="false">IFERROR(VLOOKUP($C27,JoueursT3,10,0),0)</f>
        <v>59.5</v>
      </c>
      <c r="G27" s="78" t="n">
        <f aca="false">IFERROR(VLOOKUP($C27,JoueursT4,10,0),0)</f>
        <v>45.5</v>
      </c>
      <c r="H27" s="78" t="n">
        <f aca="false">IFERROR(VLOOKUP($C27,JoueursT5,10,0),0)</f>
        <v>32</v>
      </c>
      <c r="I27" s="78" t="n">
        <f aca="false">IFERROR(VLOOKUP($C27,JoueursT6,10,0),0)</f>
        <v>0</v>
      </c>
      <c r="J27" s="78" t="n">
        <f aca="false">SUM(D27:I27)</f>
        <v>176</v>
      </c>
    </row>
    <row r="28" customFormat="false" ht="14.25" hidden="false" customHeight="false" outlineLevel="0" collapsed="false">
      <c r="A28" s="78" t="n">
        <f aca="false">A27+1</f>
        <v>27</v>
      </c>
      <c r="B28" s="78" t="n">
        <f aca="false">IF(J28&lt;&gt;0,IF(COUNTIF(J$2:J$334,J28)&lt;&gt;1,RANK(J28,J$2:J$334)&amp;"°",RANK(J28,J$2:J$334)),"")</f>
        <v>27</v>
      </c>
      <c r="C28" s="4" t="str">
        <f aca="false">Joueurs!C190</f>
        <v>LEDUC Béatrice</v>
      </c>
      <c r="D28" s="78" t="n">
        <f aca="false">IFERROR(VLOOKUP($C28,JoueursT1,10,0),0)</f>
        <v>18</v>
      </c>
      <c r="E28" s="78" t="n">
        <f aca="false">IFERROR(VLOOKUP($C28,JoueursT2,10,0),0)</f>
        <v>13</v>
      </c>
      <c r="F28" s="78" t="n">
        <f aca="false">IFERROR(VLOOKUP($C28,JoueursT3,10,0),0)</f>
        <v>16</v>
      </c>
      <c r="G28" s="78" t="n">
        <f aca="false">IFERROR(VLOOKUP($C28,JoueursT4,10,0),0)</f>
        <v>52</v>
      </c>
      <c r="H28" s="78" t="n">
        <f aca="false">IFERROR(VLOOKUP($C28,JoueursT5,10,0),0)</f>
        <v>34</v>
      </c>
      <c r="I28" s="78" t="n">
        <f aca="false">IFERROR(VLOOKUP($C28,JoueursT6,10,0),0)</f>
        <v>42.5</v>
      </c>
      <c r="J28" s="78" t="n">
        <f aca="false">SUM(D28:I28)</f>
        <v>175.5</v>
      </c>
    </row>
    <row r="29" customFormat="false" ht="14.25" hidden="false" customHeight="false" outlineLevel="0" collapsed="false">
      <c r="A29" s="78" t="n">
        <f aca="false">A28+1</f>
        <v>28</v>
      </c>
      <c r="B29" s="78" t="n">
        <f aca="false">IF(J29&lt;&gt;0,IF(COUNTIF(J$2:J$334,J29)&lt;&gt;1,RANK(J29,J$2:J$334)&amp;"°",RANK(J29,J$2:J$334)),"")</f>
        <v>28</v>
      </c>
      <c r="C29" s="4" t="str">
        <f aca="false">Joueurs!C196</f>
        <v>TINANT Michel</v>
      </c>
      <c r="D29" s="78" t="n">
        <f aca="false">IFERROR(VLOOKUP($C29,JoueursT1,10,0),0)</f>
        <v>16</v>
      </c>
      <c r="E29" s="78" t="n">
        <f aca="false">IFERROR(VLOOKUP($C29,JoueursT2,10,0),0)</f>
        <v>0</v>
      </c>
      <c r="F29" s="78" t="n">
        <f aca="false">IFERROR(VLOOKUP($C29,JoueursT3,10,0),0)</f>
        <v>15</v>
      </c>
      <c r="G29" s="78" t="n">
        <f aca="false">IFERROR(VLOOKUP($C29,JoueursT4,10,0),0)</f>
        <v>41.5</v>
      </c>
      <c r="H29" s="78" t="n">
        <f aca="false">IFERROR(VLOOKUP($C29,JoueursT5,10,0),0)</f>
        <v>57</v>
      </c>
      <c r="I29" s="78" t="n">
        <f aca="false">IFERROR(VLOOKUP($C29,JoueursT6,10,0),0)</f>
        <v>44</v>
      </c>
      <c r="J29" s="78" t="n">
        <f aca="false">SUM(D29:I29)</f>
        <v>173.5</v>
      </c>
    </row>
    <row r="30" customFormat="false" ht="14.25" hidden="false" customHeight="false" outlineLevel="0" collapsed="false">
      <c r="A30" s="78" t="n">
        <f aca="false">A29+1</f>
        <v>29</v>
      </c>
      <c r="B30" s="78" t="n">
        <f aca="false">IF(J30&lt;&gt;0,IF(COUNTIF(J$2:J$334,J30)&lt;&gt;1,RANK(J30,J$2:J$334)&amp;"°",RANK(J30,J$2:J$334)),"")</f>
        <v>29</v>
      </c>
      <c r="C30" s="4" t="str">
        <f aca="false">Joueurs!C159</f>
        <v>DELHASSE Pierre</v>
      </c>
      <c r="D30" s="78" t="n">
        <f aca="false">IFERROR(VLOOKUP($C30,JoueursT1,10,0),0)</f>
        <v>0</v>
      </c>
      <c r="E30" s="78" t="n">
        <f aca="false">IFERROR(VLOOKUP($C30,JoueursT2,10,0),0)</f>
        <v>51</v>
      </c>
      <c r="F30" s="78" t="n">
        <f aca="false">IFERROR(VLOOKUP($C30,JoueursT3,10,0),0)</f>
        <v>49</v>
      </c>
      <c r="G30" s="78" t="n">
        <f aca="false">IFERROR(VLOOKUP($C30,JoueursT4,10,0),0)</f>
        <v>44</v>
      </c>
      <c r="H30" s="78" t="n">
        <f aca="false">IFERROR(VLOOKUP($C30,JoueursT5,10,0),0)</f>
        <v>27</v>
      </c>
      <c r="I30" s="78" t="n">
        <f aca="false">IFERROR(VLOOKUP($C30,JoueursT6,10,0),0)</f>
        <v>0</v>
      </c>
      <c r="J30" s="78" t="n">
        <f aca="false">SUM(D30:I30)</f>
        <v>171</v>
      </c>
    </row>
    <row r="31" customFormat="false" ht="14.25" hidden="false" customHeight="false" outlineLevel="0" collapsed="false">
      <c r="A31" s="78" t="n">
        <f aca="false">A30+1</f>
        <v>30</v>
      </c>
      <c r="B31" s="78" t="n">
        <f aca="false">IF(J31&lt;&gt;0,IF(COUNTIF(J$2:J$334,J31)&lt;&gt;1,RANK(J31,J$2:J$334)&amp;"°",RANK(J31,J$2:J$334)),"")</f>
        <v>30</v>
      </c>
      <c r="C31" s="4" t="str">
        <f aca="false">Joueurs!C219</f>
        <v>PEETERS Robert</v>
      </c>
      <c r="D31" s="78" t="n">
        <f aca="false">IFERROR(VLOOKUP($C31,JoueursT1,10,0),0)</f>
        <v>42</v>
      </c>
      <c r="E31" s="78" t="n">
        <f aca="false">IFERROR(VLOOKUP($C31,JoueursT2,10,0),0)</f>
        <v>47.5</v>
      </c>
      <c r="F31" s="78" t="n">
        <f aca="false">IFERROR(VLOOKUP($C31,JoueursT3,10,0),0)</f>
        <v>22</v>
      </c>
      <c r="G31" s="78" t="n">
        <f aca="false">IFERROR(VLOOKUP($C31,JoueursT4,10,0),0)</f>
        <v>49</v>
      </c>
      <c r="H31" s="78" t="n">
        <f aca="false">IFERROR(VLOOKUP($C31,JoueursT5,10,0),0)</f>
        <v>0</v>
      </c>
      <c r="I31" s="78" t="n">
        <f aca="false">IFERROR(VLOOKUP($C31,JoueursT6,10,0),0)</f>
        <v>0</v>
      </c>
      <c r="J31" s="78" t="n">
        <f aca="false">SUM(D31:I31)</f>
        <v>160.5</v>
      </c>
    </row>
    <row r="32" customFormat="false" ht="14.25" hidden="false" customHeight="false" outlineLevel="0" collapsed="false">
      <c r="A32" s="78" t="n">
        <f aca="false">A31+1</f>
        <v>31</v>
      </c>
      <c r="B32" s="78" t="n">
        <f aca="false">IF(J32&lt;&gt;0,IF(COUNTIF(J$2:J$334,J32)&lt;&gt;1,RANK(J32,J$2:J$334)&amp;"°",RANK(J32,J$2:J$334)),"")</f>
        <v>31</v>
      </c>
      <c r="C32" s="4" t="str">
        <f aca="false">Joueurs!C259</f>
        <v>SCHMITT Nelly</v>
      </c>
      <c r="D32" s="78" t="n">
        <f aca="false">IFERROR(VLOOKUP($C32,JoueursT1,10,0),0)</f>
        <v>48</v>
      </c>
      <c r="E32" s="78" t="n">
        <f aca="false">IFERROR(VLOOKUP($C32,JoueursT2,10,0),0)</f>
        <v>18</v>
      </c>
      <c r="F32" s="78" t="n">
        <f aca="false">IFERROR(VLOOKUP($C32,JoueursT3,10,0),0)</f>
        <v>0</v>
      </c>
      <c r="G32" s="78" t="n">
        <f aca="false">IFERROR(VLOOKUP($C32,JoueursT4,10,0),0)</f>
        <v>48</v>
      </c>
      <c r="H32" s="78" t="n">
        <f aca="false">IFERROR(VLOOKUP($C32,JoueursT5,10,0),0)</f>
        <v>0</v>
      </c>
      <c r="I32" s="78" t="n">
        <f aca="false">IFERROR(VLOOKUP($C32,JoueursT6,10,0),0)</f>
        <v>41</v>
      </c>
      <c r="J32" s="78" t="n">
        <f aca="false">SUM(D32:I32)</f>
        <v>155</v>
      </c>
    </row>
    <row r="33" customFormat="false" ht="14.25" hidden="false" customHeight="false" outlineLevel="0" collapsed="false">
      <c r="A33" s="78" t="n">
        <f aca="false">A32+1</f>
        <v>32</v>
      </c>
      <c r="B33" s="78" t="n">
        <f aca="false">IF(J33&lt;&gt;0,IF(COUNTIF(J$2:J$334,J33)&lt;&gt;1,RANK(J33,J$2:J$334)&amp;"°",RANK(J33,J$2:J$334)),"")</f>
        <v>32</v>
      </c>
      <c r="C33" s="4" t="str">
        <f aca="false">Joueurs!C79</f>
        <v>GOFFINET Laurence</v>
      </c>
      <c r="D33" s="78" t="n">
        <f aca="false">IFERROR(VLOOKUP($C33,JoueursT1,10,0),0)</f>
        <v>9</v>
      </c>
      <c r="E33" s="78" t="n">
        <f aca="false">IFERROR(VLOOKUP($C33,JoueursT2,10,0),0)</f>
        <v>35</v>
      </c>
      <c r="F33" s="78" t="n">
        <f aca="false">IFERROR(VLOOKUP($C33,JoueursT3,10,0),0)</f>
        <v>0</v>
      </c>
      <c r="G33" s="78" t="n">
        <f aca="false">IFERROR(VLOOKUP($C33,JoueursT4,10,0),0)</f>
        <v>40</v>
      </c>
      <c r="H33" s="78" t="n">
        <f aca="false">IFERROR(VLOOKUP($C33,JoueursT5,10,0),0)</f>
        <v>28</v>
      </c>
      <c r="I33" s="78" t="n">
        <f aca="false">IFERROR(VLOOKUP($C33,JoueursT6,10,0),0)</f>
        <v>34.5</v>
      </c>
      <c r="J33" s="78" t="n">
        <f aca="false">SUM(D33:I33)</f>
        <v>146.5</v>
      </c>
    </row>
    <row r="34" customFormat="false" ht="14.25" hidden="false" customHeight="false" outlineLevel="0" collapsed="false">
      <c r="A34" s="78" t="n">
        <f aca="false">A33+1</f>
        <v>33</v>
      </c>
      <c r="B34" s="78" t="n">
        <f aca="false">IF(J34&lt;&gt;0,IF(COUNTIF(J$2:J$334,J34)&lt;&gt;1,RANK(J34,J$2:J$334)&amp;"°",RANK(J34,J$2:J$334)),"")</f>
        <v>33</v>
      </c>
      <c r="C34" s="4" t="str">
        <f aca="false">Joueurs!C19</f>
        <v>HEINESCH Agnès</v>
      </c>
      <c r="D34" s="78" t="n">
        <f aca="false">IFERROR(VLOOKUP($C34,JoueursT1,10,0),0)</f>
        <v>0</v>
      </c>
      <c r="E34" s="78" t="n">
        <f aca="false">IFERROR(VLOOKUP($C34,JoueursT2,10,0),0)</f>
        <v>0</v>
      </c>
      <c r="F34" s="78" t="n">
        <f aca="false">IFERROR(VLOOKUP($C34,JoueursT3,10,0),0)</f>
        <v>50</v>
      </c>
      <c r="G34" s="78" t="n">
        <f aca="false">IFERROR(VLOOKUP($C34,JoueursT4,10,0),0)</f>
        <v>29.5</v>
      </c>
      <c r="H34" s="78" t="n">
        <f aca="false">IFERROR(VLOOKUP($C34,JoueursT5,10,0),0)</f>
        <v>35</v>
      </c>
      <c r="I34" s="78" t="n">
        <f aca="false">IFERROR(VLOOKUP($C34,JoueursT6,10,0),0)</f>
        <v>31</v>
      </c>
      <c r="J34" s="78" t="n">
        <f aca="false">SUM(D34:I34)</f>
        <v>145.5</v>
      </c>
    </row>
    <row r="35" customFormat="false" ht="14.25" hidden="false" customHeight="false" outlineLevel="0" collapsed="false">
      <c r="A35" s="78" t="n">
        <f aca="false">A34+1</f>
        <v>34</v>
      </c>
      <c r="B35" s="78" t="n">
        <f aca="false">IF(J35&lt;&gt;0,IF(COUNTIF(J$2:J$334,J35)&lt;&gt;1,RANK(J35,J$2:J$334)&amp;"°",RANK(J35,J$2:J$334)),"")</f>
        <v>34</v>
      </c>
      <c r="C35" s="4" t="str">
        <f aca="false">Joueurs!C170</f>
        <v>FOURNIRET Sabine</v>
      </c>
      <c r="D35" s="78" t="n">
        <f aca="false">IFERROR(VLOOKUP($C35,JoueursT1,10,0),0)</f>
        <v>19</v>
      </c>
      <c r="E35" s="78" t="n">
        <f aca="false">IFERROR(VLOOKUP($C35,JoueursT2,10,0),0)</f>
        <v>26</v>
      </c>
      <c r="F35" s="78" t="n">
        <f aca="false">IFERROR(VLOOKUP($C35,JoueursT3,10,0),0)</f>
        <v>4</v>
      </c>
      <c r="G35" s="78" t="n">
        <f aca="false">IFERROR(VLOOKUP($C35,JoueursT4,10,0),0)</f>
        <v>41.5</v>
      </c>
      <c r="H35" s="78" t="n">
        <f aca="false">IFERROR(VLOOKUP($C35,JoueursT5,10,0),0)</f>
        <v>15</v>
      </c>
      <c r="I35" s="78" t="n">
        <f aca="false">IFERROR(VLOOKUP($C35,JoueursT6,10,0),0)</f>
        <v>34.5</v>
      </c>
      <c r="J35" s="78" t="n">
        <f aca="false">SUM(D35:I35)</f>
        <v>140</v>
      </c>
    </row>
    <row r="36" customFormat="false" ht="14.25" hidden="false" customHeight="false" outlineLevel="0" collapsed="false">
      <c r="A36" s="78" t="n">
        <f aca="false">A35+1</f>
        <v>35</v>
      </c>
      <c r="B36" s="78" t="str">
        <f aca="false">IF(J36&lt;&gt;0,IF(COUNTIF(J$2:J$334,J36)&lt;&gt;1,RANK(J36,J$2:J$334)&amp;"°",RANK(J36,J$2:J$334)),"")</f>
        <v>35°</v>
      </c>
      <c r="C36" s="4" t="str">
        <f aca="false">Joueurs!C47</f>
        <v>LOWYS Isabelle</v>
      </c>
      <c r="D36" s="78" t="n">
        <f aca="false">IFERROR(VLOOKUP($C36,JoueursT1,10,0),0)</f>
        <v>0</v>
      </c>
      <c r="E36" s="78" t="n">
        <f aca="false">IFERROR(VLOOKUP($C36,JoueursT2,10,0),0)</f>
        <v>0</v>
      </c>
      <c r="F36" s="78" t="n">
        <f aca="false">IFERROR(VLOOKUP($C36,JoueursT3,10,0),0)</f>
        <v>34.5</v>
      </c>
      <c r="G36" s="78" t="n">
        <f aca="false">IFERROR(VLOOKUP($C36,JoueursT4,10,0),0)</f>
        <v>0</v>
      </c>
      <c r="H36" s="78" t="n">
        <f aca="false">IFERROR(VLOOKUP($C36,JoueursT5,10,0),0)</f>
        <v>55</v>
      </c>
      <c r="I36" s="78" t="n">
        <f aca="false">IFERROR(VLOOKUP($C36,JoueursT6,10,0),0)</f>
        <v>49.5</v>
      </c>
      <c r="J36" s="78" t="n">
        <f aca="false">SUM(D36:I36)</f>
        <v>139</v>
      </c>
    </row>
    <row r="37" customFormat="false" ht="14.25" hidden="false" customHeight="false" outlineLevel="0" collapsed="false">
      <c r="A37" s="78" t="n">
        <f aca="false">A36+1</f>
        <v>36</v>
      </c>
      <c r="B37" s="78" t="str">
        <f aca="false">IF(J37&lt;&gt;0,IF(COUNTIF(J$2:J$334,J37)&lt;&gt;1,RANK(J37,J$2:J$334)&amp;"°",RANK(J37,J$2:J$334)),"")</f>
        <v>35°</v>
      </c>
      <c r="C37" s="4" t="str">
        <f aca="false">Joueurs!C123</f>
        <v>DAMIEN Paulette</v>
      </c>
      <c r="D37" s="78" t="n">
        <f aca="false">IFERROR(VLOOKUP($C37,JoueursT1,10,0),0)</f>
        <v>0</v>
      </c>
      <c r="E37" s="78" t="n">
        <f aca="false">IFERROR(VLOOKUP($C37,JoueursT2,10,0),0)</f>
        <v>30.5</v>
      </c>
      <c r="F37" s="78" t="n">
        <f aca="false">IFERROR(VLOOKUP($C37,JoueursT3,10,0),0)</f>
        <v>55.5</v>
      </c>
      <c r="G37" s="78" t="n">
        <f aca="false">IFERROR(VLOOKUP($C37,JoueursT4,10,0),0)</f>
        <v>25</v>
      </c>
      <c r="H37" s="78" t="n">
        <f aca="false">IFERROR(VLOOKUP($C37,JoueursT5,10,0),0)</f>
        <v>7</v>
      </c>
      <c r="I37" s="78" t="n">
        <f aca="false">IFERROR(VLOOKUP($C37,JoueursT6,10,0),0)</f>
        <v>21</v>
      </c>
      <c r="J37" s="78" t="n">
        <f aca="false">SUM(D37:I37)</f>
        <v>139</v>
      </c>
    </row>
    <row r="38" customFormat="false" ht="14.25" hidden="false" customHeight="false" outlineLevel="0" collapsed="false">
      <c r="A38" s="78" t="n">
        <f aca="false">A37+1</f>
        <v>37</v>
      </c>
      <c r="B38" s="78" t="str">
        <f aca="false">IF(J38&lt;&gt;0,IF(COUNTIF(J$2:J$334,J38)&lt;&gt;1,RANK(J38,J$2:J$334)&amp;"°",RANK(J38,J$2:J$334)),"")</f>
        <v>35°</v>
      </c>
      <c r="C38" s="4" t="str">
        <f aca="false">Joueurs!C160</f>
        <v>DUBOUT Annie</v>
      </c>
      <c r="D38" s="78" t="n">
        <f aca="false">IFERROR(VLOOKUP($C38,JoueursT1,10,0),0)</f>
        <v>53.5</v>
      </c>
      <c r="E38" s="78" t="n">
        <f aca="false">IFERROR(VLOOKUP($C38,JoueursT2,10,0),0)</f>
        <v>0</v>
      </c>
      <c r="F38" s="78" t="n">
        <f aca="false">IFERROR(VLOOKUP($C38,JoueursT3,10,0),0)</f>
        <v>42</v>
      </c>
      <c r="G38" s="78" t="n">
        <f aca="false">IFERROR(VLOOKUP($C38,JoueursT4,10,0),0)</f>
        <v>0</v>
      </c>
      <c r="H38" s="78" t="n">
        <f aca="false">IFERROR(VLOOKUP($C38,JoueursT5,10,0),0)</f>
        <v>43.5</v>
      </c>
      <c r="I38" s="78" t="n">
        <f aca="false">IFERROR(VLOOKUP($C38,JoueursT6,10,0),0)</f>
        <v>0</v>
      </c>
      <c r="J38" s="78" t="n">
        <f aca="false">SUM(D38:I38)</f>
        <v>139</v>
      </c>
    </row>
    <row r="39" customFormat="false" ht="14.25" hidden="false" customHeight="false" outlineLevel="0" collapsed="false">
      <c r="A39" s="78" t="n">
        <f aca="false">A38+1</f>
        <v>38</v>
      </c>
      <c r="B39" s="78" t="n">
        <f aca="false">IF(J39&lt;&gt;0,IF(COUNTIF(J$2:J$334,J39)&lt;&gt;1,RANK(J39,J$2:J$334)&amp;"°",RANK(J39,J$2:J$334)),"")</f>
        <v>38</v>
      </c>
      <c r="C39" s="4" t="str">
        <f aca="false">Joueurs!C243</f>
        <v>MASSIN Francine</v>
      </c>
      <c r="D39" s="78" t="n">
        <f aca="false">IFERROR(VLOOKUP($C39,JoueursT1,10,0),0)</f>
        <v>0</v>
      </c>
      <c r="E39" s="78" t="n">
        <f aca="false">IFERROR(VLOOKUP($C39,JoueursT2,10,0),0)</f>
        <v>0</v>
      </c>
      <c r="F39" s="78" t="n">
        <f aca="false">IFERROR(VLOOKUP($C39,JoueursT3,10,0),0)</f>
        <v>45.5</v>
      </c>
      <c r="G39" s="78" t="n">
        <f aca="false">IFERROR(VLOOKUP($C39,JoueursT4,10,0),0)</f>
        <v>50.5</v>
      </c>
      <c r="H39" s="78" t="n">
        <f aca="false">IFERROR(VLOOKUP($C39,JoueursT5,10,0),0)</f>
        <v>0</v>
      </c>
      <c r="I39" s="78" t="n">
        <f aca="false">IFERROR(VLOOKUP($C39,JoueursT6,10,0),0)</f>
        <v>42.5</v>
      </c>
      <c r="J39" s="78" t="n">
        <f aca="false">SUM(D39:I39)</f>
        <v>138.5</v>
      </c>
    </row>
    <row r="40" customFormat="false" ht="14.25" hidden="false" customHeight="false" outlineLevel="0" collapsed="false">
      <c r="A40" s="78" t="n">
        <f aca="false">A39+1</f>
        <v>39</v>
      </c>
      <c r="B40" s="78" t="n">
        <f aca="false">IF(J40&lt;&gt;0,IF(COUNTIF(J$2:J$334,J40)&lt;&gt;1,RANK(J40,J$2:J$334)&amp;"°",RANK(J40,J$2:J$334)),"")</f>
        <v>39</v>
      </c>
      <c r="C40" s="4" t="str">
        <f aca="false">Joueurs!C182</f>
        <v>TOUSSAINT Nadine</v>
      </c>
      <c r="D40" s="78" t="n">
        <f aca="false">IFERROR(VLOOKUP($C40,JoueursT1,10,0),0)</f>
        <v>12.5</v>
      </c>
      <c r="E40" s="78" t="n">
        <f aca="false">IFERROR(VLOOKUP($C40,JoueursT2,10,0),0)</f>
        <v>44</v>
      </c>
      <c r="F40" s="78" t="n">
        <f aca="false">IFERROR(VLOOKUP($C40,JoueursT3,10,0),0)</f>
        <v>20</v>
      </c>
      <c r="G40" s="78" t="n">
        <f aca="false">IFERROR(VLOOKUP($C40,JoueursT4,10,0),0)</f>
        <v>32</v>
      </c>
      <c r="H40" s="78" t="n">
        <f aca="false">IFERROR(VLOOKUP($C40,JoueursT5,10,0),0)</f>
        <v>9</v>
      </c>
      <c r="I40" s="78" t="n">
        <f aca="false">IFERROR(VLOOKUP($C40,JoueursT6,10,0),0)</f>
        <v>17</v>
      </c>
      <c r="J40" s="78" t="n">
        <f aca="false">SUM(D40:I40)</f>
        <v>134.5</v>
      </c>
    </row>
    <row r="41" customFormat="false" ht="14.25" hidden="false" customHeight="false" outlineLevel="0" collapsed="false">
      <c r="A41" s="78" t="n">
        <f aca="false">A40+1</f>
        <v>40</v>
      </c>
      <c r="B41" s="78" t="n">
        <f aca="false">IF(J41&lt;&gt;0,IF(COUNTIF(J$2:J$334,J41)&lt;&gt;1,RANK(J41,J$2:J$334)&amp;"°",RANK(J41,J$2:J$334)),"")</f>
        <v>40</v>
      </c>
      <c r="C41" s="4" t="str">
        <f aca="false">Joueurs!C89</f>
        <v>DEPRIT Monique</v>
      </c>
      <c r="D41" s="78" t="n">
        <f aca="false">IFERROR(VLOOKUP($C41,JoueursT1,10,0),0)</f>
        <v>37.5</v>
      </c>
      <c r="E41" s="78" t="n">
        <f aca="false">IFERROR(VLOOKUP($C41,JoueursT2,10,0),0)</f>
        <v>0</v>
      </c>
      <c r="F41" s="78" t="n">
        <f aca="false">IFERROR(VLOOKUP($C41,JoueursT3,10,0),0)</f>
        <v>0</v>
      </c>
      <c r="G41" s="78" t="n">
        <f aca="false">IFERROR(VLOOKUP($C41,JoueursT4,10,0),0)</f>
        <v>56</v>
      </c>
      <c r="H41" s="78" t="n">
        <f aca="false">IFERROR(VLOOKUP($C41,JoueursT5,10,0),0)</f>
        <v>0</v>
      </c>
      <c r="I41" s="78" t="n">
        <f aca="false">IFERROR(VLOOKUP($C41,JoueursT6,10,0),0)</f>
        <v>37</v>
      </c>
      <c r="J41" s="78" t="n">
        <f aca="false">SUM(D41:I41)</f>
        <v>130.5</v>
      </c>
    </row>
    <row r="42" customFormat="false" ht="14.25" hidden="false" customHeight="false" outlineLevel="0" collapsed="false">
      <c r="A42" s="78" t="n">
        <f aca="false">A41+1</f>
        <v>41</v>
      </c>
      <c r="B42" s="78" t="n">
        <f aca="false">IF(J42&lt;&gt;0,IF(COUNTIF(J$2:J$334,J42)&lt;&gt;1,RANK(J42,J$2:J$334)&amp;"°",RANK(J42,J$2:J$334)),"")</f>
        <v>41</v>
      </c>
      <c r="C42" s="4" t="str">
        <f aca="false">Joueurs!C252</f>
        <v>ANDRY Anne-Marie</v>
      </c>
      <c r="D42" s="78" t="n">
        <f aca="false">IFERROR(VLOOKUP($C42,JoueursT1,10,0),0)</f>
        <v>32</v>
      </c>
      <c r="E42" s="78" t="n">
        <f aca="false">IFERROR(VLOOKUP($C42,JoueursT2,10,0),0)</f>
        <v>38.5</v>
      </c>
      <c r="F42" s="78" t="n">
        <f aca="false">IFERROR(VLOOKUP($C42,JoueursT3,10,0),0)</f>
        <v>30</v>
      </c>
      <c r="G42" s="78" t="n">
        <f aca="false">IFERROR(VLOOKUP($C42,JoueursT4,10,0),0)</f>
        <v>0</v>
      </c>
      <c r="H42" s="78" t="n">
        <f aca="false">IFERROR(VLOOKUP($C42,JoueursT5,10,0),0)</f>
        <v>0</v>
      </c>
      <c r="I42" s="78" t="n">
        <f aca="false">IFERROR(VLOOKUP($C42,JoueursT6,10,0),0)</f>
        <v>28</v>
      </c>
      <c r="J42" s="78" t="n">
        <f aca="false">SUM(D42:I42)</f>
        <v>128.5</v>
      </c>
    </row>
    <row r="43" customFormat="false" ht="14.25" hidden="false" customHeight="false" outlineLevel="0" collapsed="false">
      <c r="A43" s="78" t="n">
        <f aca="false">A42+1</f>
        <v>42</v>
      </c>
      <c r="B43" s="78" t="n">
        <f aca="false">IF(J43&lt;&gt;0,IF(COUNTIF(J$2:J$334,J43)&lt;&gt;1,RANK(J43,J$2:J$334)&amp;"°",RANK(J43,J$2:J$334)),"")</f>
        <v>42</v>
      </c>
      <c r="C43" s="4" t="str">
        <f aca="false">Joueurs!C16</f>
        <v>COCHET Irène</v>
      </c>
      <c r="D43" s="78" t="n">
        <f aca="false">IFERROR(VLOOKUP($C43,JoueursT1,10,0),0)</f>
        <v>17</v>
      </c>
      <c r="E43" s="78" t="n">
        <f aca="false">IFERROR(VLOOKUP($C43,JoueursT2,10,0),0)</f>
        <v>43</v>
      </c>
      <c r="F43" s="78" t="n">
        <f aca="false">IFERROR(VLOOKUP($C43,JoueursT3,10,0),0)</f>
        <v>48</v>
      </c>
      <c r="G43" s="78" t="n">
        <f aca="false">IFERROR(VLOOKUP($C43,JoueursT4,10,0),0)</f>
        <v>0</v>
      </c>
      <c r="H43" s="78" t="n">
        <f aca="false">IFERROR(VLOOKUP($C43,JoueursT5,10,0),0)</f>
        <v>20</v>
      </c>
      <c r="I43" s="78" t="n">
        <f aca="false">IFERROR(VLOOKUP($C43,JoueursT6,10,0),0)</f>
        <v>0</v>
      </c>
      <c r="J43" s="78" t="n">
        <f aca="false">SUM(D43:I43)</f>
        <v>128</v>
      </c>
    </row>
    <row r="44" customFormat="false" ht="14.25" hidden="false" customHeight="false" outlineLevel="0" collapsed="false">
      <c r="A44" s="78" t="n">
        <f aca="false">A43+1</f>
        <v>43</v>
      </c>
      <c r="B44" s="78" t="n">
        <f aca="false">IF(J44&lt;&gt;0,IF(COUNTIF(J$2:J$334,J44)&lt;&gt;1,RANK(J44,J$2:J$334)&amp;"°",RANK(J44,J$2:J$334)),"")</f>
        <v>43</v>
      </c>
      <c r="C44" s="4" t="str">
        <f aca="false">Joueurs!C54</f>
        <v>ROSIERE Marie-Noëlle</v>
      </c>
      <c r="D44" s="78" t="n">
        <f aca="false">IFERROR(VLOOKUP($C44,JoueursT1,10,0),0)</f>
        <v>35</v>
      </c>
      <c r="E44" s="78" t="n">
        <f aca="false">IFERROR(VLOOKUP($C44,JoueursT2,10,0),0)</f>
        <v>40</v>
      </c>
      <c r="F44" s="78" t="n">
        <f aca="false">IFERROR(VLOOKUP($C44,JoueursT3,10,0),0)</f>
        <v>0</v>
      </c>
      <c r="G44" s="78" t="n">
        <f aca="false">IFERROR(VLOOKUP($C44,JoueursT4,10,0),0)</f>
        <v>0</v>
      </c>
      <c r="H44" s="78" t="n">
        <f aca="false">IFERROR(VLOOKUP($C44,JoueursT5,10,0),0)</f>
        <v>51</v>
      </c>
      <c r="I44" s="78" t="n">
        <f aca="false">IFERROR(VLOOKUP($C44,JoueursT6,10,0),0)</f>
        <v>0</v>
      </c>
      <c r="J44" s="78" t="n">
        <f aca="false">SUM(D44:I44)</f>
        <v>126</v>
      </c>
    </row>
    <row r="45" customFormat="false" ht="14.25" hidden="false" customHeight="false" outlineLevel="0" collapsed="false">
      <c r="A45" s="78" t="n">
        <f aca="false">A44+1</f>
        <v>44</v>
      </c>
      <c r="B45" s="78" t="str">
        <f aca="false">IF(J45&lt;&gt;0,IF(COUNTIF(J$2:J$334,J45)&lt;&gt;1,RANK(J45,J$2:J$334)&amp;"°",RANK(J45,J$2:J$334)),"")</f>
        <v>44°</v>
      </c>
      <c r="C45" s="4" t="str">
        <f aca="false">Joueurs!C136</f>
        <v>WILEMME Jean</v>
      </c>
      <c r="D45" s="78" t="n">
        <f aca="false">IFERROR(VLOOKUP($C45,JoueursT1,10,0),0)</f>
        <v>55</v>
      </c>
      <c r="E45" s="78" t="n">
        <f aca="false">IFERROR(VLOOKUP($C45,JoueursT2,10,0),0)</f>
        <v>34</v>
      </c>
      <c r="F45" s="78" t="n">
        <f aca="false">IFERROR(VLOOKUP($C45,JoueursT3,10,0),0)</f>
        <v>8</v>
      </c>
      <c r="G45" s="78" t="n">
        <f aca="false">IFERROR(VLOOKUP($C45,JoueursT4,10,0),0)</f>
        <v>27</v>
      </c>
      <c r="H45" s="78" t="n">
        <f aca="false">IFERROR(VLOOKUP($C45,JoueursT5,10,0),0)</f>
        <v>0</v>
      </c>
      <c r="I45" s="78" t="n">
        <f aca="false">IFERROR(VLOOKUP($C45,JoueursT6,10,0),0)</f>
        <v>0</v>
      </c>
      <c r="J45" s="78" t="n">
        <f aca="false">SUM(D45:I45)</f>
        <v>124</v>
      </c>
    </row>
    <row r="46" customFormat="false" ht="14.25" hidden="false" customHeight="false" outlineLevel="0" collapsed="false">
      <c r="A46" s="78" t="n">
        <f aca="false">A45+1</f>
        <v>45</v>
      </c>
      <c r="B46" s="78" t="str">
        <f aca="false">IF(J46&lt;&gt;0,IF(COUNTIF(J$2:J$334,J46)&lt;&gt;1,RANK(J46,J$2:J$334)&amp;"°",RANK(J46,J$2:J$334)),"")</f>
        <v>44°</v>
      </c>
      <c r="C46" s="4" t="str">
        <f aca="false">Joueurs!C205</f>
        <v>ETIENNE Marie-Claire</v>
      </c>
      <c r="D46" s="78" t="n">
        <f aca="false">IFERROR(VLOOKUP($C46,JoueursT1,10,0),0)</f>
        <v>37.5</v>
      </c>
      <c r="E46" s="78" t="n">
        <f aca="false">IFERROR(VLOOKUP($C46,JoueursT2,10,0),0)</f>
        <v>0</v>
      </c>
      <c r="F46" s="78" t="n">
        <f aca="false">IFERROR(VLOOKUP($C46,JoueursT3,10,0),0)</f>
        <v>37</v>
      </c>
      <c r="G46" s="78" t="n">
        <f aca="false">IFERROR(VLOOKUP($C46,JoueursT4,10,0),0)</f>
        <v>0</v>
      </c>
      <c r="H46" s="78" t="n">
        <f aca="false">IFERROR(VLOOKUP($C46,JoueursT5,10,0),0)</f>
        <v>0</v>
      </c>
      <c r="I46" s="78" t="n">
        <f aca="false">IFERROR(VLOOKUP($C46,JoueursT6,10,0),0)</f>
        <v>49.5</v>
      </c>
      <c r="J46" s="78" t="n">
        <f aca="false">SUM(D46:I46)</f>
        <v>124</v>
      </c>
    </row>
    <row r="47" customFormat="false" ht="14.25" hidden="false" customHeight="false" outlineLevel="0" collapsed="false">
      <c r="A47" s="78" t="n">
        <f aca="false">A46+1</f>
        <v>46</v>
      </c>
      <c r="B47" s="78" t="n">
        <f aca="false">IF(J47&lt;&gt;0,IF(COUNTIF(J$2:J$334,J47)&lt;&gt;1,RANK(J47,J$2:J$334)&amp;"°",RANK(J47,J$2:J$334)),"")</f>
        <v>46</v>
      </c>
      <c r="C47" s="4" t="str">
        <f aca="false">Joueurs!C163</f>
        <v>KIELBASA Véronique</v>
      </c>
      <c r="D47" s="78" t="n">
        <f aca="false">IFERROR(VLOOKUP($C47,JoueursT1,10,0),0)</f>
        <v>0</v>
      </c>
      <c r="E47" s="78" t="n">
        <f aca="false">IFERROR(VLOOKUP($C47,JoueursT2,10,0),0)</f>
        <v>0</v>
      </c>
      <c r="F47" s="78" t="n">
        <f aca="false">IFERROR(VLOOKUP($C47,JoueursT3,10,0),0)</f>
        <v>40</v>
      </c>
      <c r="G47" s="78" t="n">
        <f aca="false">IFERROR(VLOOKUP($C47,JoueursT4,10,0),0)</f>
        <v>0</v>
      </c>
      <c r="H47" s="78" t="n">
        <f aca="false">IFERROR(VLOOKUP($C47,JoueursT5,10,0),0)</f>
        <v>62</v>
      </c>
      <c r="I47" s="78" t="n">
        <f aca="false">IFERROR(VLOOKUP($C47,JoueursT6,10,0),0)</f>
        <v>20</v>
      </c>
      <c r="J47" s="78" t="n">
        <f aca="false">SUM(D47:I47)</f>
        <v>122</v>
      </c>
    </row>
    <row r="48" customFormat="false" ht="14.25" hidden="false" customHeight="false" outlineLevel="0" collapsed="false">
      <c r="A48" s="78" t="n">
        <f aca="false">A47+1</f>
        <v>47</v>
      </c>
      <c r="B48" s="78" t="n">
        <f aca="false">IF(J48&lt;&gt;0,IF(COUNTIF(J$2:J$334,J48)&lt;&gt;1,RANK(J48,J$2:J$334)&amp;"°",RANK(J48,J$2:J$334)),"")</f>
        <v>47</v>
      </c>
      <c r="C48" s="4" t="str">
        <f aca="false">Joueurs!C223</f>
        <v>ROSSI Martine</v>
      </c>
      <c r="D48" s="78" t="n">
        <f aca="false">IFERROR(VLOOKUP($C48,JoueursT1,10,0),0)</f>
        <v>0</v>
      </c>
      <c r="E48" s="78" t="n">
        <f aca="false">IFERROR(VLOOKUP($C48,JoueursT2,10,0),0)</f>
        <v>38.5</v>
      </c>
      <c r="F48" s="78" t="n">
        <f aca="false">IFERROR(VLOOKUP($C48,JoueursT3,10,0),0)</f>
        <v>23</v>
      </c>
      <c r="G48" s="78" t="n">
        <f aca="false">IFERROR(VLOOKUP($C48,JoueursT4,10,0),0)</f>
        <v>0</v>
      </c>
      <c r="H48" s="78" t="n">
        <f aca="false">IFERROR(VLOOKUP($C48,JoueursT5,10,0),0)</f>
        <v>0</v>
      </c>
      <c r="I48" s="78" t="n">
        <f aca="false">IFERROR(VLOOKUP($C48,JoueursT6,10,0),0)</f>
        <v>55</v>
      </c>
      <c r="J48" s="78" t="n">
        <f aca="false">SUM(D48:I48)</f>
        <v>116.5</v>
      </c>
    </row>
    <row r="49" customFormat="false" ht="14.25" hidden="false" customHeight="false" outlineLevel="0" collapsed="false">
      <c r="A49" s="78" t="n">
        <f aca="false">A48+1</f>
        <v>48</v>
      </c>
      <c r="B49" s="78" t="n">
        <f aca="false">IF(J49&lt;&gt;0,IF(COUNTIF(J$2:J$334,J49)&lt;&gt;1,RANK(J49,J$2:J$334)&amp;"°",RANK(J49,J$2:J$334)),"")</f>
        <v>48</v>
      </c>
      <c r="C49" s="4" t="str">
        <f aca="false">Joueurs!C82</f>
        <v>SAINT-GUILLAIN Annie</v>
      </c>
      <c r="D49" s="78" t="n">
        <f aca="false">IFERROR(VLOOKUP($C49,JoueursT1,10,0),0)</f>
        <v>28</v>
      </c>
      <c r="E49" s="78" t="n">
        <f aca="false">IFERROR(VLOOKUP($C49,JoueursT2,10,0),0)</f>
        <v>25</v>
      </c>
      <c r="F49" s="78" t="n">
        <f aca="false">IFERROR(VLOOKUP($C49,JoueursT3,10,0),0)</f>
        <v>0</v>
      </c>
      <c r="G49" s="78" t="n">
        <f aca="false">IFERROR(VLOOKUP($C49,JoueursT4,10,0),0)</f>
        <v>8</v>
      </c>
      <c r="H49" s="78" t="n">
        <f aca="false">IFERROR(VLOOKUP($C49,JoueursT5,10,0),0)</f>
        <v>25</v>
      </c>
      <c r="I49" s="78" t="n">
        <f aca="false">IFERROR(VLOOKUP($C49,JoueursT6,10,0),0)</f>
        <v>30</v>
      </c>
      <c r="J49" s="78" t="n">
        <f aca="false">SUM(D49:I49)</f>
        <v>116</v>
      </c>
    </row>
    <row r="50" customFormat="false" ht="14.25" hidden="false" customHeight="false" outlineLevel="0" collapsed="false">
      <c r="A50" s="78" t="n">
        <f aca="false">A49+1</f>
        <v>49</v>
      </c>
      <c r="B50" s="78" t="n">
        <f aca="false">IF(J50&lt;&gt;0,IF(COUNTIF(J$2:J$334,J50)&lt;&gt;1,RANK(J50,J$2:J$334)&amp;"°",RANK(J50,J$2:J$334)),"")</f>
        <v>49</v>
      </c>
      <c r="C50" s="4" t="str">
        <f aca="false">Joueurs!C200</f>
        <v>COOS Mieke</v>
      </c>
      <c r="D50" s="78" t="n">
        <f aca="false">IFERROR(VLOOKUP($C50,JoueursT1,10,0),0)</f>
        <v>33</v>
      </c>
      <c r="E50" s="78" t="n">
        <f aca="false">IFERROR(VLOOKUP($C50,JoueursT2,10,0),0)</f>
        <v>0</v>
      </c>
      <c r="F50" s="78" t="n">
        <f aca="false">IFERROR(VLOOKUP($C50,JoueursT3,10,0),0)</f>
        <v>0</v>
      </c>
      <c r="G50" s="78" t="n">
        <f aca="false">IFERROR(VLOOKUP($C50,JoueursT4,10,0),0)</f>
        <v>43</v>
      </c>
      <c r="H50" s="78" t="n">
        <f aca="false">IFERROR(VLOOKUP($C50,JoueursT5,10,0),0)</f>
        <v>37</v>
      </c>
      <c r="I50" s="78" t="n">
        <f aca="false">IFERROR(VLOOKUP($C50,JoueursT6,10,0),0)</f>
        <v>0</v>
      </c>
      <c r="J50" s="78" t="n">
        <f aca="false">SUM(D50:I50)</f>
        <v>113</v>
      </c>
    </row>
    <row r="51" customFormat="false" ht="14.25" hidden="false" customHeight="false" outlineLevel="0" collapsed="false">
      <c r="A51" s="78" t="n">
        <f aca="false">A50+1</f>
        <v>50</v>
      </c>
      <c r="B51" s="78" t="n">
        <f aca="false">IF(J51&lt;&gt;0,IF(COUNTIF(J$2:J$334,J51)&lt;&gt;1,RANK(J51,J$2:J$334)&amp;"°",RANK(J51,J$2:J$334)),"")</f>
        <v>50</v>
      </c>
      <c r="C51" s="4" t="str">
        <f aca="false">Joueurs!C245</f>
        <v>REBAUDENGO Elisabeth</v>
      </c>
      <c r="D51" s="78" t="n">
        <f aca="false">IFERROR(VLOOKUP($C51,JoueursT1,10,0),0)</f>
        <v>22</v>
      </c>
      <c r="E51" s="78" t="n">
        <f aca="false">IFERROR(VLOOKUP($C51,JoueursT2,10,0),0)</f>
        <v>21</v>
      </c>
      <c r="F51" s="78" t="n">
        <f aca="false">IFERROR(VLOOKUP($C51,JoueursT3,10,0),0)</f>
        <v>45.5</v>
      </c>
      <c r="G51" s="78" t="n">
        <f aca="false">IFERROR(VLOOKUP($C51,JoueursT4,10,0),0)</f>
        <v>0</v>
      </c>
      <c r="H51" s="78" t="n">
        <f aca="false">IFERROR(VLOOKUP($C51,JoueursT5,10,0),0)</f>
        <v>8</v>
      </c>
      <c r="I51" s="78" t="n">
        <f aca="false">IFERROR(VLOOKUP($C51,JoueursT6,10,0),0)</f>
        <v>16</v>
      </c>
      <c r="J51" s="78" t="n">
        <f aca="false">SUM(D51:I51)</f>
        <v>112.5</v>
      </c>
    </row>
    <row r="52" customFormat="false" ht="14.25" hidden="false" customHeight="false" outlineLevel="0" collapsed="false">
      <c r="A52" s="78" t="n">
        <f aca="false">A51+1</f>
        <v>51</v>
      </c>
      <c r="B52" s="78" t="n">
        <f aca="false">IF(J52&lt;&gt;0,IF(COUNTIF(J$2:J$334,J52)&lt;&gt;1,RANK(J52,J$2:J$334)&amp;"°",RANK(J52,J$2:J$334)),"")</f>
        <v>51</v>
      </c>
      <c r="C52" s="4" t="str">
        <f aca="false">Joueurs!C57</f>
        <v>TRIBOLET Jean-Claude</v>
      </c>
      <c r="D52" s="78" t="n">
        <f aca="false">IFERROR(VLOOKUP($C52,JoueursT1,10,0),0)</f>
        <v>0</v>
      </c>
      <c r="E52" s="78" t="n">
        <f aca="false">IFERROR(VLOOKUP($C52,JoueursT2,10,0),0)</f>
        <v>0</v>
      </c>
      <c r="F52" s="78" t="n">
        <f aca="false">IFERROR(VLOOKUP($C52,JoueursT3,10,0),0)</f>
        <v>0</v>
      </c>
      <c r="G52" s="78" t="n">
        <f aca="false">IFERROR(VLOOKUP($C52,JoueursT4,10,0),0)</f>
        <v>0</v>
      </c>
      <c r="H52" s="78" t="n">
        <f aca="false">IFERROR(VLOOKUP($C52,JoueursT5,10,0),0)</f>
        <v>53.5</v>
      </c>
      <c r="I52" s="78" t="n">
        <f aca="false">IFERROR(VLOOKUP($C52,JoueursT6,10,0),0)</f>
        <v>53</v>
      </c>
      <c r="J52" s="78" t="n">
        <f aca="false">SUM(D52:I52)</f>
        <v>106.5</v>
      </c>
    </row>
    <row r="53" customFormat="false" ht="14.25" hidden="false" customHeight="false" outlineLevel="0" collapsed="false">
      <c r="A53" s="78" t="n">
        <f aca="false">A52+1</f>
        <v>52</v>
      </c>
      <c r="B53" s="78" t="n">
        <f aca="false">IF(J53&lt;&gt;0,IF(COUNTIF(J$2:J$334,J53)&lt;&gt;1,RANK(J53,J$2:J$334)&amp;"°",RANK(J53,J$2:J$334)),"")</f>
        <v>52</v>
      </c>
      <c r="C53" s="4" t="str">
        <f aca="false">Joueurs!C52</f>
        <v>NOIRHOMME Joseph</v>
      </c>
      <c r="D53" s="78" t="n">
        <f aca="false">IFERROR(VLOOKUP($C53,JoueursT1,10,0),0)</f>
        <v>27</v>
      </c>
      <c r="E53" s="78" t="n">
        <f aca="false">IFERROR(VLOOKUP($C53,JoueursT2,10,0),0)</f>
        <v>0</v>
      </c>
      <c r="F53" s="78" t="n">
        <f aca="false">IFERROR(VLOOKUP($C53,JoueursT3,10,0),0)</f>
        <v>34.5</v>
      </c>
      <c r="G53" s="78" t="n">
        <f aca="false">IFERROR(VLOOKUP($C53,JoueursT4,10,0),0)</f>
        <v>0</v>
      </c>
      <c r="H53" s="78" t="n">
        <f aca="false">IFERROR(VLOOKUP($C53,JoueursT5,10,0),0)</f>
        <v>43.5</v>
      </c>
      <c r="I53" s="78" t="n">
        <f aca="false">IFERROR(VLOOKUP($C53,JoueursT6,10,0),0)</f>
        <v>0</v>
      </c>
      <c r="J53" s="78" t="n">
        <f aca="false">SUM(D53:I53)</f>
        <v>105</v>
      </c>
    </row>
    <row r="54" customFormat="false" ht="14.25" hidden="false" customHeight="false" outlineLevel="0" collapsed="false">
      <c r="A54" s="78" t="n">
        <f aca="false">A53+1</f>
        <v>53</v>
      </c>
      <c r="B54" s="78" t="n">
        <f aca="false">IF(J54&lt;&gt;0,IF(COUNTIF(J$2:J$334,J54)&lt;&gt;1,RANK(J54,J$2:J$334)&amp;"°",RANK(J54,J$2:J$334)),"")</f>
        <v>53</v>
      </c>
      <c r="C54" s="4" t="str">
        <f aca="false">Joueurs!C42</f>
        <v>KOEUNE Bernadette</v>
      </c>
      <c r="D54" s="78" t="n">
        <f aca="false">IFERROR(VLOOKUP($C54,JoueursT1,10,0),0)</f>
        <v>26</v>
      </c>
      <c r="E54" s="78" t="n">
        <f aca="false">IFERROR(VLOOKUP($C54,JoueursT2,10,0),0)</f>
        <v>14</v>
      </c>
      <c r="F54" s="78" t="n">
        <f aca="false">IFERROR(VLOOKUP($C54,JoueursT3,10,0),0)</f>
        <v>0</v>
      </c>
      <c r="G54" s="78" t="n">
        <f aca="false">IFERROR(VLOOKUP($C54,JoueursT4,10,0),0)</f>
        <v>24</v>
      </c>
      <c r="H54" s="78" t="n">
        <f aca="false">IFERROR(VLOOKUP($C54,JoueursT5,10,0),0)</f>
        <v>0</v>
      </c>
      <c r="I54" s="78" t="n">
        <f aca="false">IFERROR(VLOOKUP($C54,JoueursT6,10,0),0)</f>
        <v>39</v>
      </c>
      <c r="J54" s="78" t="n">
        <f aca="false">SUM(D54:I54)</f>
        <v>103</v>
      </c>
    </row>
    <row r="55" customFormat="false" ht="14.25" hidden="false" customHeight="false" outlineLevel="0" collapsed="false">
      <c r="A55" s="78" t="n">
        <f aca="false">A54+1</f>
        <v>54</v>
      </c>
      <c r="B55" s="78" t="n">
        <f aca="false">IF(J55&lt;&gt;0,IF(COUNTIF(J$2:J$334,J55)&lt;&gt;1,RANK(J55,J$2:J$334)&amp;"°",RANK(J55,J$2:J$334)),"")</f>
        <v>54</v>
      </c>
      <c r="C55" s="4" t="str">
        <f aca="false">Joueurs!C81</f>
        <v>JACMIN Cécile</v>
      </c>
      <c r="D55" s="78" t="n">
        <f aca="false">IFERROR(VLOOKUP($C55,JoueursT1,10,0),0)</f>
        <v>0</v>
      </c>
      <c r="E55" s="78" t="n">
        <f aca="false">IFERROR(VLOOKUP($C55,JoueursT2,10,0),0)</f>
        <v>28.5</v>
      </c>
      <c r="F55" s="78" t="n">
        <f aca="false">IFERROR(VLOOKUP($C55,JoueursT3,10,0),0)</f>
        <v>27</v>
      </c>
      <c r="G55" s="78" t="n">
        <f aca="false">IFERROR(VLOOKUP($C55,JoueursT4,10,0),0)</f>
        <v>23</v>
      </c>
      <c r="H55" s="78" t="n">
        <f aca="false">IFERROR(VLOOKUP($C55,JoueursT5,10,0),0)</f>
        <v>0</v>
      </c>
      <c r="I55" s="78" t="n">
        <f aca="false">IFERROR(VLOOKUP($C55,JoueursT6,10,0),0)</f>
        <v>24</v>
      </c>
      <c r="J55" s="78" t="n">
        <f aca="false">SUM(D55:I55)</f>
        <v>102.5</v>
      </c>
    </row>
    <row r="56" customFormat="false" ht="14.25" hidden="false" customHeight="false" outlineLevel="0" collapsed="false">
      <c r="A56" s="78" t="n">
        <f aca="false">A55+1</f>
        <v>55</v>
      </c>
      <c r="B56" s="78" t="n">
        <f aca="false">IF(J56&lt;&gt;0,IF(COUNTIF(J$2:J$334,J56)&lt;&gt;1,RANK(J56,J$2:J$334)&amp;"°",RANK(J56,J$2:J$334)),"")</f>
        <v>55</v>
      </c>
      <c r="C56" s="4" t="str">
        <f aca="false">Joueurs!C253</f>
        <v>BASTIEN Anita</v>
      </c>
      <c r="D56" s="78" t="n">
        <f aca="false">IFERROR(VLOOKUP($C56,JoueursT1,10,0),0)</f>
        <v>47</v>
      </c>
      <c r="E56" s="78" t="n">
        <f aca="false">IFERROR(VLOOKUP($C56,JoueursT2,10,0),0)</f>
        <v>0</v>
      </c>
      <c r="F56" s="78" t="n">
        <f aca="false">IFERROR(VLOOKUP($C56,JoueursT3,10,0),0)</f>
        <v>26</v>
      </c>
      <c r="G56" s="78" t="n">
        <f aca="false">IFERROR(VLOOKUP($C56,JoueursT4,10,0),0)</f>
        <v>21</v>
      </c>
      <c r="H56" s="78" t="n">
        <f aca="false">IFERROR(VLOOKUP($C56,JoueursT5,10,0),0)</f>
        <v>0</v>
      </c>
      <c r="I56" s="78" t="n">
        <f aca="false">IFERROR(VLOOKUP($C56,JoueursT6,10,0),0)</f>
        <v>0</v>
      </c>
      <c r="J56" s="78" t="n">
        <f aca="false">SUM(D56:I56)</f>
        <v>94</v>
      </c>
    </row>
    <row r="57" customFormat="false" ht="14.25" hidden="false" customHeight="false" outlineLevel="0" collapsed="false">
      <c r="A57" s="78" t="n">
        <f aca="false">A56+1</f>
        <v>56</v>
      </c>
      <c r="B57" s="78" t="n">
        <f aca="false">IF(J57&lt;&gt;0,IF(COUNTIF(J$2:J$334,J57)&lt;&gt;1,RANK(J57,J$2:J$334)&amp;"°",RANK(J57,J$2:J$334)),"")</f>
        <v>56</v>
      </c>
      <c r="C57" s="4" t="str">
        <f aca="false">Joueurs!C248</f>
        <v>THIEFAIN Christine</v>
      </c>
      <c r="D57" s="78" t="n">
        <f aca="false">IFERROR(VLOOKUP($C57,JoueursT1,10,0),0)</f>
        <v>0</v>
      </c>
      <c r="E57" s="78" t="n">
        <f aca="false">IFERROR(VLOOKUP($C57,JoueursT2,10,0),0)</f>
        <v>58</v>
      </c>
      <c r="F57" s="78" t="n">
        <f aca="false">IFERROR(VLOOKUP($C57,JoueursT3,10,0),0)</f>
        <v>0</v>
      </c>
      <c r="G57" s="78" t="n">
        <f aca="false">IFERROR(VLOOKUP($C57,JoueursT4,10,0),0)</f>
        <v>34</v>
      </c>
      <c r="H57" s="78" t="n">
        <f aca="false">IFERROR(VLOOKUP($C57,JoueursT5,10,0),0)</f>
        <v>0</v>
      </c>
      <c r="I57" s="78" t="n">
        <f aca="false">IFERROR(VLOOKUP($C57,JoueursT6,10,0),0)</f>
        <v>0</v>
      </c>
      <c r="J57" s="78" t="n">
        <f aca="false">SUM(D57:I57)</f>
        <v>92</v>
      </c>
    </row>
    <row r="58" customFormat="false" ht="14.25" hidden="false" customHeight="false" outlineLevel="0" collapsed="false">
      <c r="A58" s="78" t="n">
        <f aca="false">A57+1</f>
        <v>57</v>
      </c>
      <c r="B58" s="78" t="n">
        <f aca="false">IF(J58&lt;&gt;0,IF(COUNTIF(J$2:J$334,J58)&lt;&gt;1,RANK(J58,J$2:J$334)&amp;"°",RANK(J58,J$2:J$334)),"")</f>
        <v>57</v>
      </c>
      <c r="C58" s="4" t="str">
        <f aca="false">Joueurs!C25</f>
        <v>SIMAR Pierre</v>
      </c>
      <c r="D58" s="78" t="n">
        <f aca="false">IFERROR(VLOOKUP($C58,JoueursT1,10,0),0)</f>
        <v>50</v>
      </c>
      <c r="E58" s="78" t="n">
        <f aca="false">IFERROR(VLOOKUP($C58,JoueursT2,10,0),0)</f>
        <v>41.5</v>
      </c>
      <c r="F58" s="78" t="n">
        <f aca="false">IFERROR(VLOOKUP($C58,JoueursT3,10,0),0)</f>
        <v>0</v>
      </c>
      <c r="G58" s="78" t="n">
        <f aca="false">IFERROR(VLOOKUP($C58,JoueursT4,10,0),0)</f>
        <v>0</v>
      </c>
      <c r="H58" s="78" t="n">
        <f aca="false">IFERROR(VLOOKUP($C58,JoueursT5,10,0),0)</f>
        <v>0</v>
      </c>
      <c r="I58" s="78" t="n">
        <f aca="false">IFERROR(VLOOKUP($C58,JoueursT6,10,0),0)</f>
        <v>0</v>
      </c>
      <c r="J58" s="78" t="n">
        <f aca="false">SUM(D58:I58)</f>
        <v>91.5</v>
      </c>
    </row>
    <row r="59" customFormat="false" ht="14.25" hidden="false" customHeight="false" outlineLevel="0" collapsed="false">
      <c r="A59" s="78" t="n">
        <f aca="false">A58+1</f>
        <v>58</v>
      </c>
      <c r="B59" s="78" t="n">
        <f aca="false">IF(J59&lt;&gt;0,IF(COUNTIF(J$2:J$334,J59)&lt;&gt;1,RANK(J59,J$2:J$334)&amp;"°",RANK(J59,J$2:J$334)),"")</f>
        <v>58</v>
      </c>
      <c r="C59" s="4" t="str">
        <f aca="false">Joueurs!C172</f>
        <v>GLESNER Martine</v>
      </c>
      <c r="D59" s="78" t="n">
        <f aca="false">IFERROR(VLOOKUP($C59,JoueursT1,10,0),0)</f>
        <v>0</v>
      </c>
      <c r="E59" s="78" t="n">
        <f aca="false">IFERROR(VLOOKUP($C59,JoueursT2,10,0),0)</f>
        <v>27</v>
      </c>
      <c r="F59" s="78" t="n">
        <f aca="false">IFERROR(VLOOKUP($C59,JoueursT3,10,0),0)</f>
        <v>14</v>
      </c>
      <c r="G59" s="78" t="n">
        <f aca="false">IFERROR(VLOOKUP($C59,JoueursT4,10,0),0)</f>
        <v>26</v>
      </c>
      <c r="H59" s="78" t="n">
        <f aca="false">IFERROR(VLOOKUP($C59,JoueursT5,10,0),0)</f>
        <v>14</v>
      </c>
      <c r="I59" s="78" t="n">
        <f aca="false">IFERROR(VLOOKUP($C59,JoueursT6,10,0),0)</f>
        <v>8</v>
      </c>
      <c r="J59" s="78" t="n">
        <f aca="false">SUM(D59:I59)</f>
        <v>89</v>
      </c>
    </row>
    <row r="60" customFormat="false" ht="14.25" hidden="false" customHeight="false" outlineLevel="0" collapsed="false">
      <c r="A60" s="78" t="n">
        <f aca="false">A59+1</f>
        <v>59</v>
      </c>
      <c r="B60" s="78" t="n">
        <f aca="false">IF(J60&lt;&gt;0,IF(COUNTIF(J$2:J$334,J60)&lt;&gt;1,RANK(J60,J$2:J$334)&amp;"°",RANK(J60,J$2:J$334)),"")</f>
        <v>59</v>
      </c>
      <c r="C60" s="4" t="str">
        <f aca="false">Joueurs!C76</f>
        <v>BRIOLAT Jean-Marie</v>
      </c>
      <c r="D60" s="78" t="n">
        <f aca="false">IFERROR(VLOOKUP($C60,JoueursT1,10,0),0)</f>
        <v>10</v>
      </c>
      <c r="E60" s="78" t="n">
        <f aca="false">IFERROR(VLOOKUP($C60,JoueursT2,10,0),0)</f>
        <v>0</v>
      </c>
      <c r="F60" s="78" t="n">
        <f aca="false">IFERROR(VLOOKUP($C60,JoueursT3,10,0),0)</f>
        <v>21</v>
      </c>
      <c r="G60" s="78" t="n">
        <f aca="false">IFERROR(VLOOKUP($C60,JoueursT4,10,0),0)</f>
        <v>22</v>
      </c>
      <c r="H60" s="78" t="n">
        <f aca="false">IFERROR(VLOOKUP($C60,JoueursT5,10,0),0)</f>
        <v>31</v>
      </c>
      <c r="I60" s="78" t="n">
        <f aca="false">IFERROR(VLOOKUP($C60,JoueursT6,10,0),0)</f>
        <v>0</v>
      </c>
      <c r="J60" s="78" t="n">
        <f aca="false">SUM(D60:I60)</f>
        <v>84</v>
      </c>
    </row>
    <row r="61" customFormat="false" ht="14.25" hidden="false" customHeight="false" outlineLevel="0" collapsed="false">
      <c r="A61" s="78" t="n">
        <f aca="false">A60+1</f>
        <v>60</v>
      </c>
      <c r="B61" s="78" t="str">
        <f aca="false">IF(J61&lt;&gt;0,IF(COUNTIF(J$2:J$334,J61)&lt;&gt;1,RANK(J61,J$2:J$334)&amp;"°",RANK(J61,J$2:J$334)),"")</f>
        <v>60°</v>
      </c>
      <c r="C61" s="4" t="str">
        <f aca="false">Joueurs!C161</f>
        <v>GOBLET Jocelyne</v>
      </c>
      <c r="D61" s="78" t="n">
        <f aca="false">IFERROR(VLOOKUP($C61,JoueursT1,10,0),0)</f>
        <v>49</v>
      </c>
      <c r="E61" s="78" t="n">
        <f aca="false">IFERROR(VLOOKUP($C61,JoueursT2,10,0),0)</f>
        <v>0</v>
      </c>
      <c r="F61" s="78" t="n">
        <f aca="false">IFERROR(VLOOKUP($C61,JoueursT3,10,0),0)</f>
        <v>0</v>
      </c>
      <c r="G61" s="78" t="n">
        <f aca="false">IFERROR(VLOOKUP($C61,JoueursT4,10,0),0)</f>
        <v>0</v>
      </c>
      <c r="H61" s="78" t="n">
        <f aca="false">IFERROR(VLOOKUP($C61,JoueursT5,10,0),0)</f>
        <v>0</v>
      </c>
      <c r="I61" s="78" t="n">
        <f aca="false">IFERROR(VLOOKUP($C61,JoueursT6,10,0),0)</f>
        <v>29</v>
      </c>
      <c r="J61" s="78" t="n">
        <f aca="false">SUM(D61:I61)</f>
        <v>78</v>
      </c>
    </row>
    <row r="62" customFormat="false" ht="14.25" hidden="false" customHeight="false" outlineLevel="0" collapsed="false">
      <c r="A62" s="78" t="n">
        <f aca="false">A61+1</f>
        <v>61</v>
      </c>
      <c r="B62" s="78" t="str">
        <f aca="false">IF(J62&lt;&gt;0,IF(COUNTIF(J$2:J$334,J62)&lt;&gt;1,RANK(J62,J$2:J$334)&amp;"°",RANK(J62,J$2:J$334)),"")</f>
        <v>60°</v>
      </c>
      <c r="C62" s="4" t="str">
        <f aca="false">Joueurs!C228</f>
        <v>BOMPARD Maryline</v>
      </c>
      <c r="D62" s="78" t="n">
        <f aca="false">IFERROR(VLOOKUP($C62,JoueursT1,10,0),0)</f>
        <v>0</v>
      </c>
      <c r="E62" s="78" t="n">
        <f aca="false">IFERROR(VLOOKUP($C62,JoueursT2,10,0),0)</f>
        <v>20</v>
      </c>
      <c r="F62" s="78" t="n">
        <f aca="false">IFERROR(VLOOKUP($C62,JoueursT3,10,0),0)</f>
        <v>28</v>
      </c>
      <c r="G62" s="78" t="n">
        <f aca="false">IFERROR(VLOOKUP($C62,JoueursT4,10,0),0)</f>
        <v>0</v>
      </c>
      <c r="H62" s="78" t="n">
        <f aca="false">IFERROR(VLOOKUP($C62,JoueursT5,10,0),0)</f>
        <v>30</v>
      </c>
      <c r="I62" s="78" t="n">
        <f aca="false">IFERROR(VLOOKUP($C62,JoueursT6,10,0),0)</f>
        <v>0</v>
      </c>
      <c r="J62" s="78" t="n">
        <f aca="false">SUM(D62:I62)</f>
        <v>78</v>
      </c>
    </row>
    <row r="63" customFormat="false" ht="14.25" hidden="false" customHeight="false" outlineLevel="0" collapsed="false">
      <c r="A63" s="78" t="n">
        <f aca="false">A62+1</f>
        <v>62</v>
      </c>
      <c r="B63" s="78" t="n">
        <f aca="false">IF(J63&lt;&gt;0,IF(COUNTIF(J$2:J$334,J63)&lt;&gt;1,RANK(J63,J$2:J$334)&amp;"°",RANK(J63,J$2:J$334)),"")</f>
        <v>62</v>
      </c>
      <c r="C63" s="4" t="str">
        <f aca="false">Joueurs!C112</f>
        <v>RONVEAUX Anne</v>
      </c>
      <c r="D63" s="78" t="n">
        <f aca="false">IFERROR(VLOOKUP($C63,JoueursT1,10,0),0)</f>
        <v>29</v>
      </c>
      <c r="E63" s="78" t="n">
        <f aca="false">IFERROR(VLOOKUP($C63,JoueursT2,10,0),0)</f>
        <v>47.5</v>
      </c>
      <c r="F63" s="78" t="n">
        <f aca="false">IFERROR(VLOOKUP($C63,JoueursT3,10,0),0)</f>
        <v>0</v>
      </c>
      <c r="G63" s="78" t="n">
        <f aca="false">IFERROR(VLOOKUP($C63,JoueursT4,10,0),0)</f>
        <v>0</v>
      </c>
      <c r="H63" s="78" t="n">
        <f aca="false">IFERROR(VLOOKUP($C63,JoueursT5,10,0),0)</f>
        <v>0</v>
      </c>
      <c r="I63" s="78" t="n">
        <f aca="false">IFERROR(VLOOKUP($C63,JoueursT6,10,0),0)</f>
        <v>0</v>
      </c>
      <c r="J63" s="78" t="n">
        <f aca="false">SUM(D63:I63)</f>
        <v>76.5</v>
      </c>
    </row>
    <row r="64" customFormat="false" ht="14.25" hidden="false" customHeight="false" outlineLevel="0" collapsed="false">
      <c r="A64" s="78" t="n">
        <f aca="false">A63+1</f>
        <v>63</v>
      </c>
      <c r="B64" s="78" t="n">
        <f aca="false">IF(J64&lt;&gt;0,IF(COUNTIF(J$2:J$334,J64)&lt;&gt;1,RANK(J64,J$2:J$334)&amp;"°",RANK(J64,J$2:J$334)),"")</f>
        <v>63</v>
      </c>
      <c r="C64" s="4" t="str">
        <f aca="false">Joueurs!C157</f>
        <v>COLLIN Rose-Marie</v>
      </c>
      <c r="D64" s="78" t="n">
        <f aca="false">IFERROR(VLOOKUP($C64,JoueursT1,10,0),0)</f>
        <v>12.5</v>
      </c>
      <c r="E64" s="78" t="n">
        <f aca="false">IFERROR(VLOOKUP($C64,JoueursT2,10,0),0)</f>
        <v>0</v>
      </c>
      <c r="F64" s="78" t="n">
        <f aca="false">IFERROR(VLOOKUP($C64,JoueursT3,10,0),0)</f>
        <v>17</v>
      </c>
      <c r="G64" s="78" t="n">
        <f aca="false">IFERROR(VLOOKUP($C64,JoueursT4,10,0),0)</f>
        <v>18</v>
      </c>
      <c r="H64" s="78" t="n">
        <f aca="false">IFERROR(VLOOKUP($C64,JoueursT5,10,0),0)</f>
        <v>17</v>
      </c>
      <c r="I64" s="78" t="n">
        <f aca="false">IFERROR(VLOOKUP($C64,JoueursT6,10,0),0)</f>
        <v>10</v>
      </c>
      <c r="J64" s="78" t="n">
        <f aca="false">SUM(D64:I64)</f>
        <v>74.5</v>
      </c>
    </row>
    <row r="65" customFormat="false" ht="14.25" hidden="false" customHeight="false" outlineLevel="0" collapsed="false">
      <c r="A65" s="78" t="n">
        <f aca="false">A64+1</f>
        <v>64</v>
      </c>
      <c r="B65" s="78" t="n">
        <f aca="false">IF(J65&lt;&gt;0,IF(COUNTIF(J$2:J$334,J65)&lt;&gt;1,RANK(J65,J$2:J$334)&amp;"°",RANK(J65,J$2:J$334)),"")</f>
        <v>64</v>
      </c>
      <c r="C65" s="4" t="str">
        <f aca="false">Joueurs!C187</f>
        <v>GOFFIN Veena</v>
      </c>
      <c r="D65" s="78" t="n">
        <f aca="false">IFERROR(VLOOKUP($C65,JoueursT1,10,0),0)</f>
        <v>14</v>
      </c>
      <c r="E65" s="78" t="n">
        <f aca="false">IFERROR(VLOOKUP($C65,JoueursT2,10,0),0)</f>
        <v>23</v>
      </c>
      <c r="F65" s="78" t="n">
        <f aca="false">IFERROR(VLOOKUP($C65,JoueursT3,10,0),0)</f>
        <v>0</v>
      </c>
      <c r="G65" s="78" t="n">
        <f aca="false">IFERROR(VLOOKUP($C65,JoueursT4,10,0),0)</f>
        <v>35</v>
      </c>
      <c r="H65" s="78" t="n">
        <f aca="false">IFERROR(VLOOKUP($C65,JoueursT5,10,0),0)</f>
        <v>0</v>
      </c>
      <c r="I65" s="78" t="n">
        <f aca="false">IFERROR(VLOOKUP($C65,JoueursT6,10,0),0)</f>
        <v>0</v>
      </c>
      <c r="J65" s="78" t="n">
        <f aca="false">SUM(D65:I65)</f>
        <v>72</v>
      </c>
    </row>
    <row r="66" customFormat="false" ht="14.25" hidden="false" customHeight="false" outlineLevel="0" collapsed="false">
      <c r="A66" s="78" t="n">
        <f aca="false">A65+1</f>
        <v>65</v>
      </c>
      <c r="B66" s="78" t="n">
        <f aca="false">IF(J66&lt;&gt;0,IF(COUNTIF(J$2:J$334,J66)&lt;&gt;1,RANK(J66,J$2:J$334)&amp;"°",RANK(J66,J$2:J$334)),"")</f>
        <v>65</v>
      </c>
      <c r="C66" s="4" t="str">
        <f aca="false">Joueurs!C132</f>
        <v>VAN DER PERRE Béatrice</v>
      </c>
      <c r="D66" s="78" t="n">
        <f aca="false">IFERROR(VLOOKUP($C66,JoueursT1,10,0),0)</f>
        <v>45</v>
      </c>
      <c r="E66" s="78" t="n">
        <f aca="false">IFERROR(VLOOKUP($C66,JoueursT2,10,0),0)</f>
        <v>0</v>
      </c>
      <c r="F66" s="78" t="n">
        <f aca="false">IFERROR(VLOOKUP($C66,JoueursT3,10,0),0)</f>
        <v>11</v>
      </c>
      <c r="G66" s="78" t="n">
        <f aca="false">IFERROR(VLOOKUP($C66,JoueursT4,10,0),0)</f>
        <v>0</v>
      </c>
      <c r="H66" s="78" t="n">
        <f aca="false">IFERROR(VLOOKUP($C66,JoueursT5,10,0),0)</f>
        <v>13</v>
      </c>
      <c r="I66" s="78" t="n">
        <f aca="false">IFERROR(VLOOKUP($C66,JoueursT6,10,0),0)</f>
        <v>0</v>
      </c>
      <c r="J66" s="78" t="n">
        <f aca="false">SUM(D66:I66)</f>
        <v>69</v>
      </c>
    </row>
    <row r="67" customFormat="false" ht="14.25" hidden="false" customHeight="false" outlineLevel="0" collapsed="false">
      <c r="A67" s="78" t="n">
        <f aca="false">A66+1</f>
        <v>66</v>
      </c>
      <c r="B67" s="78" t="n">
        <f aca="false">IF(J67&lt;&gt;0,IF(COUNTIF(J$2:J$334,J67)&lt;&gt;1,RANK(J67,J$2:J$334)&amp;"°",RANK(J67,J$2:J$334)),"")</f>
        <v>66</v>
      </c>
      <c r="C67" s="4" t="str">
        <f aca="false">Joueurs!C5</f>
        <v>JUCHEM Joan</v>
      </c>
      <c r="D67" s="78" t="n">
        <f aca="false">IFERROR(VLOOKUP($C67,JoueursT1,10,0),0)</f>
        <v>0</v>
      </c>
      <c r="E67" s="78" t="n">
        <f aca="false">IFERROR(VLOOKUP($C67,JoueursT2,10,0),0)</f>
        <v>36</v>
      </c>
      <c r="F67" s="78" t="n">
        <f aca="false">IFERROR(VLOOKUP($C67,JoueursT3,10,0),0)</f>
        <v>32</v>
      </c>
      <c r="G67" s="78" t="n">
        <f aca="false">IFERROR(VLOOKUP($C67,JoueursT4,10,0),0)</f>
        <v>0</v>
      </c>
      <c r="H67" s="78" t="n">
        <f aca="false">IFERROR(VLOOKUP($C67,JoueursT5,10,0),0)</f>
        <v>0</v>
      </c>
      <c r="I67" s="78" t="n">
        <f aca="false">IFERROR(VLOOKUP($C67,JoueursT6,10,0),0)</f>
        <v>0</v>
      </c>
      <c r="J67" s="78" t="n">
        <f aca="false">SUM(D67:I67)</f>
        <v>68</v>
      </c>
    </row>
    <row r="68" customFormat="false" ht="14.25" hidden="false" customHeight="false" outlineLevel="0" collapsed="false">
      <c r="A68" s="78" t="n">
        <f aca="false">A67+1</f>
        <v>67</v>
      </c>
      <c r="B68" s="78" t="n">
        <f aca="false">IF(J68&lt;&gt;0,IF(COUNTIF(J$2:J$334,J68)&lt;&gt;1,RANK(J68,J$2:J$334)&amp;"°",RANK(J68,J$2:J$334)),"")</f>
        <v>67</v>
      </c>
      <c r="C68" s="4" t="str">
        <f aca="false">Joueurs!C175</f>
        <v>NICOLAY Jeannine</v>
      </c>
      <c r="D68" s="78" t="n">
        <f aca="false">IFERROR(VLOOKUP($C68,JoueursT1,10,0),0)</f>
        <v>23.5</v>
      </c>
      <c r="E68" s="78" t="n">
        <f aca="false">IFERROR(VLOOKUP($C68,JoueursT2,10,0),0)</f>
        <v>0</v>
      </c>
      <c r="F68" s="78" t="n">
        <f aca="false">IFERROR(VLOOKUP($C68,JoueursT3,10,0),0)</f>
        <v>0</v>
      </c>
      <c r="G68" s="78" t="n">
        <f aca="false">IFERROR(VLOOKUP($C68,JoueursT4,10,0),0)</f>
        <v>15</v>
      </c>
      <c r="H68" s="78" t="n">
        <f aca="false">IFERROR(VLOOKUP($C68,JoueursT5,10,0),0)</f>
        <v>19</v>
      </c>
      <c r="I68" s="78" t="n">
        <f aca="false">IFERROR(VLOOKUP($C68,JoueursT6,10,0),0)</f>
        <v>9</v>
      </c>
      <c r="J68" s="78" t="n">
        <f aca="false">SUM(D68:I68)</f>
        <v>66.5</v>
      </c>
    </row>
    <row r="69" customFormat="false" ht="14.25" hidden="false" customHeight="false" outlineLevel="0" collapsed="false">
      <c r="A69" s="78" t="n">
        <f aca="false">A68+1</f>
        <v>68</v>
      </c>
      <c r="B69" s="78" t="n">
        <f aca="false">IF(J69&lt;&gt;0,IF(COUNTIF(J$2:J$334,J69)&lt;&gt;1,RANK(J69,J$2:J$334)&amp;"°",RANK(J69,J$2:J$334)),"")</f>
        <v>68</v>
      </c>
      <c r="C69" s="4" t="str">
        <f aca="false">Joueurs!C207</f>
        <v>FLECHET Françoise</v>
      </c>
      <c r="D69" s="78" t="n">
        <f aca="false">IFERROR(VLOOKUP($C69,JoueursT1,10,0),0)</f>
        <v>0</v>
      </c>
      <c r="E69" s="78" t="n">
        <f aca="false">IFERROR(VLOOKUP($C69,JoueursT2,10,0),0)</f>
        <v>0</v>
      </c>
      <c r="F69" s="78" t="n">
        <f aca="false">IFERROR(VLOOKUP($C69,JoueursT3,10,0),0)</f>
        <v>0</v>
      </c>
      <c r="G69" s="78" t="n">
        <f aca="false">IFERROR(VLOOKUP($C69,JoueursT4,10,0),0)</f>
        <v>0</v>
      </c>
      <c r="H69" s="78" t="n">
        <f aca="false">IFERROR(VLOOKUP($C69,JoueursT5,10,0),0)</f>
        <v>38</v>
      </c>
      <c r="I69" s="78" t="n">
        <f aca="false">IFERROR(VLOOKUP($C69,JoueursT6,10,0),0)</f>
        <v>27</v>
      </c>
      <c r="J69" s="78" t="n">
        <f aca="false">SUM(D69:I69)</f>
        <v>65</v>
      </c>
    </row>
    <row r="70" customFormat="false" ht="14.25" hidden="false" customHeight="false" outlineLevel="0" collapsed="false">
      <c r="A70" s="78" t="n">
        <f aca="false">A69+1</f>
        <v>69</v>
      </c>
      <c r="B70" s="78" t="n">
        <f aca="false">IF(J70&lt;&gt;0,IF(COUNTIF(J$2:J$334,J70)&lt;&gt;1,RANK(J70,J$2:J$334)&amp;"°",RANK(J70,J$2:J$334)),"")</f>
        <v>69</v>
      </c>
      <c r="C70" s="4" t="str">
        <f aca="false">Joueurs!C155</f>
        <v>CLARINVAL Cindy</v>
      </c>
      <c r="D70" s="78" t="n">
        <f aca="false">IFERROR(VLOOKUP($C70,JoueursT1,10,0),0)</f>
        <v>20.5</v>
      </c>
      <c r="E70" s="78" t="n">
        <f aca="false">IFERROR(VLOOKUP($C70,JoueursT2,10,0),0)</f>
        <v>0</v>
      </c>
      <c r="F70" s="78" t="n">
        <f aca="false">IFERROR(VLOOKUP($C70,JoueursT3,10,0),0)</f>
        <v>0</v>
      </c>
      <c r="G70" s="78" t="n">
        <f aca="false">IFERROR(VLOOKUP($C70,JoueursT4,10,0),0)</f>
        <v>0</v>
      </c>
      <c r="H70" s="78" t="n">
        <f aca="false">IFERROR(VLOOKUP($C70,JoueursT5,10,0),0)</f>
        <v>29</v>
      </c>
      <c r="I70" s="78" t="n">
        <f aca="false">IFERROR(VLOOKUP($C70,JoueursT6,10,0),0)</f>
        <v>14</v>
      </c>
      <c r="J70" s="78" t="n">
        <f aca="false">SUM(D70:I70)</f>
        <v>63.5</v>
      </c>
    </row>
    <row r="71" customFormat="false" ht="14.25" hidden="false" customHeight="false" outlineLevel="0" collapsed="false">
      <c r="A71" s="78" t="n">
        <f aca="false">A70+1</f>
        <v>70</v>
      </c>
      <c r="B71" s="78" t="n">
        <f aca="false">IF(J71&lt;&gt;0,IF(COUNTIF(J$2:J$334,J71)&lt;&gt;1,RANK(J71,J$2:J$334)&amp;"°",RANK(J71,J$2:J$334)),"")</f>
        <v>70</v>
      </c>
      <c r="C71" s="4" t="str">
        <f aca="false">Joueurs!C138</f>
        <v>BERTRAND Georges</v>
      </c>
      <c r="D71" s="78" t="n">
        <f aca="false">IFERROR(VLOOKUP($C71,JoueursT1,10,0),0)</f>
        <v>30.5</v>
      </c>
      <c r="E71" s="78" t="n">
        <f aca="false">IFERROR(VLOOKUP($C71,JoueursT2,10,0),0)</f>
        <v>0</v>
      </c>
      <c r="F71" s="78" t="n">
        <f aca="false">IFERROR(VLOOKUP($C71,JoueursT3,10,0),0)</f>
        <v>0</v>
      </c>
      <c r="G71" s="78" t="n">
        <f aca="false">IFERROR(VLOOKUP($C71,JoueursT4,10,0),0)</f>
        <v>0</v>
      </c>
      <c r="H71" s="78" t="n">
        <f aca="false">IFERROR(VLOOKUP($C71,JoueursT5,10,0),0)</f>
        <v>0</v>
      </c>
      <c r="I71" s="78" t="n">
        <f aca="false">IFERROR(VLOOKUP($C71,JoueursT6,10,0),0)</f>
        <v>32</v>
      </c>
      <c r="J71" s="78" t="n">
        <f aca="false">SUM(D71:I71)</f>
        <v>62.5</v>
      </c>
    </row>
    <row r="72" customFormat="false" ht="14.25" hidden="false" customHeight="false" outlineLevel="0" collapsed="false">
      <c r="A72" s="78" t="n">
        <f aca="false">A71+1</f>
        <v>71</v>
      </c>
      <c r="B72" s="78" t="n">
        <f aca="false">IF(J72&lt;&gt;0,IF(COUNTIF(J$2:J$334,J72)&lt;&gt;1,RANK(J72,J$2:J$334)&amp;"°",RANK(J72,J$2:J$334)),"")</f>
        <v>71</v>
      </c>
      <c r="C72" s="4" t="str">
        <f aca="false">Joueurs!C272</f>
        <v>VASSEUR Véronique</v>
      </c>
      <c r="D72" s="78" t="n">
        <f aca="false">IFERROR(VLOOKUP($C72,JoueursT1,10,0),0)</f>
        <v>0</v>
      </c>
      <c r="E72" s="78" t="n">
        <f aca="false">IFERROR(VLOOKUP($C72,JoueursT2,10,0),0)</f>
        <v>0</v>
      </c>
      <c r="F72" s="78" t="n">
        <f aca="false">IFERROR(VLOOKUP($C72,JoueursT3,10,0),0)</f>
        <v>0</v>
      </c>
      <c r="G72" s="78" t="n">
        <f aca="false">IFERROR(VLOOKUP($C72,JoueursT4,10,0),0)</f>
        <v>59</v>
      </c>
      <c r="H72" s="78" t="n">
        <f aca="false">IFERROR(VLOOKUP($C72,JoueursT5,10,0),0)</f>
        <v>0</v>
      </c>
      <c r="I72" s="78" t="n">
        <f aca="false">IFERROR(VLOOKUP($C72,JoueursT6,10,0),0)</f>
        <v>0</v>
      </c>
      <c r="J72" s="78" t="n">
        <f aca="false">SUM(D72:I72)</f>
        <v>59</v>
      </c>
    </row>
    <row r="73" customFormat="false" ht="14.25" hidden="false" customHeight="false" outlineLevel="0" collapsed="false">
      <c r="A73" s="78" t="n">
        <f aca="false">A72+1</f>
        <v>72</v>
      </c>
      <c r="B73" s="78" t="n">
        <f aca="false">IF(J73&lt;&gt;0,IF(COUNTIF(J$2:J$334,J73)&lt;&gt;1,RANK(J73,J$2:J$334)&amp;"°",RANK(J73,J$2:J$334)),"")</f>
        <v>72</v>
      </c>
      <c r="C73" s="4" t="str">
        <f aca="false">Joueurs!C51</f>
        <v>MUKANTAGARA Mimona</v>
      </c>
      <c r="D73" s="78" t="n">
        <f aca="false">IFERROR(VLOOKUP($C73,JoueursT1,10,0),0)</f>
        <v>0</v>
      </c>
      <c r="E73" s="78" t="n">
        <f aca="false">IFERROR(VLOOKUP($C73,JoueursT2,10,0),0)</f>
        <v>17</v>
      </c>
      <c r="F73" s="78" t="n">
        <f aca="false">IFERROR(VLOOKUP($C73,JoueursT3,10,0),0)</f>
        <v>0</v>
      </c>
      <c r="G73" s="78" t="n">
        <f aca="false">IFERROR(VLOOKUP($C73,JoueursT4,10,0),0)</f>
        <v>0</v>
      </c>
      <c r="H73" s="78" t="n">
        <f aca="false">IFERROR(VLOOKUP($C73,JoueursT5,10,0),0)</f>
        <v>0</v>
      </c>
      <c r="I73" s="78" t="n">
        <f aca="false">IFERROR(VLOOKUP($C73,JoueursT6,10,0),0)</f>
        <v>40</v>
      </c>
      <c r="J73" s="78" t="n">
        <f aca="false">SUM(D73:I73)</f>
        <v>57</v>
      </c>
    </row>
    <row r="74" customFormat="false" ht="14.25" hidden="false" customHeight="false" outlineLevel="0" collapsed="false">
      <c r="A74" s="78" t="n">
        <f aca="false">A73+1</f>
        <v>73</v>
      </c>
      <c r="B74" s="78" t="str">
        <f aca="false">IF(J74&lt;&gt;0,IF(COUNTIF(J$2:J$334,J74)&lt;&gt;1,RANK(J74,J$2:J$334)&amp;"°",RANK(J74,J$2:J$334)),"")</f>
        <v>73°</v>
      </c>
      <c r="C74" s="4" t="str">
        <f aca="false">Joueurs!C213</f>
        <v>LAZERGES Dominique</v>
      </c>
      <c r="D74" s="78" t="n">
        <f aca="false">IFERROR(VLOOKUP($C74,JoueursT1,10,0),0)</f>
        <v>0</v>
      </c>
      <c r="E74" s="78" t="n">
        <f aca="false">IFERROR(VLOOKUP($C74,JoueursT2,10,0),0)</f>
        <v>0</v>
      </c>
      <c r="F74" s="78" t="n">
        <f aca="false">IFERROR(VLOOKUP($C74,JoueursT3,10,0),0)</f>
        <v>0</v>
      </c>
      <c r="G74" s="78" t="n">
        <f aca="false">IFERROR(VLOOKUP($C74,JoueursT4,10,0),0)</f>
        <v>55</v>
      </c>
      <c r="H74" s="78" t="n">
        <f aca="false">IFERROR(VLOOKUP($C74,JoueursT5,10,0),0)</f>
        <v>0</v>
      </c>
      <c r="I74" s="78" t="n">
        <f aca="false">IFERROR(VLOOKUP($C74,JoueursT6,10,0),0)</f>
        <v>0</v>
      </c>
      <c r="J74" s="78" t="n">
        <f aca="false">SUM(D74:I74)</f>
        <v>55</v>
      </c>
    </row>
    <row r="75" customFormat="false" ht="14.25" hidden="false" customHeight="false" outlineLevel="0" collapsed="false">
      <c r="A75" s="78" t="n">
        <f aca="false">A74+1</f>
        <v>74</v>
      </c>
      <c r="B75" s="78" t="str">
        <f aca="false">IF(J75&lt;&gt;0,IF(COUNTIF(J$2:J$334,J75)&lt;&gt;1,RANK(J75,J$2:J$334)&amp;"°",RANK(J75,J$2:J$334)),"")</f>
        <v>73°</v>
      </c>
      <c r="C75" s="4" t="str">
        <f aca="false">Joueurs!C268</f>
        <v>PERDREAUX Odile</v>
      </c>
      <c r="D75" s="78" t="n">
        <f aca="false">IFERROR(VLOOKUP($C75,JoueursT1,10,0),0)</f>
        <v>0</v>
      </c>
      <c r="E75" s="78" t="n">
        <f aca="false">IFERROR(VLOOKUP($C75,JoueursT2,10,0),0)</f>
        <v>16</v>
      </c>
      <c r="F75" s="78" t="n">
        <f aca="false">IFERROR(VLOOKUP($C75,JoueursT3,10,0),0)</f>
        <v>0</v>
      </c>
      <c r="G75" s="78" t="n">
        <f aca="false">IFERROR(VLOOKUP($C75,JoueursT4,10,0),0)</f>
        <v>17</v>
      </c>
      <c r="H75" s="78" t="n">
        <f aca="false">IFERROR(VLOOKUP($C75,JoueursT5,10,0),0)</f>
        <v>22</v>
      </c>
      <c r="I75" s="78" t="n">
        <f aca="false">IFERROR(VLOOKUP($C75,JoueursT6,10,0),0)</f>
        <v>0</v>
      </c>
      <c r="J75" s="78" t="n">
        <f aca="false">SUM(D75:I75)</f>
        <v>55</v>
      </c>
    </row>
    <row r="76" customFormat="false" ht="14.25" hidden="false" customHeight="false" outlineLevel="0" collapsed="false">
      <c r="A76" s="78" t="n">
        <f aca="false">A75+1</f>
        <v>75</v>
      </c>
      <c r="B76" s="78" t="n">
        <f aca="false">IF(J76&lt;&gt;0,IF(COUNTIF(J$2:J$334,J76)&lt;&gt;1,RANK(J76,J$2:J$334)&amp;"°",RANK(J76,J$2:J$334)),"")</f>
        <v>75</v>
      </c>
      <c r="C76" s="4" t="str">
        <f aca="false">Joueurs!C15</f>
        <v>BERGH Nicole</v>
      </c>
      <c r="D76" s="78" t="n">
        <f aca="false">IFERROR(VLOOKUP($C76,JoueursT1,10,0),0)</f>
        <v>0</v>
      </c>
      <c r="E76" s="78" t="n">
        <f aca="false">IFERROR(VLOOKUP($C76,JoueursT2,10,0),0)</f>
        <v>0</v>
      </c>
      <c r="F76" s="78" t="n">
        <f aca="false">IFERROR(VLOOKUP($C76,JoueursT3,10,0),0)</f>
        <v>18</v>
      </c>
      <c r="G76" s="78" t="n">
        <f aca="false">IFERROR(VLOOKUP($C76,JoueursT4,10,0),0)</f>
        <v>12</v>
      </c>
      <c r="H76" s="78" t="n">
        <f aca="false">IFERROR(VLOOKUP($C76,JoueursT5,10,0),0)</f>
        <v>0</v>
      </c>
      <c r="I76" s="78" t="n">
        <f aca="false">IFERROR(VLOOKUP($C76,JoueursT6,10,0),0)</f>
        <v>23</v>
      </c>
      <c r="J76" s="78" t="n">
        <f aca="false">SUM(D76:I76)</f>
        <v>53</v>
      </c>
    </row>
    <row r="77" customFormat="false" ht="14.25" hidden="false" customHeight="false" outlineLevel="0" collapsed="false">
      <c r="A77" s="78" t="n">
        <f aca="false">A76+1</f>
        <v>76</v>
      </c>
      <c r="B77" s="78" t="n">
        <f aca="false">IF(J77&lt;&gt;0,IF(COUNTIF(J$2:J$334,J77)&lt;&gt;1,RANK(J77,J$2:J$334)&amp;"°",RANK(J77,J$2:J$334)),"")</f>
        <v>76</v>
      </c>
      <c r="C77" s="4" t="str">
        <f aca="false">Joueurs!C149</f>
        <v>ROBERT Rita</v>
      </c>
      <c r="D77" s="78" t="n">
        <f aca="false">IFERROR(VLOOKUP($C77,JoueursT1,10,0),0)</f>
        <v>15</v>
      </c>
      <c r="E77" s="78" t="n">
        <f aca="false">IFERROR(VLOOKUP($C77,JoueursT2,10,0),0)</f>
        <v>37</v>
      </c>
      <c r="F77" s="78" t="n">
        <f aca="false">IFERROR(VLOOKUP($C77,JoueursT3,10,0),0)</f>
        <v>0</v>
      </c>
      <c r="G77" s="78" t="n">
        <f aca="false">IFERROR(VLOOKUP($C77,JoueursT4,10,0),0)</f>
        <v>0</v>
      </c>
      <c r="H77" s="78" t="n">
        <f aca="false">IFERROR(VLOOKUP($C77,JoueursT5,10,0),0)</f>
        <v>0</v>
      </c>
      <c r="I77" s="78" t="n">
        <f aca="false">IFERROR(VLOOKUP($C77,JoueursT6,10,0),0)</f>
        <v>0</v>
      </c>
      <c r="J77" s="78" t="n">
        <f aca="false">SUM(D77:I77)</f>
        <v>52</v>
      </c>
    </row>
    <row r="78" customFormat="false" ht="14.25" hidden="false" customHeight="false" outlineLevel="0" collapsed="false">
      <c r="A78" s="78" t="n">
        <f aca="false">A77+1</f>
        <v>77</v>
      </c>
      <c r="B78" s="78" t="n">
        <f aca="false">IF(J78&lt;&gt;0,IF(COUNTIF(J$2:J$334,J78)&lt;&gt;1,RANK(J78,J$2:J$334)&amp;"°",RANK(J78,J$2:J$334)),"")</f>
        <v>77</v>
      </c>
      <c r="C78" s="4" t="str">
        <f aca="false">Joueurs!C125</f>
        <v>DEBROAS Dominique</v>
      </c>
      <c r="D78" s="78" t="n">
        <f aca="false">IFERROR(VLOOKUP($C78,JoueursT1,10,0),0)</f>
        <v>0</v>
      </c>
      <c r="E78" s="78" t="n">
        <f aca="false">IFERROR(VLOOKUP($C78,JoueursT2,10,0),0)</f>
        <v>9</v>
      </c>
      <c r="F78" s="78" t="n">
        <f aca="false">IFERROR(VLOOKUP($C78,JoueursT3,10,0),0)</f>
        <v>0</v>
      </c>
      <c r="G78" s="78" t="n">
        <f aca="false">IFERROR(VLOOKUP($C78,JoueursT4,10,0),0)</f>
        <v>28</v>
      </c>
      <c r="H78" s="78" t="n">
        <f aca="false">IFERROR(VLOOKUP($C78,JoueursT5,10,0),0)</f>
        <v>0</v>
      </c>
      <c r="I78" s="78" t="n">
        <f aca="false">IFERROR(VLOOKUP($C78,JoueursT6,10,0),0)</f>
        <v>13</v>
      </c>
      <c r="J78" s="78" t="n">
        <f aca="false">SUM(D78:I78)</f>
        <v>50</v>
      </c>
    </row>
    <row r="79" customFormat="false" ht="14.25" hidden="false" customHeight="false" outlineLevel="0" collapsed="false">
      <c r="A79" s="78" t="n">
        <f aca="false">A78+1</f>
        <v>78</v>
      </c>
      <c r="B79" s="78" t="n">
        <f aca="false">IF(J79&lt;&gt;0,IF(COUNTIF(J$2:J$334,J79)&lt;&gt;1,RANK(J79,J$2:J$334)&amp;"°",RANK(J79,J$2:J$334)),"")</f>
        <v>78</v>
      </c>
      <c r="C79" s="4" t="str">
        <f aca="false">Joueurs!C93</f>
        <v>MATHY Christine</v>
      </c>
      <c r="D79" s="78" t="n">
        <f aca="false">IFERROR(VLOOKUP($C79,JoueursT1,10,0),0)</f>
        <v>0</v>
      </c>
      <c r="E79" s="78" t="n">
        <f aca="false">IFERROR(VLOOKUP($C79,JoueursT2,10,0),0)</f>
        <v>0</v>
      </c>
      <c r="F79" s="78" t="n">
        <f aca="false">IFERROR(VLOOKUP($C79,JoueursT3,10,0),0)</f>
        <v>47</v>
      </c>
      <c r="G79" s="78" t="n">
        <f aca="false">IFERROR(VLOOKUP($C79,JoueursT4,10,0),0)</f>
        <v>0</v>
      </c>
      <c r="H79" s="78" t="n">
        <f aca="false">IFERROR(VLOOKUP($C79,JoueursT5,10,0),0)</f>
        <v>0</v>
      </c>
      <c r="I79" s="78" t="n">
        <f aca="false">IFERROR(VLOOKUP($C79,JoueursT6,10,0),0)</f>
        <v>0</v>
      </c>
      <c r="J79" s="78" t="n">
        <f aca="false">SUM(D79:I79)</f>
        <v>47</v>
      </c>
    </row>
    <row r="80" customFormat="false" ht="14.25" hidden="false" customHeight="false" outlineLevel="0" collapsed="false">
      <c r="A80" s="78" t="n">
        <f aca="false">A79+1</f>
        <v>79</v>
      </c>
      <c r="B80" s="78" t="str">
        <f aca="false">IF(J80&lt;&gt;0,IF(COUNTIF(J$2:J$334,J80)&lt;&gt;1,RANK(J80,J$2:J$334)&amp;"°",RANK(J80,J$2:J$334)),"")</f>
        <v>79°</v>
      </c>
      <c r="C80" s="4" t="str">
        <f aca="false">Joueurs!C217</f>
        <v>MUYTERS Martine</v>
      </c>
      <c r="D80" s="78" t="n">
        <f aca="false">IFERROR(VLOOKUP($C80,JoueursT1,10,0),0)</f>
        <v>0</v>
      </c>
      <c r="E80" s="78" t="n">
        <f aca="false">IFERROR(VLOOKUP($C80,JoueursT2,10,0),0)</f>
        <v>0</v>
      </c>
      <c r="F80" s="78" t="n">
        <f aca="false">IFERROR(VLOOKUP($C80,JoueursT3,10,0),0)</f>
        <v>0</v>
      </c>
      <c r="G80" s="78" t="n">
        <f aca="false">IFERROR(VLOOKUP($C80,JoueursT4,10,0),0)</f>
        <v>0</v>
      </c>
      <c r="H80" s="78" t="n">
        <f aca="false">IFERROR(VLOOKUP($C80,JoueursT5,10,0),0)</f>
        <v>46.5</v>
      </c>
      <c r="I80" s="78" t="n">
        <f aca="false">IFERROR(VLOOKUP($C80,JoueursT6,10,0),0)</f>
        <v>0</v>
      </c>
      <c r="J80" s="78" t="n">
        <f aca="false">SUM(D80:I80)</f>
        <v>46.5</v>
      </c>
    </row>
    <row r="81" customFormat="false" ht="14.25" hidden="false" customHeight="false" outlineLevel="0" collapsed="false">
      <c r="A81" s="78" t="n">
        <f aca="false">A80+1</f>
        <v>80</v>
      </c>
      <c r="B81" s="78" t="str">
        <f aca="false">IF(J81&lt;&gt;0,IF(COUNTIF(J$2:J$334,J81)&lt;&gt;1,RANK(J81,J$2:J$334)&amp;"°",RANK(J81,J$2:J$334)),"")</f>
        <v>79°</v>
      </c>
      <c r="C81" s="4" t="str">
        <f aca="false">Joueurs!C254</f>
        <v>BIZIEUX Jean</v>
      </c>
      <c r="D81" s="78" t="n">
        <f aca="false">IFERROR(VLOOKUP($C81,JoueursT1,10,0),0)</f>
        <v>11</v>
      </c>
      <c r="E81" s="78" t="n">
        <f aca="false">IFERROR(VLOOKUP($C81,JoueursT2,10,0),0)</f>
        <v>0</v>
      </c>
      <c r="F81" s="78" t="n">
        <f aca="false">IFERROR(VLOOKUP($C81,JoueursT3,10,0),0)</f>
        <v>25</v>
      </c>
      <c r="G81" s="78" t="n">
        <f aca="false">IFERROR(VLOOKUP($C81,JoueursT4,10,0),0)</f>
        <v>0</v>
      </c>
      <c r="H81" s="78" t="n">
        <f aca="false">IFERROR(VLOOKUP($C81,JoueursT5,10,0),0)</f>
        <v>10.5</v>
      </c>
      <c r="I81" s="78" t="n">
        <f aca="false">IFERROR(VLOOKUP($C81,JoueursT6,10,0),0)</f>
        <v>0</v>
      </c>
      <c r="J81" s="78" t="n">
        <f aca="false">SUM(D81:I81)</f>
        <v>46.5</v>
      </c>
    </row>
    <row r="82" customFormat="false" ht="14.25" hidden="false" customHeight="false" outlineLevel="0" collapsed="false">
      <c r="A82" s="78" t="n">
        <f aca="false">A81+1</f>
        <v>81</v>
      </c>
      <c r="B82" s="78" t="n">
        <f aca="false">IF(J82&lt;&gt;0,IF(COUNTIF(J$2:J$334,J82)&lt;&gt;1,RANK(J82,J$2:J$334)&amp;"°",RANK(J82,J$2:J$334)),"")</f>
        <v>81</v>
      </c>
      <c r="C82" s="4" t="str">
        <f aca="false">Joueurs!C135</f>
        <v>VARIOT-COUTANT Christine</v>
      </c>
      <c r="D82" s="78" t="n">
        <f aca="false">IFERROR(VLOOKUP($C82,JoueursT1,10,0),0)</f>
        <v>0</v>
      </c>
      <c r="E82" s="78" t="n">
        <f aca="false">IFERROR(VLOOKUP($C82,JoueursT2,10,0),0)</f>
        <v>0</v>
      </c>
      <c r="F82" s="78" t="n">
        <f aca="false">IFERROR(VLOOKUP($C82,JoueursT3,10,0),0)</f>
        <v>0</v>
      </c>
      <c r="G82" s="78" t="n">
        <f aca="false">IFERROR(VLOOKUP($C82,JoueursT4,10,0),0)</f>
        <v>29.5</v>
      </c>
      <c r="H82" s="78" t="n">
        <f aca="false">IFERROR(VLOOKUP($C82,JoueursT5,10,0),0)</f>
        <v>0</v>
      </c>
      <c r="I82" s="78" t="n">
        <f aca="false">IFERROR(VLOOKUP($C82,JoueursT6,10,0),0)</f>
        <v>11.5</v>
      </c>
      <c r="J82" s="78" t="n">
        <f aca="false">SUM(D82:I82)</f>
        <v>41</v>
      </c>
    </row>
    <row r="83" customFormat="false" ht="14.25" hidden="false" customHeight="false" outlineLevel="0" collapsed="false">
      <c r="A83" s="78" t="n">
        <f aca="false">A82+1</f>
        <v>82</v>
      </c>
      <c r="B83" s="78" t="str">
        <f aca="false">IF(J83&lt;&gt;0,IF(COUNTIF(J$2:J$334,J83)&lt;&gt;1,RANK(J83,J$2:J$334)&amp;"°",RANK(J83,J$2:J$334)),"")</f>
        <v>82°</v>
      </c>
      <c r="C83" s="4" t="str">
        <f aca="false">Joueurs!C29</f>
        <v>BELHOMME Mireille</v>
      </c>
      <c r="D83" s="78" t="n">
        <f aca="false">IFERROR(VLOOKUP($C83,JoueursT1,10,0),0)</f>
        <v>0</v>
      </c>
      <c r="E83" s="78" t="n">
        <f aca="false">IFERROR(VLOOKUP($C83,JoueursT2,10,0),0)</f>
        <v>0</v>
      </c>
      <c r="F83" s="78" t="n">
        <f aca="false">IFERROR(VLOOKUP($C83,JoueursT3,10,0),0)</f>
        <v>37</v>
      </c>
      <c r="G83" s="78" t="n">
        <f aca="false">IFERROR(VLOOKUP($C83,JoueursT4,10,0),0)</f>
        <v>0</v>
      </c>
      <c r="H83" s="78" t="n">
        <f aca="false">IFERROR(VLOOKUP($C83,JoueursT5,10,0),0)</f>
        <v>0</v>
      </c>
      <c r="I83" s="78" t="n">
        <f aca="false">IFERROR(VLOOKUP($C83,JoueursT6,10,0),0)</f>
        <v>0</v>
      </c>
      <c r="J83" s="78" t="n">
        <f aca="false">SUM(D83:I83)</f>
        <v>37</v>
      </c>
    </row>
    <row r="84" customFormat="false" ht="14.25" hidden="false" customHeight="false" outlineLevel="0" collapsed="false">
      <c r="A84" s="78" t="n">
        <f aca="false">A83+1</f>
        <v>83</v>
      </c>
      <c r="B84" s="78" t="str">
        <f aca="false">IF(J84&lt;&gt;0,IF(COUNTIF(J$2:J$334,J84)&lt;&gt;1,RANK(J84,J$2:J$334)&amp;"°",RANK(J84,J$2:J$334)),"")</f>
        <v>82°</v>
      </c>
      <c r="C84" s="4" t="str">
        <f aca="false">Joueurs!C250</f>
        <v>VUIBERT Annick</v>
      </c>
      <c r="D84" s="78" t="n">
        <f aca="false">IFERROR(VLOOKUP($C84,JoueursT1,10,0),0)</f>
        <v>0</v>
      </c>
      <c r="E84" s="78" t="n">
        <f aca="false">IFERROR(VLOOKUP($C84,JoueursT2,10,0),0)</f>
        <v>0</v>
      </c>
      <c r="F84" s="78" t="n">
        <f aca="false">IFERROR(VLOOKUP($C84,JoueursT3,10,0),0)</f>
        <v>0</v>
      </c>
      <c r="G84" s="78" t="n">
        <f aca="false">IFERROR(VLOOKUP($C84,JoueursT4,10,0),0)</f>
        <v>37</v>
      </c>
      <c r="H84" s="78" t="n">
        <f aca="false">IFERROR(VLOOKUP($C84,JoueursT5,10,0),0)</f>
        <v>0</v>
      </c>
      <c r="I84" s="78" t="n">
        <f aca="false">IFERROR(VLOOKUP($C84,JoueursT6,10,0),0)</f>
        <v>0</v>
      </c>
      <c r="J84" s="78" t="n">
        <f aca="false">SUM(D84:I84)</f>
        <v>37</v>
      </c>
    </row>
    <row r="85" customFormat="false" ht="14.25" hidden="false" customHeight="false" outlineLevel="0" collapsed="false">
      <c r="A85" s="78" t="n">
        <f aca="false">A84+1</f>
        <v>84</v>
      </c>
      <c r="B85" s="78" t="str">
        <f aca="false">IF(J85&lt;&gt;0,IF(COUNTIF(J$2:J$334,J85)&lt;&gt;1,RANK(J85,J$2:J$334)&amp;"°",RANK(J85,J$2:J$334)),"")</f>
        <v>84°</v>
      </c>
      <c r="C85" s="4" t="str">
        <f aca="false">Joueurs!C77</f>
        <v>DE RIDDER Pascale</v>
      </c>
      <c r="D85" s="78" t="n">
        <f aca="false">IFERROR(VLOOKUP($C85,JoueursT1,10,0),0)</f>
        <v>8</v>
      </c>
      <c r="E85" s="78" t="n">
        <f aca="false">IFERROR(VLOOKUP($C85,JoueursT2,10,0),0)</f>
        <v>0</v>
      </c>
      <c r="F85" s="78" t="n">
        <f aca="false">IFERROR(VLOOKUP($C85,JoueursT3,10,0),0)</f>
        <v>12</v>
      </c>
      <c r="G85" s="78" t="n">
        <f aca="false">IFERROR(VLOOKUP($C85,JoueursT4,10,0),0)</f>
        <v>0</v>
      </c>
      <c r="H85" s="78" t="n">
        <f aca="false">IFERROR(VLOOKUP($C85,JoueursT5,10,0),0)</f>
        <v>16</v>
      </c>
      <c r="I85" s="78" t="n">
        <f aca="false">IFERROR(VLOOKUP($C85,JoueursT6,10,0),0)</f>
        <v>0</v>
      </c>
      <c r="J85" s="78" t="n">
        <f aca="false">SUM(D85:I85)</f>
        <v>36</v>
      </c>
    </row>
    <row r="86" customFormat="false" ht="14.25" hidden="false" customHeight="false" outlineLevel="0" collapsed="false">
      <c r="A86" s="78" t="n">
        <f aca="false">A85+1</f>
        <v>85</v>
      </c>
      <c r="B86" s="78" t="str">
        <f aca="false">IF(J86&lt;&gt;0,IF(COUNTIF(J$2:J$334,J86)&lt;&gt;1,RANK(J86,J$2:J$334)&amp;"°",RANK(J86,J$2:J$334)),"")</f>
        <v>84°</v>
      </c>
      <c r="C86" s="4" t="str">
        <f aca="false">Joueurs!C226</f>
        <v>BARTOLI Christian</v>
      </c>
      <c r="D86" s="78" t="n">
        <f aca="false">IFERROR(VLOOKUP($C86,JoueursT1,10,0),0)</f>
        <v>36</v>
      </c>
      <c r="E86" s="78" t="n">
        <f aca="false">IFERROR(VLOOKUP($C86,JoueursT2,10,0),0)</f>
        <v>0</v>
      </c>
      <c r="F86" s="78" t="n">
        <f aca="false">IFERROR(VLOOKUP($C86,JoueursT3,10,0),0)</f>
        <v>0</v>
      </c>
      <c r="G86" s="78" t="n">
        <f aca="false">IFERROR(VLOOKUP($C86,JoueursT4,10,0),0)</f>
        <v>0</v>
      </c>
      <c r="H86" s="78" t="n">
        <f aca="false">IFERROR(VLOOKUP($C86,JoueursT5,10,0),0)</f>
        <v>0</v>
      </c>
      <c r="I86" s="78" t="n">
        <f aca="false">IFERROR(VLOOKUP($C86,JoueursT6,10,0),0)</f>
        <v>0</v>
      </c>
      <c r="J86" s="78" t="n">
        <f aca="false">SUM(D86:I86)</f>
        <v>36</v>
      </c>
    </row>
    <row r="87" customFormat="false" ht="14.25" hidden="false" customHeight="false" outlineLevel="0" collapsed="false">
      <c r="A87" s="78" t="n">
        <f aca="false">A86+1</f>
        <v>86</v>
      </c>
      <c r="B87" s="78" t="n">
        <f aca="false">IF(J87&lt;&gt;0,IF(COUNTIF(J$2:J$334,J87)&lt;&gt;1,RANK(J87,J$2:J$334)&amp;"°",RANK(J87,J$2:J$334)),"")</f>
        <v>86</v>
      </c>
      <c r="C87" s="4" t="str">
        <f aca="false">Joueurs!C115</f>
        <v>TERWAGNE Gisèle</v>
      </c>
      <c r="D87" s="78" t="n">
        <f aca="false">IFERROR(VLOOKUP($C87,JoueursT1,10,0),0)</f>
        <v>23.5</v>
      </c>
      <c r="E87" s="78" t="n">
        <f aca="false">IFERROR(VLOOKUP($C87,JoueursT2,10,0),0)</f>
        <v>5</v>
      </c>
      <c r="F87" s="78" t="n">
        <f aca="false">IFERROR(VLOOKUP($C87,JoueursT3,10,0),0)</f>
        <v>0</v>
      </c>
      <c r="G87" s="78" t="n">
        <f aca="false">IFERROR(VLOOKUP($C87,JoueursT4,10,0),0)</f>
        <v>0</v>
      </c>
      <c r="H87" s="78" t="n">
        <f aca="false">IFERROR(VLOOKUP($C87,JoueursT5,10,0),0)</f>
        <v>0</v>
      </c>
      <c r="I87" s="78" t="n">
        <f aca="false">IFERROR(VLOOKUP($C87,JoueursT6,10,0),0)</f>
        <v>6</v>
      </c>
      <c r="J87" s="78" t="n">
        <f aca="false">SUM(D87:I87)</f>
        <v>34.5</v>
      </c>
    </row>
    <row r="88" customFormat="false" ht="14.25" hidden="false" customHeight="false" outlineLevel="0" collapsed="false">
      <c r="A88" s="78" t="n">
        <f aca="false">A87+1</f>
        <v>87</v>
      </c>
      <c r="B88" s="78" t="n">
        <f aca="false">IF(J88&lt;&gt;0,IF(COUNTIF(J$2:J$334,J88)&lt;&gt;1,RANK(J88,J$2:J$334)&amp;"°",RANK(J88,J$2:J$334)),"")</f>
        <v>87</v>
      </c>
      <c r="C88" s="4" t="str">
        <f aca="false">Joueurs!C130</f>
        <v>QUELENIS Guylène</v>
      </c>
      <c r="D88" s="78" t="n">
        <f aca="false">IFERROR(VLOOKUP($C88,JoueursT1,10,0),0)</f>
        <v>34</v>
      </c>
      <c r="E88" s="78" t="n">
        <f aca="false">IFERROR(VLOOKUP($C88,JoueursT2,10,0),0)</f>
        <v>0</v>
      </c>
      <c r="F88" s="78" t="n">
        <f aca="false">IFERROR(VLOOKUP($C88,JoueursT3,10,0),0)</f>
        <v>0</v>
      </c>
      <c r="G88" s="78" t="n">
        <f aca="false">IFERROR(VLOOKUP($C88,JoueursT4,10,0),0)</f>
        <v>0</v>
      </c>
      <c r="H88" s="78" t="n">
        <f aca="false">IFERROR(VLOOKUP($C88,JoueursT5,10,0),0)</f>
        <v>0</v>
      </c>
      <c r="I88" s="78" t="n">
        <f aca="false">IFERROR(VLOOKUP($C88,JoueursT6,10,0),0)</f>
        <v>0</v>
      </c>
      <c r="J88" s="78" t="n">
        <f aca="false">SUM(D88:I88)</f>
        <v>34</v>
      </c>
    </row>
    <row r="89" customFormat="false" ht="14.25" hidden="false" customHeight="false" outlineLevel="0" collapsed="false">
      <c r="A89" s="78" t="n">
        <f aca="false">A88+1</f>
        <v>88</v>
      </c>
      <c r="B89" s="78" t="n">
        <f aca="false">IF(J89&lt;&gt;0,IF(COUNTIF(J$2:J$334,J89)&lt;&gt;1,RANK(J89,J$2:J$334)&amp;"°",RANK(J89,J$2:J$334)),"")</f>
        <v>88</v>
      </c>
      <c r="C89" s="4" t="str">
        <f aca="false">Joueurs!C129</f>
        <v>MIELE Maria</v>
      </c>
      <c r="D89" s="78" t="n">
        <f aca="false">IFERROR(VLOOKUP($C89,JoueursT1,10,0),0)</f>
        <v>0</v>
      </c>
      <c r="E89" s="78" t="n">
        <f aca="false">IFERROR(VLOOKUP($C89,JoueursT2,10,0),0)</f>
        <v>10</v>
      </c>
      <c r="F89" s="78" t="n">
        <f aca="false">IFERROR(VLOOKUP($C89,JoueursT3,10,0),0)</f>
        <v>10</v>
      </c>
      <c r="G89" s="78" t="n">
        <f aca="false">IFERROR(VLOOKUP($C89,JoueursT4,10,0),0)</f>
        <v>0</v>
      </c>
      <c r="H89" s="78" t="n">
        <f aca="false">IFERROR(VLOOKUP($C89,JoueursT5,10,0),0)</f>
        <v>12</v>
      </c>
      <c r="I89" s="78" t="n">
        <f aca="false">IFERROR(VLOOKUP($C89,JoueursT6,10,0),0)</f>
        <v>0</v>
      </c>
      <c r="J89" s="78" t="n">
        <f aca="false">SUM(D89:I89)</f>
        <v>32</v>
      </c>
    </row>
    <row r="90" customFormat="false" ht="14.25" hidden="false" customHeight="false" outlineLevel="0" collapsed="false">
      <c r="A90" s="78" t="n">
        <f aca="false">A89+1</f>
        <v>89</v>
      </c>
      <c r="B90" s="78" t="n">
        <f aca="false">IF(J90&lt;&gt;0,IF(COUNTIF(J$2:J$334,J90)&lt;&gt;1,RANK(J90,J$2:J$334)&amp;"°",RANK(J90,J$2:J$334)),"")</f>
        <v>89</v>
      </c>
      <c r="C90" s="4" t="str">
        <f aca="false">Joueurs!C107</f>
        <v>GUSTIN Danielle</v>
      </c>
      <c r="D90" s="78" t="n">
        <f aca="false">IFERROR(VLOOKUP($C90,JoueursT1,10,0),0)</f>
        <v>7</v>
      </c>
      <c r="E90" s="78" t="n">
        <f aca="false">IFERROR(VLOOKUP($C90,JoueursT2,10,0),0)</f>
        <v>0</v>
      </c>
      <c r="F90" s="78" t="n">
        <f aca="false">IFERROR(VLOOKUP($C90,JoueursT3,10,0),0)</f>
        <v>2</v>
      </c>
      <c r="G90" s="78" t="n">
        <f aca="false">IFERROR(VLOOKUP($C90,JoueursT4,10,0),0)</f>
        <v>9</v>
      </c>
      <c r="H90" s="78" t="n">
        <f aca="false">IFERROR(VLOOKUP($C90,JoueursT5,10,0),0)</f>
        <v>6</v>
      </c>
      <c r="I90" s="78" t="n">
        <f aca="false">IFERROR(VLOOKUP($C90,JoueursT6,10,0),0)</f>
        <v>7</v>
      </c>
      <c r="J90" s="78" t="n">
        <f aca="false">SUM(D90:I90)</f>
        <v>31</v>
      </c>
    </row>
    <row r="91" customFormat="false" ht="14.25" hidden="false" customHeight="false" outlineLevel="0" collapsed="false">
      <c r="A91" s="78" t="n">
        <f aca="false">A90+1</f>
        <v>90</v>
      </c>
      <c r="B91" s="78" t="n">
        <f aca="false">IF(J91&lt;&gt;0,IF(COUNTIF(J$2:J$334,J91)&lt;&gt;1,RANK(J91,J$2:J$334)&amp;"°",RANK(J91,J$2:J$334)),"")</f>
        <v>90</v>
      </c>
      <c r="C91" s="4" t="str">
        <f aca="false">Joueurs!C154</f>
        <v>VANHACK Marguerite</v>
      </c>
      <c r="D91" s="78" t="n">
        <f aca="false">IFERROR(VLOOKUP($C91,JoueursT1,10,0),0)</f>
        <v>0</v>
      </c>
      <c r="E91" s="78" t="n">
        <f aca="false">IFERROR(VLOOKUP($C91,JoueursT2,10,0),0)</f>
        <v>30.5</v>
      </c>
      <c r="F91" s="78" t="n">
        <f aca="false">IFERROR(VLOOKUP($C91,JoueursT3,10,0),0)</f>
        <v>0</v>
      </c>
      <c r="G91" s="78" t="n">
        <f aca="false">IFERROR(VLOOKUP($C91,JoueursT4,10,0),0)</f>
        <v>0</v>
      </c>
      <c r="H91" s="78" t="n">
        <f aca="false">IFERROR(VLOOKUP($C91,JoueursT5,10,0),0)</f>
        <v>0</v>
      </c>
      <c r="I91" s="78" t="n">
        <f aca="false">IFERROR(VLOOKUP($C91,JoueursT6,10,0),0)</f>
        <v>0</v>
      </c>
      <c r="J91" s="78" t="n">
        <f aca="false">SUM(D91:I91)</f>
        <v>30.5</v>
      </c>
    </row>
    <row r="92" customFormat="false" ht="14.25" hidden="false" customHeight="false" outlineLevel="0" collapsed="false">
      <c r="A92" s="78" t="n">
        <f aca="false">A91+1</f>
        <v>91</v>
      </c>
      <c r="B92" s="78" t="n">
        <f aca="false">IF(J92&lt;&gt;0,IF(COUNTIF(J$2:J$334,J92)&lt;&gt;1,RANK(J92,J$2:J$334)&amp;"°",RANK(J92,J$2:J$334)),"")</f>
        <v>91</v>
      </c>
      <c r="C92" s="4" t="str">
        <f aca="false">Joueurs!C249</f>
        <v>VALET Thierry</v>
      </c>
      <c r="D92" s="78" t="n">
        <f aca="false">IFERROR(VLOOKUP($C92,JoueursT1,10,0),0)</f>
        <v>0</v>
      </c>
      <c r="E92" s="78" t="n">
        <f aca="false">IFERROR(VLOOKUP($C92,JoueursT2,10,0),0)</f>
        <v>0</v>
      </c>
      <c r="F92" s="78" t="n">
        <f aca="false">IFERROR(VLOOKUP($C92,JoueursT3,10,0),0)</f>
        <v>0</v>
      </c>
      <c r="G92" s="78" t="n">
        <f aca="false">IFERROR(VLOOKUP($C92,JoueursT4,10,0),0)</f>
        <v>0</v>
      </c>
      <c r="H92" s="78" t="n">
        <f aca="false">IFERROR(VLOOKUP($C92,JoueursT5,10,0),0)</f>
        <v>10.5</v>
      </c>
      <c r="I92" s="78" t="n">
        <f aca="false">IFERROR(VLOOKUP($C92,JoueursT6,10,0),0)</f>
        <v>19</v>
      </c>
      <c r="J92" s="78" t="n">
        <f aca="false">SUM(D92:I92)</f>
        <v>29.5</v>
      </c>
    </row>
    <row r="93" customFormat="false" ht="14.25" hidden="false" customHeight="false" outlineLevel="0" collapsed="false">
      <c r="A93" s="78" t="n">
        <f aca="false">A92+1</f>
        <v>92</v>
      </c>
      <c r="B93" s="78" t="n">
        <f aca="false">IF(J93&lt;&gt;0,IF(COUNTIF(J$2:J$334,J93)&lt;&gt;1,RANK(J93,J$2:J$334)&amp;"°",RANK(J93,J$2:J$334)),"")</f>
        <v>92</v>
      </c>
      <c r="C93" s="4" t="str">
        <f aca="false">Joueurs!C120</f>
        <v>BRACONNIER Véronique</v>
      </c>
      <c r="D93" s="78" t="n">
        <f aca="false">IFERROR(VLOOKUP($C93,JoueursT1,10,0),0)</f>
        <v>0</v>
      </c>
      <c r="E93" s="78" t="n">
        <f aca="false">IFERROR(VLOOKUP($C93,JoueursT2,10,0),0)</f>
        <v>0</v>
      </c>
      <c r="F93" s="78" t="n">
        <f aca="false">IFERROR(VLOOKUP($C93,JoueursT3,10,0),0)</f>
        <v>0</v>
      </c>
      <c r="G93" s="78" t="n">
        <f aca="false">IFERROR(VLOOKUP($C93,JoueursT4,10,0),0)</f>
        <v>0</v>
      </c>
      <c r="H93" s="78" t="n">
        <f aca="false">IFERROR(VLOOKUP($C93,JoueursT5,10,0),0)</f>
        <v>26</v>
      </c>
      <c r="I93" s="78" t="n">
        <f aca="false">IFERROR(VLOOKUP($C93,JoueursT6,10,0),0)</f>
        <v>0</v>
      </c>
      <c r="J93" s="78" t="n">
        <f aca="false">SUM(D93:I93)</f>
        <v>26</v>
      </c>
    </row>
    <row r="94" customFormat="false" ht="14.25" hidden="false" customHeight="false" outlineLevel="0" collapsed="false">
      <c r="A94" s="78" t="n">
        <f aca="false">A93+1</f>
        <v>93</v>
      </c>
      <c r="B94" s="78" t="n">
        <f aca="false">IF(J94&lt;&gt;0,IF(COUNTIF(J$2:J$334,J94)&lt;&gt;1,RANK(J94,J$2:J$334)&amp;"°",RANK(J94,J$2:J$334)),"")</f>
        <v>93</v>
      </c>
      <c r="C94" s="4" t="str">
        <f aca="false">Joueurs!C241</f>
        <v>HERY Denis</v>
      </c>
      <c r="D94" s="78" t="n">
        <f aca="false">IFERROR(VLOOKUP($C94,JoueursT1,10,0),0)</f>
        <v>25</v>
      </c>
      <c r="E94" s="78" t="n">
        <f aca="false">IFERROR(VLOOKUP($C94,JoueursT2,10,0),0)</f>
        <v>0</v>
      </c>
      <c r="F94" s="78" t="n">
        <f aca="false">IFERROR(VLOOKUP($C94,JoueursT3,10,0),0)</f>
        <v>0</v>
      </c>
      <c r="G94" s="78" t="n">
        <f aca="false">IFERROR(VLOOKUP($C94,JoueursT4,10,0),0)</f>
        <v>0</v>
      </c>
      <c r="H94" s="78" t="n">
        <f aca="false">IFERROR(VLOOKUP($C94,JoueursT5,10,0),0)</f>
        <v>0</v>
      </c>
      <c r="I94" s="78" t="n">
        <f aca="false">IFERROR(VLOOKUP($C94,JoueursT6,10,0),0)</f>
        <v>0</v>
      </c>
      <c r="J94" s="78" t="n">
        <f aca="false">SUM(D94:I94)</f>
        <v>25</v>
      </c>
    </row>
    <row r="95" customFormat="false" ht="14.25" hidden="false" customHeight="false" outlineLevel="0" collapsed="false">
      <c r="A95" s="78" t="n">
        <f aca="false">A94+1</f>
        <v>94</v>
      </c>
      <c r="B95" s="78" t="n">
        <f aca="false">IF(J95&lt;&gt;0,IF(COUNTIF(J$2:J$334,J95)&lt;&gt;1,RANK(J95,J$2:J$334)&amp;"°",RANK(J95,J$2:J$334)),"")</f>
        <v>94</v>
      </c>
      <c r="C95" s="4" t="str">
        <f aca="false">Joueurs!C106</f>
        <v>GILLET Sophie</v>
      </c>
      <c r="D95" s="78" t="n">
        <f aca="false">IFERROR(VLOOKUP($C95,JoueursT1,10,0),0)</f>
        <v>0</v>
      </c>
      <c r="E95" s="78" t="n">
        <f aca="false">IFERROR(VLOOKUP($C95,JoueursT2,10,0),0)</f>
        <v>11.5</v>
      </c>
      <c r="F95" s="78" t="n">
        <f aca="false">IFERROR(VLOOKUP($C95,JoueursT3,10,0),0)</f>
        <v>3</v>
      </c>
      <c r="G95" s="78" t="n">
        <f aca="false">IFERROR(VLOOKUP($C95,JoueursT4,10,0),0)</f>
        <v>7</v>
      </c>
      <c r="H95" s="78" t="n">
        <f aca="false">IFERROR(VLOOKUP($C95,JoueursT5,10,0),0)</f>
        <v>3</v>
      </c>
      <c r="I95" s="78" t="n">
        <f aca="false">IFERROR(VLOOKUP($C95,JoueursT6,10,0),0)</f>
        <v>0</v>
      </c>
      <c r="J95" s="78" t="n">
        <f aca="false">SUM(D95:I95)</f>
        <v>24.5</v>
      </c>
    </row>
    <row r="96" customFormat="false" ht="14.25" hidden="false" customHeight="false" outlineLevel="0" collapsed="false">
      <c r="A96" s="78" t="n">
        <f aca="false">A95+1</f>
        <v>95</v>
      </c>
      <c r="B96" s="78" t="n">
        <f aca="false">IF(J96&lt;&gt;0,IF(COUNTIF(J$2:J$334,J96)&lt;&gt;1,RANK(J96,J$2:J$334)&amp;"°",RANK(J96,J$2:J$334)),"")</f>
        <v>95</v>
      </c>
      <c r="C96" s="4" t="str">
        <f aca="false">Joueurs!C100</f>
        <v>DANHIEZ Monique</v>
      </c>
      <c r="D96" s="78" t="n">
        <f aca="false">IFERROR(VLOOKUP($C96,JoueursT1,10,0),0)</f>
        <v>0</v>
      </c>
      <c r="E96" s="78" t="n">
        <f aca="false">IFERROR(VLOOKUP($C96,JoueursT2,10,0),0)</f>
        <v>11.5</v>
      </c>
      <c r="F96" s="78" t="n">
        <f aca="false">IFERROR(VLOOKUP($C96,JoueursT3,10,0),0)</f>
        <v>9</v>
      </c>
      <c r="G96" s="78" t="n">
        <f aca="false">IFERROR(VLOOKUP($C96,JoueursT4,10,0),0)</f>
        <v>0</v>
      </c>
      <c r="H96" s="78" t="n">
        <f aca="false">IFERROR(VLOOKUP($C96,JoueursT5,10,0),0)</f>
        <v>0</v>
      </c>
      <c r="I96" s="78" t="n">
        <f aca="false">IFERROR(VLOOKUP($C96,JoueursT6,10,0),0)</f>
        <v>3</v>
      </c>
      <c r="J96" s="78" t="n">
        <f aca="false">SUM(D96:I96)</f>
        <v>23.5</v>
      </c>
    </row>
    <row r="97" customFormat="false" ht="14.25" hidden="false" customHeight="false" outlineLevel="0" collapsed="false">
      <c r="A97" s="78" t="n">
        <f aca="false">A96+1</f>
        <v>96</v>
      </c>
      <c r="B97" s="78" t="n">
        <f aca="false">IF(J97&lt;&gt;0,IF(COUNTIF(J$2:J$334,J97)&lt;&gt;1,RANK(J97,J$2:J$334)&amp;"°",RANK(J97,J$2:J$334)),"")</f>
        <v>96</v>
      </c>
      <c r="C97" s="4" t="str">
        <f aca="false">Joueurs!C251</f>
        <v>WARENNE Claudie</v>
      </c>
      <c r="D97" s="78" t="n">
        <f aca="false">IFERROR(VLOOKUP($C97,JoueursT1,10,0),0)</f>
        <v>0</v>
      </c>
      <c r="E97" s="78" t="n">
        <f aca="false">IFERROR(VLOOKUP($C97,JoueursT2,10,0),0)</f>
        <v>0</v>
      </c>
      <c r="F97" s="78" t="n">
        <f aca="false">IFERROR(VLOOKUP($C97,JoueursT3,10,0),0)</f>
        <v>0</v>
      </c>
      <c r="G97" s="78" t="n">
        <f aca="false">IFERROR(VLOOKUP($C97,JoueursT4,10,0),0)</f>
        <v>0</v>
      </c>
      <c r="H97" s="78" t="n">
        <f aca="false">IFERROR(VLOOKUP($C97,JoueursT5,10,0),0)</f>
        <v>23</v>
      </c>
      <c r="I97" s="78" t="n">
        <f aca="false">IFERROR(VLOOKUP($C97,JoueursT6,10,0),0)</f>
        <v>0</v>
      </c>
      <c r="J97" s="78" t="n">
        <f aca="false">SUM(D97:I97)</f>
        <v>23</v>
      </c>
    </row>
    <row r="98" customFormat="false" ht="14.25" hidden="false" customHeight="false" outlineLevel="0" collapsed="false">
      <c r="A98" s="78" t="n">
        <f aca="false">A97+1</f>
        <v>97</v>
      </c>
      <c r="B98" s="78" t="n">
        <f aca="false">IF(J98&lt;&gt;0,IF(COUNTIF(J$2:J$334,J98)&lt;&gt;1,RANK(J98,J$2:J$334)&amp;"°",RANK(J98,J$2:J$334)),"")</f>
        <v>97</v>
      </c>
      <c r="C98" s="4" t="str">
        <f aca="false">Joueurs!C261</f>
        <v>ABDELFEDIL Martine</v>
      </c>
      <c r="D98" s="78" t="n">
        <f aca="false">IFERROR(VLOOKUP($C98,JoueursT1,10,0),0)</f>
        <v>0</v>
      </c>
      <c r="E98" s="78" t="n">
        <f aca="false">IFERROR(VLOOKUP($C98,JoueursT2,10,0),0)</f>
        <v>0</v>
      </c>
      <c r="F98" s="78" t="n">
        <f aca="false">IFERROR(VLOOKUP($C98,JoueursT3,10,0),0)</f>
        <v>0</v>
      </c>
      <c r="G98" s="78" t="n">
        <f aca="false">IFERROR(VLOOKUP($C98,JoueursT4,10,0),0)</f>
        <v>0</v>
      </c>
      <c r="H98" s="78" t="n">
        <f aca="false">IFERROR(VLOOKUP($C98,JoueursT5,10,0),0)</f>
        <v>0</v>
      </c>
      <c r="I98" s="78" t="n">
        <f aca="false">IFERROR(VLOOKUP($C98,JoueursT6,10,0),0)</f>
        <v>22</v>
      </c>
      <c r="J98" s="78" t="n">
        <f aca="false">SUM(D98:I98)</f>
        <v>22</v>
      </c>
    </row>
    <row r="99" customFormat="false" ht="14.25" hidden="false" customHeight="false" outlineLevel="0" collapsed="false">
      <c r="A99" s="78" t="n">
        <f aca="false">A98+1</f>
        <v>98</v>
      </c>
      <c r="B99" s="78" t="n">
        <f aca="false">IF(J99&lt;&gt;0,IF(COUNTIF(J$2:J$334,J99)&lt;&gt;1,RANK(J99,J$2:J$334)&amp;"°",RANK(J99,J$2:J$334)),"")</f>
        <v>98</v>
      </c>
      <c r="C99" s="4" t="str">
        <f aca="false">Joueurs!C94</f>
        <v>PEDUZZI Bernadette</v>
      </c>
      <c r="D99" s="78" t="n">
        <f aca="false">IFERROR(VLOOKUP($C99,JoueursT1,10,0),0)</f>
        <v>0</v>
      </c>
      <c r="E99" s="78" t="n">
        <f aca="false">IFERROR(VLOOKUP($C99,JoueursT2,10,0),0)</f>
        <v>0</v>
      </c>
      <c r="F99" s="78" t="n">
        <f aca="false">IFERROR(VLOOKUP($C99,JoueursT3,10,0),0)</f>
        <v>0</v>
      </c>
      <c r="G99" s="78" t="n">
        <f aca="false">IFERROR(VLOOKUP($C99,JoueursT4,10,0),0)</f>
        <v>0</v>
      </c>
      <c r="H99" s="78" t="n">
        <f aca="false">IFERROR(VLOOKUP($C99,JoueursT5,10,0),0)</f>
        <v>21</v>
      </c>
      <c r="I99" s="78" t="n">
        <f aca="false">IFERROR(VLOOKUP($C99,JoueursT6,10,0),0)</f>
        <v>0</v>
      </c>
      <c r="J99" s="78" t="n">
        <f aca="false">SUM(D99:I99)</f>
        <v>21</v>
      </c>
    </row>
    <row r="100" customFormat="false" ht="14.25" hidden="false" customHeight="false" outlineLevel="0" collapsed="false">
      <c r="A100" s="78" t="n">
        <f aca="false">A99+1</f>
        <v>99</v>
      </c>
      <c r="B100" s="78" t="n">
        <f aca="false">IF(J100&lt;&gt;0,IF(COUNTIF(J$2:J$334,J100)&lt;&gt;1,RANK(J100,J$2:J$334)&amp;"°",RANK(J100,J$2:J$334)),"")</f>
        <v>99</v>
      </c>
      <c r="C100" s="4" t="str">
        <f aca="false">Joueurs!C124</f>
        <v>DAX Marie-Blanche</v>
      </c>
      <c r="D100" s="78" t="n">
        <f aca="false">IFERROR(VLOOKUP($C100,JoueursT1,10,0),0)</f>
        <v>20.5</v>
      </c>
      <c r="E100" s="78" t="n">
        <f aca="false">IFERROR(VLOOKUP($C100,JoueursT2,10,0),0)</f>
        <v>0</v>
      </c>
      <c r="F100" s="78" t="n">
        <f aca="false">IFERROR(VLOOKUP($C100,JoueursT3,10,0),0)</f>
        <v>0</v>
      </c>
      <c r="G100" s="78" t="n">
        <f aca="false">IFERROR(VLOOKUP($C100,JoueursT4,10,0),0)</f>
        <v>0</v>
      </c>
      <c r="H100" s="78" t="n">
        <f aca="false">IFERROR(VLOOKUP($C100,JoueursT5,10,0),0)</f>
        <v>0</v>
      </c>
      <c r="I100" s="78" t="n">
        <f aca="false">IFERROR(VLOOKUP($C100,JoueursT6,10,0),0)</f>
        <v>0</v>
      </c>
      <c r="J100" s="78" t="n">
        <f aca="false">SUM(D100:I100)</f>
        <v>20.5</v>
      </c>
    </row>
    <row r="101" customFormat="false" ht="14.25" hidden="false" customHeight="false" outlineLevel="0" collapsed="false">
      <c r="A101" s="78" t="n">
        <f aca="false">A100+1</f>
        <v>100</v>
      </c>
      <c r="B101" s="78" t="n">
        <f aca="false">IF(J101&lt;&gt;0,IF(COUNTIF(J$2:J$334,J101)&lt;&gt;1,RANK(J101,J$2:J$334)&amp;"°",RANK(J101,J$2:J$334)),"")</f>
        <v>100</v>
      </c>
      <c r="C101" s="4" t="str">
        <f aca="false">Joueurs!C105</f>
        <v>DRIES Elise</v>
      </c>
      <c r="D101" s="78" t="n">
        <f aca="false">IFERROR(VLOOKUP($C101,JoueursT1,10,0),0)</f>
        <v>1</v>
      </c>
      <c r="E101" s="78" t="n">
        <f aca="false">IFERROR(VLOOKUP($C101,JoueursT2,10,0),0)</f>
        <v>19</v>
      </c>
      <c r="F101" s="78" t="n">
        <f aca="false">IFERROR(VLOOKUP($C101,JoueursT3,10,0),0)</f>
        <v>0</v>
      </c>
      <c r="G101" s="78" t="n">
        <f aca="false">IFERROR(VLOOKUP($C101,JoueursT4,10,0),0)</f>
        <v>0</v>
      </c>
      <c r="H101" s="78" t="n">
        <f aca="false">IFERROR(VLOOKUP($C101,JoueursT5,10,0),0)</f>
        <v>0</v>
      </c>
      <c r="I101" s="78" t="n">
        <f aca="false">IFERROR(VLOOKUP($C101,JoueursT6,10,0),0)</f>
        <v>0</v>
      </c>
      <c r="J101" s="78" t="n">
        <f aca="false">SUM(D101:I101)</f>
        <v>20</v>
      </c>
    </row>
    <row r="102" customFormat="false" ht="14.25" hidden="false" customHeight="false" outlineLevel="0" collapsed="false">
      <c r="A102" s="78" t="n">
        <f aca="false">A101+1</f>
        <v>101</v>
      </c>
      <c r="B102" s="78" t="n">
        <f aca="false">IF(J102&lt;&gt;0,IF(COUNTIF(J$2:J$334,J102)&lt;&gt;1,RANK(J102,J$2:J$334)&amp;"°",RANK(J102,J$2:J$334)),"")</f>
        <v>101</v>
      </c>
      <c r="C102" s="4" t="str">
        <f aca="false">Joueurs!C184</f>
        <v>FONTAINE Claudine</v>
      </c>
      <c r="D102" s="78" t="n">
        <f aca="false">IFERROR(VLOOKUP($C102,JoueursT1,10,0),0)</f>
        <v>0</v>
      </c>
      <c r="E102" s="78" t="n">
        <f aca="false">IFERROR(VLOOKUP($C102,JoueursT2,10,0),0)</f>
        <v>0</v>
      </c>
      <c r="F102" s="78" t="n">
        <f aca="false">IFERROR(VLOOKUP($C102,JoueursT3,10,0),0)</f>
        <v>19</v>
      </c>
      <c r="G102" s="78" t="n">
        <f aca="false">IFERROR(VLOOKUP($C102,JoueursT4,10,0),0)</f>
        <v>0</v>
      </c>
      <c r="H102" s="78" t="n">
        <f aca="false">IFERROR(VLOOKUP($C102,JoueursT5,10,0),0)</f>
        <v>0</v>
      </c>
      <c r="I102" s="78" t="n">
        <f aca="false">IFERROR(VLOOKUP($C102,JoueursT6,10,0),0)</f>
        <v>0</v>
      </c>
      <c r="J102" s="78" t="n">
        <f aca="false">SUM(D102:I102)</f>
        <v>19</v>
      </c>
    </row>
    <row r="103" customFormat="false" ht="14.25" hidden="false" customHeight="false" outlineLevel="0" collapsed="false">
      <c r="A103" s="78" t="n">
        <f aca="false">A102+1</f>
        <v>102</v>
      </c>
      <c r="B103" s="78" t="str">
        <f aca="false">IF(J103&lt;&gt;0,IF(COUNTIF(J$2:J$334,J103)&lt;&gt;1,RANK(J103,J$2:J$334)&amp;"°",RANK(J103,J$2:J$334)),"")</f>
        <v>102°</v>
      </c>
      <c r="C103" s="4" t="str">
        <f aca="false">Joueurs!C97</f>
        <v>BERLIER Jacqueline</v>
      </c>
      <c r="D103" s="78" t="n">
        <f aca="false">IFERROR(VLOOKUP($C103,JoueursT1,10,0),0)</f>
        <v>4</v>
      </c>
      <c r="E103" s="78" t="n">
        <f aca="false">IFERROR(VLOOKUP($C103,JoueursT2,10,0),0)</f>
        <v>0</v>
      </c>
      <c r="F103" s="78" t="n">
        <f aca="false">IFERROR(VLOOKUP($C103,JoueursT3,10,0),0)</f>
        <v>6</v>
      </c>
      <c r="G103" s="78" t="n">
        <f aca="false">IFERROR(VLOOKUP($C103,JoueursT4,10,0),0)</f>
        <v>4</v>
      </c>
      <c r="H103" s="78" t="n">
        <f aca="false">IFERROR(VLOOKUP($C103,JoueursT5,10,0),0)</f>
        <v>0</v>
      </c>
      <c r="I103" s="78" t="n">
        <f aca="false">IFERROR(VLOOKUP($C103,JoueursT6,10,0),0)</f>
        <v>4</v>
      </c>
      <c r="J103" s="78" t="n">
        <f aca="false">SUM(D103:I103)</f>
        <v>18</v>
      </c>
    </row>
    <row r="104" customFormat="false" ht="14.25" hidden="false" customHeight="false" outlineLevel="0" collapsed="false">
      <c r="A104" s="78" t="n">
        <f aca="false">A103+1</f>
        <v>103</v>
      </c>
      <c r="B104" s="78" t="str">
        <f aca="false">IF(J104&lt;&gt;0,IF(COUNTIF(J$2:J$334,J104)&lt;&gt;1,RANK(J104,J$2:J$334)&amp;"°",RANK(J104,J$2:J$334)),"")</f>
        <v>102°</v>
      </c>
      <c r="C104" s="4" t="str">
        <f aca="false">Joueurs!C126</f>
        <v>GUILLAUME Nadine</v>
      </c>
      <c r="D104" s="78" t="n">
        <f aca="false">IFERROR(VLOOKUP($C104,JoueursT1,10,0),0)</f>
        <v>0</v>
      </c>
      <c r="E104" s="78" t="n">
        <f aca="false">IFERROR(VLOOKUP($C104,JoueursT2,10,0),0)</f>
        <v>0</v>
      </c>
      <c r="F104" s="78" t="n">
        <f aca="false">IFERROR(VLOOKUP($C104,JoueursT3,10,0),0)</f>
        <v>0</v>
      </c>
      <c r="G104" s="78" t="n">
        <f aca="false">IFERROR(VLOOKUP($C104,JoueursT4,10,0),0)</f>
        <v>0</v>
      </c>
      <c r="H104" s="78" t="n">
        <f aca="false">IFERROR(VLOOKUP($C104,JoueursT5,10,0),0)</f>
        <v>0</v>
      </c>
      <c r="I104" s="78" t="n">
        <f aca="false">IFERROR(VLOOKUP($C104,JoueursT6,10,0),0)</f>
        <v>18</v>
      </c>
      <c r="J104" s="78" t="n">
        <f aca="false">SUM(D104:I104)</f>
        <v>18</v>
      </c>
    </row>
    <row r="105" customFormat="false" ht="14.25" hidden="false" customHeight="false" outlineLevel="0" collapsed="false">
      <c r="A105" s="78" t="n">
        <f aca="false">A104+1</f>
        <v>104</v>
      </c>
      <c r="B105" s="78" t="str">
        <f aca="false">IF(J105&lt;&gt;0,IF(COUNTIF(J$2:J$334,J105)&lt;&gt;1,RANK(J105,J$2:J$334)&amp;"°",RANK(J105,J$2:J$334)),"")</f>
        <v>102°</v>
      </c>
      <c r="C105" s="4" t="str">
        <f aca="false">Joueurs!C260</f>
        <v>TURQUIN Line</v>
      </c>
      <c r="D105" s="78" t="n">
        <f aca="false">IFERROR(VLOOKUP($C105,JoueursT1,10,0),0)</f>
        <v>0</v>
      </c>
      <c r="E105" s="78" t="n">
        <f aca="false">IFERROR(VLOOKUP($C105,JoueursT2,10,0),0)</f>
        <v>0</v>
      </c>
      <c r="F105" s="78" t="n">
        <f aca="false">IFERROR(VLOOKUP($C105,JoueursT3,10,0),0)</f>
        <v>0</v>
      </c>
      <c r="G105" s="78" t="n">
        <f aca="false">IFERROR(VLOOKUP($C105,JoueursT4,10,0),0)</f>
        <v>0</v>
      </c>
      <c r="H105" s="78" t="n">
        <f aca="false">IFERROR(VLOOKUP($C105,JoueursT5,10,0),0)</f>
        <v>18</v>
      </c>
      <c r="I105" s="78" t="n">
        <f aca="false">IFERROR(VLOOKUP($C105,JoueursT6,10,0),0)</f>
        <v>0</v>
      </c>
      <c r="J105" s="78" t="n">
        <f aca="false">SUM(D105:I105)</f>
        <v>18</v>
      </c>
    </row>
    <row r="106" customFormat="false" ht="14.25" hidden="false" customHeight="false" outlineLevel="0" collapsed="false">
      <c r="A106" s="78" t="n">
        <f aca="false">A105+1</f>
        <v>105</v>
      </c>
      <c r="B106" s="78" t="n">
        <f aca="false">IF(J106&lt;&gt;0,IF(COUNTIF(J$2:J$334,J106)&lt;&gt;1,RANK(J106,J$2:J$334)&amp;"°",RANK(J106,J$2:J$334)),"")</f>
        <v>105</v>
      </c>
      <c r="C106" s="4" t="str">
        <f aca="false">Joueurs!C53</f>
        <v>PIRENNE Danielle</v>
      </c>
      <c r="D106" s="78" t="n">
        <f aca="false">IFERROR(VLOOKUP($C106,JoueursT1,10,0),0)</f>
        <v>0</v>
      </c>
      <c r="E106" s="78" t="n">
        <f aca="false">IFERROR(VLOOKUP($C106,JoueursT2,10,0),0)</f>
        <v>15</v>
      </c>
      <c r="F106" s="78" t="n">
        <f aca="false">IFERROR(VLOOKUP($C106,JoueursT3,10,0),0)</f>
        <v>0</v>
      </c>
      <c r="G106" s="78" t="n">
        <f aca="false">IFERROR(VLOOKUP($C106,JoueursT4,10,0),0)</f>
        <v>0</v>
      </c>
      <c r="H106" s="78" t="n">
        <f aca="false">IFERROR(VLOOKUP($C106,JoueursT5,10,0),0)</f>
        <v>0</v>
      </c>
      <c r="I106" s="78" t="n">
        <f aca="false">IFERROR(VLOOKUP($C106,JoueursT6,10,0),0)</f>
        <v>0</v>
      </c>
      <c r="J106" s="78" t="n">
        <f aca="false">SUM(D106:I106)</f>
        <v>15</v>
      </c>
    </row>
    <row r="107" customFormat="false" ht="14.25" hidden="false" customHeight="false" outlineLevel="0" collapsed="false">
      <c r="A107" s="78" t="n">
        <f aca="false">A106+1</f>
        <v>106</v>
      </c>
      <c r="B107" s="78" t="str">
        <f aca="false">IF(J107&lt;&gt;0,IF(COUNTIF(J$2:J$334,J107)&lt;&gt;1,RANK(J107,J$2:J$334)&amp;"°",RANK(J107,J$2:J$334)),"")</f>
        <v>106°</v>
      </c>
      <c r="C107" s="4" t="str">
        <f aca="false">Joueurs!C31</f>
        <v>CHAUDIER Paule</v>
      </c>
      <c r="D107" s="78" t="n">
        <f aca="false">IFERROR(VLOOKUP($C107,JoueursT1,10,0),0)</f>
        <v>0</v>
      </c>
      <c r="E107" s="78" t="n">
        <f aca="false">IFERROR(VLOOKUP($C107,JoueursT2,10,0),0)</f>
        <v>0</v>
      </c>
      <c r="F107" s="78" t="n">
        <f aca="false">IFERROR(VLOOKUP($C107,JoueursT3,10,0),0)</f>
        <v>0</v>
      </c>
      <c r="G107" s="78" t="n">
        <f aca="false">IFERROR(VLOOKUP($C107,JoueursT4,10,0),0)</f>
        <v>14</v>
      </c>
      <c r="H107" s="78" t="n">
        <f aca="false">IFERROR(VLOOKUP($C107,JoueursT5,10,0),0)</f>
        <v>0</v>
      </c>
      <c r="I107" s="78" t="n">
        <f aca="false">IFERROR(VLOOKUP($C107,JoueursT6,10,0),0)</f>
        <v>0</v>
      </c>
      <c r="J107" s="78" t="n">
        <f aca="false">SUM(D107:I107)</f>
        <v>14</v>
      </c>
    </row>
    <row r="108" customFormat="false" ht="14.25" hidden="false" customHeight="false" outlineLevel="0" collapsed="false">
      <c r="A108" s="78" t="n">
        <f aca="false">A107+1</f>
        <v>107</v>
      </c>
      <c r="B108" s="78" t="str">
        <f aca="false">IF(J108&lt;&gt;0,IF(COUNTIF(J$2:J$334,J108)&lt;&gt;1,RANK(J108,J$2:J$334)&amp;"°",RANK(J108,J$2:J$334)),"")</f>
        <v>106°</v>
      </c>
      <c r="C108" s="4" t="str">
        <f aca="false">Joueurs!C173</f>
        <v>HEYDE Marie-Aimée</v>
      </c>
      <c r="D108" s="78" t="n">
        <f aca="false">IFERROR(VLOOKUP($C108,JoueursT1,10,0),0)</f>
        <v>0</v>
      </c>
      <c r="E108" s="78" t="n">
        <f aca="false">IFERROR(VLOOKUP($C108,JoueursT2,10,0),0)</f>
        <v>8</v>
      </c>
      <c r="F108" s="78" t="n">
        <f aca="false">IFERROR(VLOOKUP($C108,JoueursT3,10,0),0)</f>
        <v>0</v>
      </c>
      <c r="G108" s="78" t="n">
        <f aca="false">IFERROR(VLOOKUP($C108,JoueursT4,10,0),0)</f>
        <v>6</v>
      </c>
      <c r="H108" s="78" t="n">
        <f aca="false">IFERROR(VLOOKUP($C108,JoueursT5,10,0),0)</f>
        <v>0</v>
      </c>
      <c r="I108" s="78" t="n">
        <f aca="false">IFERROR(VLOOKUP($C108,JoueursT6,10,0),0)</f>
        <v>0</v>
      </c>
      <c r="J108" s="78" t="n">
        <f aca="false">SUM(D108:I108)</f>
        <v>14</v>
      </c>
    </row>
    <row r="109" customFormat="false" ht="14.25" hidden="false" customHeight="false" outlineLevel="0" collapsed="false">
      <c r="A109" s="78" t="n">
        <f aca="false">A108+1</f>
        <v>108</v>
      </c>
      <c r="B109" s="78" t="str">
        <f aca="false">IF(J109&lt;&gt;0,IF(COUNTIF(J$2:J$334,J109)&lt;&gt;1,RANK(J109,J$2:J$334)&amp;"°",RANK(J109,J$2:J$334)),"")</f>
        <v>108°</v>
      </c>
      <c r="C109" s="4" t="str">
        <f aca="false">Joueurs!C68</f>
        <v>HAYOIS Françoise</v>
      </c>
      <c r="D109" s="78" t="n">
        <f aca="false">IFERROR(VLOOKUP($C109,JoueursT1,10,0),0)</f>
        <v>0</v>
      </c>
      <c r="E109" s="78" t="n">
        <f aca="false">IFERROR(VLOOKUP($C109,JoueursT2,10,0),0)</f>
        <v>0</v>
      </c>
      <c r="F109" s="78" t="n">
        <f aca="false">IFERROR(VLOOKUP($C109,JoueursT3,10,0),0)</f>
        <v>13</v>
      </c>
      <c r="G109" s="78" t="n">
        <f aca="false">IFERROR(VLOOKUP($C109,JoueursT4,10,0),0)</f>
        <v>0</v>
      </c>
      <c r="H109" s="78" t="n">
        <f aca="false">IFERROR(VLOOKUP($C109,JoueursT5,10,0),0)</f>
        <v>0</v>
      </c>
      <c r="I109" s="78" t="n">
        <f aca="false">IFERROR(VLOOKUP($C109,JoueursT6,10,0),0)</f>
        <v>0</v>
      </c>
      <c r="J109" s="78" t="n">
        <f aca="false">SUM(D109:I109)</f>
        <v>13</v>
      </c>
    </row>
    <row r="110" customFormat="false" ht="14.25" hidden="false" customHeight="false" outlineLevel="0" collapsed="false">
      <c r="A110" s="78" t="n">
        <f aca="false">A109+1</f>
        <v>109</v>
      </c>
      <c r="B110" s="78" t="str">
        <f aca="false">IF(J110&lt;&gt;0,IF(COUNTIF(J$2:J$334,J110)&lt;&gt;1,RANK(J110,J$2:J$334)&amp;"°",RANK(J110,J$2:J$334)),"")</f>
        <v>108°</v>
      </c>
      <c r="C110" s="4" t="str">
        <f aca="false">Joueurs!C102</f>
        <v>DEFOING Madeleine</v>
      </c>
      <c r="D110" s="78" t="n">
        <f aca="false">IFERROR(VLOOKUP($C110,JoueursT1,10,0),0)</f>
        <v>0</v>
      </c>
      <c r="E110" s="78" t="n">
        <f aca="false">IFERROR(VLOOKUP($C110,JoueursT2,10,0),0)</f>
        <v>0</v>
      </c>
      <c r="F110" s="78" t="n">
        <f aca="false">IFERROR(VLOOKUP($C110,JoueursT3,10,0),0)</f>
        <v>0</v>
      </c>
      <c r="G110" s="78" t="n">
        <f aca="false">IFERROR(VLOOKUP($C110,JoueursT4,10,0),0)</f>
        <v>11</v>
      </c>
      <c r="H110" s="78" t="n">
        <f aca="false">IFERROR(VLOOKUP($C110,JoueursT5,10,0),0)</f>
        <v>0</v>
      </c>
      <c r="I110" s="78" t="n">
        <f aca="false">IFERROR(VLOOKUP($C110,JoueursT6,10,0),0)</f>
        <v>2</v>
      </c>
      <c r="J110" s="78" t="n">
        <f aca="false">SUM(D110:I110)</f>
        <v>13</v>
      </c>
    </row>
    <row r="111" customFormat="false" ht="14.25" hidden="false" customHeight="false" outlineLevel="0" collapsed="false">
      <c r="A111" s="78" t="n">
        <f aca="false">A110+1</f>
        <v>110</v>
      </c>
      <c r="B111" s="78" t="str">
        <f aca="false">IF(J111&lt;&gt;0,IF(COUNTIF(J$2:J$334,J111)&lt;&gt;1,RANK(J111,J$2:J$334)&amp;"°",RANK(J111,J$2:J$334)),"")</f>
        <v>108°</v>
      </c>
      <c r="C111" s="4" t="str">
        <f aca="false">Joueurs!C167</f>
        <v>ROBE Reine</v>
      </c>
      <c r="D111" s="78" t="n">
        <f aca="false">IFERROR(VLOOKUP($C111,JoueursT1,10,0),0)</f>
        <v>0</v>
      </c>
      <c r="E111" s="78" t="n">
        <f aca="false">IFERROR(VLOOKUP($C111,JoueursT2,10,0),0)</f>
        <v>0</v>
      </c>
      <c r="F111" s="78" t="n">
        <f aca="false">IFERROR(VLOOKUP($C111,JoueursT3,10,0),0)</f>
        <v>0</v>
      </c>
      <c r="G111" s="78" t="n">
        <f aca="false">IFERROR(VLOOKUP($C111,JoueursT4,10,0),0)</f>
        <v>13</v>
      </c>
      <c r="H111" s="78" t="n">
        <f aca="false">IFERROR(VLOOKUP($C111,JoueursT5,10,0),0)</f>
        <v>0</v>
      </c>
      <c r="I111" s="78" t="n">
        <f aca="false">IFERROR(VLOOKUP($C111,JoueursT6,10,0),0)</f>
        <v>0</v>
      </c>
      <c r="J111" s="78" t="n">
        <f aca="false">SUM(D111:I111)</f>
        <v>13</v>
      </c>
    </row>
    <row r="112" customFormat="false" ht="14.25" hidden="false" customHeight="false" outlineLevel="0" collapsed="false">
      <c r="A112" s="78" t="n">
        <f aca="false">A111+1</f>
        <v>111</v>
      </c>
      <c r="B112" s="78" t="n">
        <f aca="false">IF(J112&lt;&gt;0,IF(COUNTIF(J$2:J$334,J112)&lt;&gt;1,RANK(J112,J$2:J$334)&amp;"°",RANK(J112,J$2:J$334)),"")</f>
        <v>111</v>
      </c>
      <c r="C112" s="4" t="str">
        <f aca="false">Joueurs!C179</f>
        <v>ROSSION Francis</v>
      </c>
      <c r="D112" s="78" t="n">
        <f aca="false">IFERROR(VLOOKUP($C112,JoueursT1,10,0),0)</f>
        <v>0</v>
      </c>
      <c r="E112" s="78" t="n">
        <f aca="false">IFERROR(VLOOKUP($C112,JoueursT2,10,0),0)</f>
        <v>0</v>
      </c>
      <c r="F112" s="78" t="n">
        <f aca="false">IFERROR(VLOOKUP($C112,JoueursT3,10,0),0)</f>
        <v>7</v>
      </c>
      <c r="G112" s="78" t="n">
        <f aca="false">IFERROR(VLOOKUP($C112,JoueursT4,10,0),0)</f>
        <v>0</v>
      </c>
      <c r="H112" s="78" t="n">
        <f aca="false">IFERROR(VLOOKUP($C112,JoueursT5,10,0),0)</f>
        <v>0</v>
      </c>
      <c r="I112" s="78" t="n">
        <f aca="false">IFERROR(VLOOKUP($C112,JoueursT6,10,0),0)</f>
        <v>5</v>
      </c>
      <c r="J112" s="78" t="n">
        <f aca="false">SUM(D112:I112)</f>
        <v>12</v>
      </c>
    </row>
    <row r="113" customFormat="false" ht="14.25" hidden="false" customHeight="false" outlineLevel="0" collapsed="false">
      <c r="A113" s="78" t="n">
        <f aca="false">A112+1</f>
        <v>112</v>
      </c>
      <c r="B113" s="78" t="n">
        <f aca="false">IF(J113&lt;&gt;0,IF(COUNTIF(J$2:J$334,J113)&lt;&gt;1,RANK(J113,J$2:J$334)&amp;"°",RANK(J113,J$2:J$334)),"")</f>
        <v>112</v>
      </c>
      <c r="C113" s="4" t="str">
        <f aca="false">Joueurs!C78</f>
        <v>FONCK Agnès</v>
      </c>
      <c r="D113" s="78" t="n">
        <f aca="false">IFERROR(VLOOKUP($C113,JoueursT1,10,0),0)</f>
        <v>0</v>
      </c>
      <c r="E113" s="78" t="n">
        <f aca="false">IFERROR(VLOOKUP($C113,JoueursT2,10,0),0)</f>
        <v>0</v>
      </c>
      <c r="F113" s="78" t="n">
        <f aca="false">IFERROR(VLOOKUP($C113,JoueursT3,10,0),0)</f>
        <v>0</v>
      </c>
      <c r="G113" s="78" t="n">
        <f aca="false">IFERROR(VLOOKUP($C113,JoueursT4,10,0),0)</f>
        <v>0</v>
      </c>
      <c r="H113" s="78" t="n">
        <f aca="false">IFERROR(VLOOKUP($C113,JoueursT5,10,0),0)</f>
        <v>0</v>
      </c>
      <c r="I113" s="78" t="n">
        <f aca="false">IFERROR(VLOOKUP($C113,JoueursT6,10,0),0)</f>
        <v>11.5</v>
      </c>
      <c r="J113" s="78" t="n">
        <f aca="false">SUM(D113:I113)</f>
        <v>11.5</v>
      </c>
    </row>
    <row r="114" customFormat="false" ht="14.25" hidden="false" customHeight="false" outlineLevel="0" collapsed="false">
      <c r="A114" s="78" t="n">
        <f aca="false">A113+1</f>
        <v>113</v>
      </c>
      <c r="B114" s="78" t="n">
        <f aca="false">IF(J114&lt;&gt;0,IF(COUNTIF(J$2:J$334,J114)&lt;&gt;1,RANK(J114,J$2:J$334)&amp;"°",RANK(J114,J$2:J$334)),"")</f>
        <v>113</v>
      </c>
      <c r="C114" s="4" t="str">
        <f aca="false">Joueurs!C171</f>
        <v>GIGI Jeanne-Marie</v>
      </c>
      <c r="D114" s="78" t="n">
        <f aca="false">IFERROR(VLOOKUP($C114,JoueursT1,10,0),0)</f>
        <v>0</v>
      </c>
      <c r="E114" s="78" t="n">
        <f aca="false">IFERROR(VLOOKUP($C114,JoueursT2,10,0),0)</f>
        <v>6</v>
      </c>
      <c r="F114" s="78" t="n">
        <f aca="false">IFERROR(VLOOKUP($C114,JoueursT3,10,0),0)</f>
        <v>5</v>
      </c>
      <c r="G114" s="78" t="n">
        <f aca="false">IFERROR(VLOOKUP($C114,JoueursT4,10,0),0)</f>
        <v>0</v>
      </c>
      <c r="H114" s="78" t="n">
        <f aca="false">IFERROR(VLOOKUP($C114,JoueursT5,10,0),0)</f>
        <v>0</v>
      </c>
      <c r="I114" s="78" t="n">
        <f aca="false">IFERROR(VLOOKUP($C114,JoueursT6,10,0),0)</f>
        <v>0</v>
      </c>
      <c r="J114" s="78" t="n">
        <f aca="false">SUM(D114:I114)</f>
        <v>11</v>
      </c>
    </row>
    <row r="115" customFormat="false" ht="14.25" hidden="false" customHeight="false" outlineLevel="0" collapsed="false">
      <c r="A115" s="78" t="n">
        <f aca="false">A114+1</f>
        <v>114</v>
      </c>
      <c r="B115" s="78" t="str">
        <f aca="false">IF(J115&lt;&gt;0,IF(COUNTIF(J$2:J$334,J115)&lt;&gt;1,RANK(J115,J$2:J$334)&amp;"°",RANK(J115,J$2:J$334)),"")</f>
        <v>114°</v>
      </c>
      <c r="C115" s="4" t="str">
        <f aca="false">Joueurs!C43</f>
        <v>KOEUNE Robert</v>
      </c>
      <c r="D115" s="78" t="n">
        <f aca="false">IFERROR(VLOOKUP($C115,JoueursT1,10,0),0)</f>
        <v>0</v>
      </c>
      <c r="E115" s="78" t="n">
        <f aca="false">IFERROR(VLOOKUP($C115,JoueursT2,10,0),0)</f>
        <v>0</v>
      </c>
      <c r="F115" s="78" t="n">
        <f aca="false">IFERROR(VLOOKUP($C115,JoueursT3,10,0),0)</f>
        <v>0</v>
      </c>
      <c r="G115" s="78" t="n">
        <f aca="false">IFERROR(VLOOKUP($C115,JoueursT4,10,0),0)</f>
        <v>10</v>
      </c>
      <c r="H115" s="78" t="n">
        <f aca="false">IFERROR(VLOOKUP($C115,JoueursT5,10,0),0)</f>
        <v>0</v>
      </c>
      <c r="I115" s="78" t="n">
        <f aca="false">IFERROR(VLOOKUP($C115,JoueursT6,10,0),0)</f>
        <v>0</v>
      </c>
      <c r="J115" s="78" t="n">
        <f aca="false">SUM(D115:I115)</f>
        <v>10</v>
      </c>
    </row>
    <row r="116" customFormat="false" ht="14.25" hidden="false" customHeight="false" outlineLevel="0" collapsed="false">
      <c r="A116" s="78" t="n">
        <f aca="false">A115+1</f>
        <v>115</v>
      </c>
      <c r="B116" s="78" t="str">
        <f aca="false">IF(J116&lt;&gt;0,IF(COUNTIF(J$2:J$334,J116)&lt;&gt;1,RANK(J116,J$2:J$334)&amp;"°",RANK(J116,J$2:J$334)),"")</f>
        <v>114°</v>
      </c>
      <c r="C116" s="4" t="str">
        <f aca="false">Joueurs!C158</f>
        <v>D'ORCHYMONT Mady</v>
      </c>
      <c r="D116" s="78" t="n">
        <f aca="false">IFERROR(VLOOKUP($C116,JoueursT1,10,0),0)</f>
        <v>2</v>
      </c>
      <c r="E116" s="78" t="n">
        <f aca="false">IFERROR(VLOOKUP($C116,JoueursT2,10,0),0)</f>
        <v>4</v>
      </c>
      <c r="F116" s="78" t="n">
        <f aca="false">IFERROR(VLOOKUP($C116,JoueursT3,10,0),0)</f>
        <v>0</v>
      </c>
      <c r="G116" s="78" t="n">
        <f aca="false">IFERROR(VLOOKUP($C116,JoueursT4,10,0),0)</f>
        <v>3</v>
      </c>
      <c r="H116" s="78" t="n">
        <f aca="false">IFERROR(VLOOKUP($C116,JoueursT5,10,0),0)</f>
        <v>0</v>
      </c>
      <c r="I116" s="78" t="n">
        <f aca="false">IFERROR(VLOOKUP($C116,JoueursT6,10,0),0)</f>
        <v>1</v>
      </c>
      <c r="J116" s="78" t="n">
        <f aca="false">SUM(D116:I116)</f>
        <v>10</v>
      </c>
    </row>
    <row r="117" customFormat="false" ht="14.25" hidden="false" customHeight="false" outlineLevel="0" collapsed="false">
      <c r="A117" s="78" t="n">
        <f aca="false">A116+1</f>
        <v>116</v>
      </c>
      <c r="B117" s="78" t="str">
        <f aca="false">IF(J117&lt;&gt;0,IF(COUNTIF(J$2:J$334,J117)&lt;&gt;1,RANK(J117,J$2:J$334)&amp;"°",RANK(J117,J$2:J$334)),"")</f>
        <v>116°</v>
      </c>
      <c r="C117" s="4" t="str">
        <f aca="false">Joueurs!C88</f>
        <v>COLINET Mady</v>
      </c>
      <c r="D117" s="78" t="n">
        <f aca="false">IFERROR(VLOOKUP($C117,JoueursT1,10,0),0)</f>
        <v>3</v>
      </c>
      <c r="E117" s="78" t="n">
        <f aca="false">IFERROR(VLOOKUP($C117,JoueursT2,10,0),0)</f>
        <v>0</v>
      </c>
      <c r="F117" s="78" t="n">
        <f aca="false">IFERROR(VLOOKUP($C117,JoueursT3,10,0),0)</f>
        <v>0</v>
      </c>
      <c r="G117" s="78" t="n">
        <f aca="false">IFERROR(VLOOKUP($C117,JoueursT4,10,0),0)</f>
        <v>5</v>
      </c>
      <c r="H117" s="78" t="n">
        <f aca="false">IFERROR(VLOOKUP($C117,JoueursT5,10,0),0)</f>
        <v>1</v>
      </c>
      <c r="I117" s="78" t="n">
        <f aca="false">IFERROR(VLOOKUP($C117,JoueursT6,10,0),0)</f>
        <v>0</v>
      </c>
      <c r="J117" s="78" t="n">
        <f aca="false">SUM(D117:I117)</f>
        <v>9</v>
      </c>
    </row>
    <row r="118" customFormat="false" ht="14.25" hidden="false" customHeight="false" outlineLevel="0" collapsed="false">
      <c r="A118" s="78" t="n">
        <f aca="false">A117+1</f>
        <v>117</v>
      </c>
      <c r="B118" s="78" t="str">
        <f aca="false">IF(J118&lt;&gt;0,IF(COUNTIF(J$2:J$334,J118)&lt;&gt;1,RANK(J118,J$2:J$334)&amp;"°",RANK(J118,J$2:J$334)),"")</f>
        <v>116°</v>
      </c>
      <c r="C118" s="4" t="str">
        <f aca="false">Joueurs!C118</f>
        <v>WOILLARD Marcelle</v>
      </c>
      <c r="D118" s="78" t="n">
        <f aca="false">IFERROR(VLOOKUP($C118,JoueursT1,10,0),0)</f>
        <v>0</v>
      </c>
      <c r="E118" s="78" t="n">
        <f aca="false">IFERROR(VLOOKUP($C118,JoueursT2,10,0),0)</f>
        <v>7</v>
      </c>
      <c r="F118" s="78" t="n">
        <f aca="false">IFERROR(VLOOKUP($C118,JoueursT3,10,0),0)</f>
        <v>0</v>
      </c>
      <c r="G118" s="78" t="n">
        <f aca="false">IFERROR(VLOOKUP($C118,JoueursT4,10,0),0)</f>
        <v>0</v>
      </c>
      <c r="H118" s="78" t="n">
        <f aca="false">IFERROR(VLOOKUP($C118,JoueursT5,10,0),0)</f>
        <v>2</v>
      </c>
      <c r="I118" s="78" t="n">
        <f aca="false">IFERROR(VLOOKUP($C118,JoueursT6,10,0),0)</f>
        <v>0</v>
      </c>
      <c r="J118" s="78" t="n">
        <f aca="false">SUM(D118:I118)</f>
        <v>9</v>
      </c>
    </row>
    <row r="119" customFormat="false" ht="14.25" hidden="false" customHeight="false" outlineLevel="0" collapsed="false">
      <c r="A119" s="78" t="n">
        <f aca="false">A118+1</f>
        <v>118</v>
      </c>
      <c r="B119" s="78" t="str">
        <f aca="false">IF(J119&lt;&gt;0,IF(COUNTIF(J$2:J$334,J119)&lt;&gt;1,RANK(J119,J$2:J$334)&amp;"°",RANK(J119,J$2:J$334)),"")</f>
        <v>118°</v>
      </c>
      <c r="C119" s="4" t="str">
        <f aca="false">Joueurs!C109</f>
        <v>MACORS Nadine</v>
      </c>
      <c r="D119" s="78" t="n">
        <f aca="false">IFERROR(VLOOKUP($C119,JoueursT1,10,0),0)</f>
        <v>0</v>
      </c>
      <c r="E119" s="78" t="n">
        <f aca="false">IFERROR(VLOOKUP($C119,JoueursT2,10,0),0)</f>
        <v>0</v>
      </c>
      <c r="F119" s="78" t="n">
        <f aca="false">IFERROR(VLOOKUP($C119,JoueursT3,10,0),0)</f>
        <v>1</v>
      </c>
      <c r="G119" s="78" t="n">
        <f aca="false">IFERROR(VLOOKUP($C119,JoueursT4,10,0),0)</f>
        <v>0</v>
      </c>
      <c r="H119" s="78" t="n">
        <f aca="false">IFERROR(VLOOKUP($C119,JoueursT5,10,0),0)</f>
        <v>5</v>
      </c>
      <c r="I119" s="78" t="n">
        <f aca="false">IFERROR(VLOOKUP($C119,JoueursT6,10,0),0)</f>
        <v>0</v>
      </c>
      <c r="J119" s="78" t="n">
        <f aca="false">SUM(D119:I119)</f>
        <v>6</v>
      </c>
    </row>
    <row r="120" customFormat="false" ht="14.25" hidden="false" customHeight="false" outlineLevel="0" collapsed="false">
      <c r="A120" s="78" t="n">
        <f aca="false">A119+1</f>
        <v>119</v>
      </c>
      <c r="B120" s="78" t="str">
        <f aca="false">IF(J120&lt;&gt;0,IF(COUNTIF(J$2:J$334,J120)&lt;&gt;1,RANK(J120,J$2:J$334)&amp;"°",RANK(J120,J$2:J$334)),"")</f>
        <v>118°</v>
      </c>
      <c r="C120" s="4" t="str">
        <f aca="false">Joueurs!C177</f>
        <v>PEPIN Annick</v>
      </c>
      <c r="D120" s="78" t="n">
        <f aca="false">IFERROR(VLOOKUP($C120,JoueursT1,10,0),0)</f>
        <v>6</v>
      </c>
      <c r="E120" s="78" t="n">
        <f aca="false">IFERROR(VLOOKUP($C120,JoueursT2,10,0),0)</f>
        <v>0</v>
      </c>
      <c r="F120" s="78" t="n">
        <f aca="false">IFERROR(VLOOKUP($C120,JoueursT3,10,0),0)</f>
        <v>0</v>
      </c>
      <c r="G120" s="78" t="n">
        <f aca="false">IFERROR(VLOOKUP($C120,JoueursT4,10,0),0)</f>
        <v>0</v>
      </c>
      <c r="H120" s="78" t="n">
        <f aca="false">IFERROR(VLOOKUP($C120,JoueursT5,10,0),0)</f>
        <v>0</v>
      </c>
      <c r="I120" s="78" t="n">
        <f aca="false">IFERROR(VLOOKUP($C120,JoueursT6,10,0),0)</f>
        <v>0</v>
      </c>
      <c r="J120" s="78" t="n">
        <f aca="false">SUM(D120:I120)</f>
        <v>6</v>
      </c>
    </row>
    <row r="121" customFormat="false" ht="14.25" hidden="false" customHeight="false" outlineLevel="0" collapsed="false">
      <c r="A121" s="78" t="n">
        <f aca="false">A120+1</f>
        <v>120</v>
      </c>
      <c r="B121" s="78" t="n">
        <f aca="false">IF(J121&lt;&gt;0,IF(COUNTIF(J$2:J$334,J121)&lt;&gt;1,RANK(J121,J$2:J$334)&amp;"°",RANK(J121,J$2:J$334)),"")</f>
        <v>120</v>
      </c>
      <c r="C121" s="4" t="str">
        <f aca="false">Joueurs!C169</f>
        <v>CAMUS Marie-Thérèse</v>
      </c>
      <c r="D121" s="78" t="n">
        <f aca="false">IFERROR(VLOOKUP($C121,JoueursT1,10,0),0)</f>
        <v>5</v>
      </c>
      <c r="E121" s="78" t="n">
        <f aca="false">IFERROR(VLOOKUP($C121,JoueursT2,10,0),0)</f>
        <v>0</v>
      </c>
      <c r="F121" s="78" t="n">
        <f aca="false">IFERROR(VLOOKUP($C121,JoueursT3,10,0),0)</f>
        <v>0</v>
      </c>
      <c r="G121" s="78" t="n">
        <f aca="false">IFERROR(VLOOKUP($C121,JoueursT4,10,0),0)</f>
        <v>0</v>
      </c>
      <c r="H121" s="78" t="n">
        <f aca="false">IFERROR(VLOOKUP($C121,JoueursT5,10,0),0)</f>
        <v>0</v>
      </c>
      <c r="I121" s="78" t="n">
        <f aca="false">IFERROR(VLOOKUP($C121,JoueursT6,10,0),0)</f>
        <v>0</v>
      </c>
      <c r="J121" s="78" t="n">
        <f aca="false">SUM(D121:I121)</f>
        <v>5</v>
      </c>
    </row>
    <row r="122" customFormat="false" ht="14.25" hidden="false" customHeight="false" outlineLevel="0" collapsed="false">
      <c r="A122" s="78" t="n">
        <f aca="false">A121+1</f>
        <v>121</v>
      </c>
      <c r="B122" s="78" t="n">
        <f aca="false">IF(J122&lt;&gt;0,IF(COUNTIF(J$2:J$334,J122)&lt;&gt;1,RANK(J122,J$2:J$334)&amp;"°",RANK(J122,J$2:J$334)),"")</f>
        <v>121</v>
      </c>
      <c r="C122" s="4" t="str">
        <f aca="false">Joueurs!C180</f>
        <v>ROZET Yvan</v>
      </c>
      <c r="D122" s="78" t="n">
        <f aca="false">IFERROR(VLOOKUP($C122,JoueursT1,10,0),0)</f>
        <v>0</v>
      </c>
      <c r="E122" s="78" t="n">
        <f aca="false">IFERROR(VLOOKUP($C122,JoueursT2,10,0),0)</f>
        <v>0</v>
      </c>
      <c r="F122" s="78" t="n">
        <f aca="false">IFERROR(VLOOKUP($C122,JoueursT3,10,0),0)</f>
        <v>0</v>
      </c>
      <c r="G122" s="78" t="n">
        <f aca="false">IFERROR(VLOOKUP($C122,JoueursT4,10,0),0)</f>
        <v>0</v>
      </c>
      <c r="H122" s="78" t="n">
        <f aca="false">IFERROR(VLOOKUP($C122,JoueursT5,10,0),0)</f>
        <v>4</v>
      </c>
      <c r="I122" s="78" t="n">
        <f aca="false">IFERROR(VLOOKUP($C122,JoueursT6,10,0),0)</f>
        <v>0</v>
      </c>
      <c r="J122" s="78" t="n">
        <f aca="false">SUM(D122:I122)</f>
        <v>4</v>
      </c>
    </row>
    <row r="123" customFormat="false" ht="14.25" hidden="false" customHeight="false" outlineLevel="0" collapsed="false">
      <c r="A123" s="78" t="n">
        <f aca="false">A122+1</f>
        <v>122</v>
      </c>
      <c r="B123" s="78" t="str">
        <f aca="false">IF(J123&lt;&gt;0,IF(COUNTIF(J$2:J$334,J123)&lt;&gt;1,RANK(J123,J$2:J$334)&amp;"°",RANK(J123,J$2:J$334)),"")</f>
        <v/>
      </c>
      <c r="C123" s="4" t="str">
        <f aca="false">Joueurs!C2</f>
        <v>DE CONINCK Thomas</v>
      </c>
      <c r="D123" s="78" t="n">
        <f aca="false">IFERROR(VLOOKUP($C123,JoueursT1,10,0),0)</f>
        <v>0</v>
      </c>
      <c r="E123" s="78" t="n">
        <f aca="false">IFERROR(VLOOKUP($C123,JoueursT2,10,0),0)</f>
        <v>0</v>
      </c>
      <c r="F123" s="78" t="n">
        <f aca="false">IFERROR(VLOOKUP($C123,JoueursT3,10,0),0)</f>
        <v>0</v>
      </c>
      <c r="G123" s="78" t="n">
        <f aca="false">IFERROR(VLOOKUP($C123,JoueursT4,10,0),0)</f>
        <v>0</v>
      </c>
      <c r="H123" s="78" t="n">
        <f aca="false">IFERROR(VLOOKUP($C123,JoueursT5,10,0),0)</f>
        <v>0</v>
      </c>
      <c r="I123" s="78" t="n">
        <f aca="false">IFERROR(VLOOKUP($C123,JoueursT6,10,0),0)</f>
        <v>0</v>
      </c>
      <c r="J123" s="78" t="n">
        <f aca="false">SUM(D123:I123)</f>
        <v>0</v>
      </c>
    </row>
    <row r="124" customFormat="false" ht="14.25" hidden="false" customHeight="false" outlineLevel="0" collapsed="false">
      <c r="A124" s="78" t="n">
        <f aca="false">A123+1</f>
        <v>123</v>
      </c>
      <c r="B124" s="78" t="str">
        <f aca="false">IF(J124&lt;&gt;0,IF(COUNTIF(J$2:J$334,J124)&lt;&gt;1,RANK(J124,J$2:J$334)&amp;"°",RANK(J124,J$2:J$334)),"")</f>
        <v/>
      </c>
      <c r="C124" s="4" t="str">
        <f aca="false">Joueurs!C3</f>
        <v>DEVILLET Jean-Marie</v>
      </c>
      <c r="D124" s="78" t="n">
        <f aca="false">IFERROR(VLOOKUP($C124,JoueursT1,10,0),0)</f>
        <v>0</v>
      </c>
      <c r="E124" s="78" t="n">
        <f aca="false">IFERROR(VLOOKUP($C124,JoueursT2,10,0),0)</f>
        <v>0</v>
      </c>
      <c r="F124" s="78" t="n">
        <f aca="false">IFERROR(VLOOKUP($C124,JoueursT3,10,0),0)</f>
        <v>0</v>
      </c>
      <c r="G124" s="78" t="n">
        <f aca="false">IFERROR(VLOOKUP($C124,JoueursT4,10,0),0)</f>
        <v>0</v>
      </c>
      <c r="H124" s="78" t="n">
        <f aca="false">IFERROR(VLOOKUP($C124,JoueursT5,10,0),0)</f>
        <v>0</v>
      </c>
      <c r="I124" s="78" t="n">
        <f aca="false">IFERROR(VLOOKUP($C124,JoueursT6,10,0),0)</f>
        <v>0</v>
      </c>
      <c r="J124" s="78" t="n">
        <f aca="false">SUM(D124:I124)</f>
        <v>0</v>
      </c>
    </row>
    <row r="125" customFormat="false" ht="14.25" hidden="false" customHeight="false" outlineLevel="0" collapsed="false">
      <c r="A125" s="78" t="n">
        <f aca="false">A124+1</f>
        <v>124</v>
      </c>
      <c r="B125" s="78" t="str">
        <f aca="false">IF(J125&lt;&gt;0,IF(COUNTIF(J$2:J$334,J125)&lt;&gt;1,RANK(J125,J$2:J$334)&amp;"°",RANK(J125,J$2:J$334)),"")</f>
        <v/>
      </c>
      <c r="C125" s="4" t="str">
        <f aca="false">Joueurs!C4</f>
        <v>HEINEN Olivier</v>
      </c>
      <c r="D125" s="78" t="n">
        <f aca="false">IFERROR(VLOOKUP($C125,JoueursT1,10,0),0)</f>
        <v>0</v>
      </c>
      <c r="E125" s="78" t="n">
        <f aca="false">IFERROR(VLOOKUP($C125,JoueursT2,10,0),0)</f>
        <v>0</v>
      </c>
      <c r="F125" s="78" t="n">
        <f aca="false">IFERROR(VLOOKUP($C125,JoueursT3,10,0),0)</f>
        <v>0</v>
      </c>
      <c r="G125" s="78" t="n">
        <f aca="false">IFERROR(VLOOKUP($C125,JoueursT4,10,0),0)</f>
        <v>0</v>
      </c>
      <c r="H125" s="78" t="n">
        <f aca="false">IFERROR(VLOOKUP($C125,JoueursT5,10,0),0)</f>
        <v>0</v>
      </c>
      <c r="I125" s="78" t="n">
        <f aca="false">IFERROR(VLOOKUP($C125,JoueursT6,10,0),0)</f>
        <v>0</v>
      </c>
      <c r="J125" s="78" t="n">
        <f aca="false">SUM(D125:I125)</f>
        <v>0</v>
      </c>
    </row>
    <row r="126" customFormat="false" ht="14.25" hidden="false" customHeight="false" outlineLevel="0" collapsed="false">
      <c r="A126" s="78" t="n">
        <f aca="false">A125+1</f>
        <v>125</v>
      </c>
      <c r="B126" s="78" t="str">
        <f aca="false">IF(J126&lt;&gt;0,IF(COUNTIF(J$2:J$334,J126)&lt;&gt;1,RANK(J126,J$2:J$334)&amp;"°",RANK(J126,J$2:J$334)),"")</f>
        <v/>
      </c>
      <c r="C126" s="4" t="str">
        <f aca="false">Joueurs!C6</f>
        <v>LAURENT Marie-Christine</v>
      </c>
      <c r="D126" s="78" t="n">
        <f aca="false">IFERROR(VLOOKUP($C126,JoueursT1,10,0),0)</f>
        <v>0</v>
      </c>
      <c r="E126" s="78" t="n">
        <f aca="false">IFERROR(VLOOKUP($C126,JoueursT2,10,0),0)</f>
        <v>0</v>
      </c>
      <c r="F126" s="78" t="n">
        <f aca="false">IFERROR(VLOOKUP($C126,JoueursT3,10,0),0)</f>
        <v>0</v>
      </c>
      <c r="G126" s="78" t="n">
        <f aca="false">IFERROR(VLOOKUP($C126,JoueursT4,10,0),0)</f>
        <v>0</v>
      </c>
      <c r="H126" s="78" t="n">
        <f aca="false">IFERROR(VLOOKUP($C126,JoueursT5,10,0),0)</f>
        <v>0</v>
      </c>
      <c r="I126" s="78" t="n">
        <f aca="false">IFERROR(VLOOKUP($C126,JoueursT6,10,0),0)</f>
        <v>0</v>
      </c>
      <c r="J126" s="78" t="n">
        <f aca="false">SUM(D126:I126)</f>
        <v>0</v>
      </c>
    </row>
    <row r="127" customFormat="false" ht="14.25" hidden="false" customHeight="false" outlineLevel="0" collapsed="false">
      <c r="A127" s="78" t="n">
        <f aca="false">A126+1</f>
        <v>126</v>
      </c>
      <c r="B127" s="78" t="str">
        <f aca="false">IF(J127&lt;&gt;0,IF(COUNTIF(J$2:J$334,J127)&lt;&gt;1,RANK(J127,J$2:J$334)&amp;"°",RANK(J127,J$2:J$334)),"")</f>
        <v/>
      </c>
      <c r="C127" s="4" t="str">
        <f aca="false">Joueurs!C7</f>
        <v>LUSSON Claude</v>
      </c>
      <c r="D127" s="78" t="n">
        <f aca="false">IFERROR(VLOOKUP($C127,JoueursT1,10,0),0)</f>
        <v>0</v>
      </c>
      <c r="E127" s="78" t="n">
        <f aca="false">IFERROR(VLOOKUP($C127,JoueursT2,10,0),0)</f>
        <v>0</v>
      </c>
      <c r="F127" s="78" t="n">
        <f aca="false">IFERROR(VLOOKUP($C127,JoueursT3,10,0),0)</f>
        <v>0</v>
      </c>
      <c r="G127" s="78" t="n">
        <f aca="false">IFERROR(VLOOKUP($C127,JoueursT4,10,0),0)</f>
        <v>0</v>
      </c>
      <c r="H127" s="78" t="n">
        <f aca="false">IFERROR(VLOOKUP($C127,JoueursT5,10,0),0)</f>
        <v>0</v>
      </c>
      <c r="I127" s="78" t="n">
        <f aca="false">IFERROR(VLOOKUP($C127,JoueursT6,10,0),0)</f>
        <v>0</v>
      </c>
      <c r="J127" s="78" t="n">
        <f aca="false">SUM(D127:I127)</f>
        <v>0</v>
      </c>
    </row>
    <row r="128" customFormat="false" ht="14.25" hidden="false" customHeight="false" outlineLevel="0" collapsed="false">
      <c r="A128" s="78" t="n">
        <f aca="false">A127+1</f>
        <v>127</v>
      </c>
      <c r="B128" s="78" t="str">
        <f aca="false">IF(J128&lt;&gt;0,IF(COUNTIF(J$2:J$334,J128)&lt;&gt;1,RANK(J128,J$2:J$334)&amp;"°",RANK(J128,J$2:J$334)),"")</f>
        <v/>
      </c>
      <c r="C128" s="4" t="str">
        <f aca="false">Joueurs!C8</f>
        <v>MATTERN Sophie</v>
      </c>
      <c r="D128" s="78" t="n">
        <f aca="false">IFERROR(VLOOKUP($C128,JoueursT1,10,0),0)</f>
        <v>0</v>
      </c>
      <c r="E128" s="78" t="n">
        <f aca="false">IFERROR(VLOOKUP($C128,JoueursT2,10,0),0)</f>
        <v>0</v>
      </c>
      <c r="F128" s="78" t="n">
        <f aca="false">IFERROR(VLOOKUP($C128,JoueursT3,10,0),0)</f>
        <v>0</v>
      </c>
      <c r="G128" s="78" t="n">
        <f aca="false">IFERROR(VLOOKUP($C128,JoueursT4,10,0),0)</f>
        <v>0</v>
      </c>
      <c r="H128" s="78" t="n">
        <f aca="false">IFERROR(VLOOKUP($C128,JoueursT5,10,0),0)</f>
        <v>0</v>
      </c>
      <c r="I128" s="78" t="n">
        <f aca="false">IFERROR(VLOOKUP($C128,JoueursT6,10,0),0)</f>
        <v>0</v>
      </c>
      <c r="J128" s="78" t="n">
        <f aca="false">SUM(D128:I128)</f>
        <v>0</v>
      </c>
    </row>
    <row r="129" customFormat="false" ht="14.25" hidden="false" customHeight="false" outlineLevel="0" collapsed="false">
      <c r="A129" s="78" t="n">
        <f aca="false">A128+1</f>
        <v>128</v>
      </c>
      <c r="B129" s="78" t="str">
        <f aca="false">IF(J129&lt;&gt;0,IF(COUNTIF(J$2:J$334,J129)&lt;&gt;1,RANK(J129,J$2:J$334)&amp;"°",RANK(J129,J$2:J$334)),"")</f>
        <v/>
      </c>
      <c r="C129" s="4" t="str">
        <f aca="false">Joueurs!C9</f>
        <v>MOREAU Sylvie</v>
      </c>
      <c r="D129" s="78" t="n">
        <f aca="false">IFERROR(VLOOKUP($C129,JoueursT1,10,0),0)</f>
        <v>0</v>
      </c>
      <c r="E129" s="78" t="n">
        <f aca="false">IFERROR(VLOOKUP($C129,JoueursT2,10,0),0)</f>
        <v>0</v>
      </c>
      <c r="F129" s="78" t="n">
        <f aca="false">IFERROR(VLOOKUP($C129,JoueursT3,10,0),0)</f>
        <v>0</v>
      </c>
      <c r="G129" s="78" t="n">
        <f aca="false">IFERROR(VLOOKUP($C129,JoueursT4,10,0),0)</f>
        <v>0</v>
      </c>
      <c r="H129" s="78" t="n">
        <f aca="false">IFERROR(VLOOKUP($C129,JoueursT5,10,0),0)</f>
        <v>0</v>
      </c>
      <c r="I129" s="78" t="n">
        <f aca="false">IFERROR(VLOOKUP($C129,JoueursT6,10,0),0)</f>
        <v>0</v>
      </c>
      <c r="J129" s="78" t="n">
        <f aca="false">SUM(D129:I129)</f>
        <v>0</v>
      </c>
    </row>
    <row r="130" customFormat="false" ht="14.25" hidden="false" customHeight="false" outlineLevel="0" collapsed="false">
      <c r="A130" s="78" t="n">
        <f aca="false">A129+1</f>
        <v>129</v>
      </c>
      <c r="B130" s="78" t="str">
        <f aca="false">IF(J130&lt;&gt;0,IF(COUNTIF(J$2:J$334,J130)&lt;&gt;1,RANK(J130,J$2:J$334)&amp;"°",RANK(J130,J$2:J$334)),"")</f>
        <v/>
      </c>
      <c r="C130" s="4" t="str">
        <f aca="false">Joueurs!C10</f>
        <v>MOREAUX Alice</v>
      </c>
      <c r="D130" s="78" t="n">
        <f aca="false">IFERROR(VLOOKUP($C130,JoueursT1,10,0),0)</f>
        <v>0</v>
      </c>
      <c r="E130" s="78" t="n">
        <f aca="false">IFERROR(VLOOKUP($C130,JoueursT2,10,0),0)</f>
        <v>0</v>
      </c>
      <c r="F130" s="78" t="n">
        <f aca="false">IFERROR(VLOOKUP($C130,JoueursT3,10,0),0)</f>
        <v>0</v>
      </c>
      <c r="G130" s="78" t="n">
        <f aca="false">IFERROR(VLOOKUP($C130,JoueursT4,10,0),0)</f>
        <v>0</v>
      </c>
      <c r="H130" s="78" t="n">
        <f aca="false">IFERROR(VLOOKUP($C130,JoueursT5,10,0),0)</f>
        <v>0</v>
      </c>
      <c r="I130" s="78" t="n">
        <f aca="false">IFERROR(VLOOKUP($C130,JoueursT6,10,0),0)</f>
        <v>0</v>
      </c>
      <c r="J130" s="78" t="n">
        <f aca="false">SUM(D130:I130)</f>
        <v>0</v>
      </c>
    </row>
    <row r="131" customFormat="false" ht="14.25" hidden="false" customHeight="false" outlineLevel="0" collapsed="false">
      <c r="A131" s="78" t="n">
        <f aca="false">A130+1</f>
        <v>130</v>
      </c>
      <c r="B131" s="78" t="str">
        <f aca="false">IF(J131&lt;&gt;0,IF(COUNTIF(J$2:J$334,J131)&lt;&gt;1,RANK(J131,J$2:J$334)&amp;"°",RANK(J131,J$2:J$334)),"")</f>
        <v/>
      </c>
      <c r="C131" s="4" t="str">
        <f aca="false">Joueurs!C11</f>
        <v>PAGE Véronique</v>
      </c>
      <c r="D131" s="78" t="n">
        <f aca="false">IFERROR(VLOOKUP($C131,JoueursT1,10,0),0)</f>
        <v>0</v>
      </c>
      <c r="E131" s="78" t="n">
        <f aca="false">IFERROR(VLOOKUP($C131,JoueursT2,10,0),0)</f>
        <v>0</v>
      </c>
      <c r="F131" s="78" t="n">
        <f aca="false">IFERROR(VLOOKUP($C131,JoueursT3,10,0),0)</f>
        <v>0</v>
      </c>
      <c r="G131" s="78" t="n">
        <f aca="false">IFERROR(VLOOKUP($C131,JoueursT4,10,0),0)</f>
        <v>0</v>
      </c>
      <c r="H131" s="78" t="n">
        <f aca="false">IFERROR(VLOOKUP($C131,JoueursT5,10,0),0)</f>
        <v>0</v>
      </c>
      <c r="I131" s="78" t="n">
        <f aca="false">IFERROR(VLOOKUP($C131,JoueursT6,10,0),0)</f>
        <v>0</v>
      </c>
      <c r="J131" s="78" t="n">
        <f aca="false">SUM(D131:I131)</f>
        <v>0</v>
      </c>
    </row>
    <row r="132" customFormat="false" ht="14.25" hidden="false" customHeight="false" outlineLevel="0" collapsed="false">
      <c r="A132" s="78" t="n">
        <f aca="false">A131+1</f>
        <v>131</v>
      </c>
      <c r="B132" s="78" t="str">
        <f aca="false">IF(J132&lt;&gt;0,IF(COUNTIF(J$2:J$334,J132)&lt;&gt;1,RANK(J132,J$2:J$334)&amp;"°",RANK(J132,J$2:J$334)),"")</f>
        <v/>
      </c>
      <c r="C132" s="4" t="str">
        <f aca="false">Joueurs!C12</f>
        <v>TAIEB Samir</v>
      </c>
      <c r="D132" s="78" t="n">
        <f aca="false">IFERROR(VLOOKUP($C132,JoueursT1,10,0),0)</f>
        <v>0</v>
      </c>
      <c r="E132" s="78" t="n">
        <f aca="false">IFERROR(VLOOKUP($C132,JoueursT2,10,0),0)</f>
        <v>0</v>
      </c>
      <c r="F132" s="78" t="n">
        <f aca="false">IFERROR(VLOOKUP($C132,JoueursT3,10,0),0)</f>
        <v>0</v>
      </c>
      <c r="G132" s="78" t="n">
        <f aca="false">IFERROR(VLOOKUP($C132,JoueursT4,10,0),0)</f>
        <v>0</v>
      </c>
      <c r="H132" s="78" t="n">
        <f aca="false">IFERROR(VLOOKUP($C132,JoueursT5,10,0),0)</f>
        <v>0</v>
      </c>
      <c r="I132" s="78" t="n">
        <f aca="false">IFERROR(VLOOKUP($C132,JoueursT6,10,0),0)</f>
        <v>0</v>
      </c>
      <c r="J132" s="78" t="n">
        <f aca="false">SUM(D132:I132)</f>
        <v>0</v>
      </c>
    </row>
    <row r="133" customFormat="false" ht="14.25" hidden="false" customHeight="false" outlineLevel="0" collapsed="false">
      <c r="A133" s="78" t="n">
        <f aca="false">A132+1</f>
        <v>132</v>
      </c>
      <c r="B133" s="78" t="str">
        <f aca="false">IF(J133&lt;&gt;0,IF(COUNTIF(J$2:J$334,J133)&lt;&gt;1,RANK(J133,J$2:J$334)&amp;"°",RANK(J133,J$2:J$334)),"")</f>
        <v/>
      </c>
      <c r="C133" s="4" t="str">
        <f aca="false">Joueurs!C13</f>
        <v>TOUL Claudine</v>
      </c>
      <c r="D133" s="78" t="n">
        <f aca="false">IFERROR(VLOOKUP($C133,JoueursT1,10,0),0)</f>
        <v>0</v>
      </c>
      <c r="E133" s="78" t="n">
        <f aca="false">IFERROR(VLOOKUP($C133,JoueursT2,10,0),0)</f>
        <v>0</v>
      </c>
      <c r="F133" s="78" t="n">
        <f aca="false">IFERROR(VLOOKUP($C133,JoueursT3,10,0),0)</f>
        <v>0</v>
      </c>
      <c r="G133" s="78" t="n">
        <f aca="false">IFERROR(VLOOKUP($C133,JoueursT4,10,0),0)</f>
        <v>0</v>
      </c>
      <c r="H133" s="78" t="n">
        <f aca="false">IFERROR(VLOOKUP($C133,JoueursT5,10,0),0)</f>
        <v>0</v>
      </c>
      <c r="I133" s="78" t="n">
        <f aca="false">IFERROR(VLOOKUP($C133,JoueursT6,10,0),0)</f>
        <v>0</v>
      </c>
      <c r="J133" s="78" t="n">
        <f aca="false">SUM(D133:I133)</f>
        <v>0</v>
      </c>
    </row>
    <row r="134" customFormat="false" ht="14.25" hidden="false" customHeight="false" outlineLevel="0" collapsed="false">
      <c r="A134" s="78" t="n">
        <f aca="false">A133+1</f>
        <v>133</v>
      </c>
      <c r="B134" s="78" t="str">
        <f aca="false">IF(J134&lt;&gt;0,IF(COUNTIF(J$2:J$334,J134)&lt;&gt;1,RANK(J134,J$2:J$334)&amp;"°",RANK(J134,J$2:J$334)),"")</f>
        <v/>
      </c>
      <c r="C134" s="4" t="str">
        <f aca="false">Joueurs!C14</f>
        <v>WALLERAND Patrick</v>
      </c>
      <c r="D134" s="78" t="n">
        <f aca="false">IFERROR(VLOOKUP($C134,JoueursT1,10,0),0)</f>
        <v>0</v>
      </c>
      <c r="E134" s="78" t="n">
        <f aca="false">IFERROR(VLOOKUP($C134,JoueursT2,10,0),0)</f>
        <v>0</v>
      </c>
      <c r="F134" s="78" t="n">
        <f aca="false">IFERROR(VLOOKUP($C134,JoueursT3,10,0),0)</f>
        <v>0</v>
      </c>
      <c r="G134" s="78" t="n">
        <f aca="false">IFERROR(VLOOKUP($C134,JoueursT4,10,0),0)</f>
        <v>0</v>
      </c>
      <c r="H134" s="78" t="n">
        <f aca="false">IFERROR(VLOOKUP($C134,JoueursT5,10,0),0)</f>
        <v>0</v>
      </c>
      <c r="I134" s="78" t="n">
        <f aca="false">IFERROR(VLOOKUP($C134,JoueursT6,10,0),0)</f>
        <v>0</v>
      </c>
      <c r="J134" s="78" t="n">
        <f aca="false">SUM(D134:I134)</f>
        <v>0</v>
      </c>
    </row>
    <row r="135" customFormat="false" ht="14.25" hidden="false" customHeight="false" outlineLevel="0" collapsed="false">
      <c r="A135" s="78" t="n">
        <f aca="false">A134+1</f>
        <v>134</v>
      </c>
      <c r="B135" s="78" t="str">
        <f aca="false">IF(J135&lt;&gt;0,IF(COUNTIF(J$2:J$334,J135)&lt;&gt;1,RANK(J135,J$2:J$334)&amp;"°",RANK(J135,J$2:J$334)),"")</f>
        <v/>
      </c>
      <c r="C135" s="4" t="str">
        <f aca="false">Joueurs!C17</f>
        <v>CROSSET Jean-Marie</v>
      </c>
      <c r="D135" s="78" t="n">
        <f aca="false">IFERROR(VLOOKUP($C135,JoueursT1,10,0),0)</f>
        <v>0</v>
      </c>
      <c r="E135" s="78" t="n">
        <f aca="false">IFERROR(VLOOKUP($C135,JoueursT2,10,0),0)</f>
        <v>0</v>
      </c>
      <c r="F135" s="78" t="n">
        <f aca="false">IFERROR(VLOOKUP($C135,JoueursT3,10,0),0)</f>
        <v>0</v>
      </c>
      <c r="G135" s="78" t="n">
        <f aca="false">IFERROR(VLOOKUP($C135,JoueursT4,10,0),0)</f>
        <v>0</v>
      </c>
      <c r="H135" s="78" t="n">
        <f aca="false">IFERROR(VLOOKUP($C135,JoueursT5,10,0),0)</f>
        <v>0</v>
      </c>
      <c r="I135" s="78" t="n">
        <f aca="false">IFERROR(VLOOKUP($C135,JoueursT6,10,0),0)</f>
        <v>0</v>
      </c>
      <c r="J135" s="78" t="n">
        <f aca="false">SUM(D135:I135)</f>
        <v>0</v>
      </c>
    </row>
    <row r="136" customFormat="false" ht="14.25" hidden="false" customHeight="false" outlineLevel="0" collapsed="false">
      <c r="A136" s="78" t="n">
        <f aca="false">A135+1</f>
        <v>135</v>
      </c>
      <c r="B136" s="78" t="str">
        <f aca="false">IF(J136&lt;&gt;0,IF(COUNTIF(J$2:J$334,J136)&lt;&gt;1,RANK(J136,J$2:J$334)&amp;"°",RANK(J136,J$2:J$334)),"")</f>
        <v/>
      </c>
      <c r="C136" s="4" t="str">
        <f aca="false">Joueurs!C18</f>
        <v>GRANDRY Chantal</v>
      </c>
      <c r="D136" s="78" t="n">
        <f aca="false">IFERROR(VLOOKUP($C136,JoueursT1,10,0),0)</f>
        <v>0</v>
      </c>
      <c r="E136" s="78" t="n">
        <f aca="false">IFERROR(VLOOKUP($C136,JoueursT2,10,0),0)</f>
        <v>0</v>
      </c>
      <c r="F136" s="78" t="n">
        <f aca="false">IFERROR(VLOOKUP($C136,JoueursT3,10,0),0)</f>
        <v>0</v>
      </c>
      <c r="G136" s="78" t="n">
        <f aca="false">IFERROR(VLOOKUP($C136,JoueursT4,10,0),0)</f>
        <v>0</v>
      </c>
      <c r="H136" s="78" t="n">
        <f aca="false">IFERROR(VLOOKUP($C136,JoueursT5,10,0),0)</f>
        <v>0</v>
      </c>
      <c r="I136" s="78" t="n">
        <f aca="false">IFERROR(VLOOKUP($C136,JoueursT6,10,0),0)</f>
        <v>0</v>
      </c>
      <c r="J136" s="78" t="n">
        <f aca="false">SUM(D136:I136)</f>
        <v>0</v>
      </c>
    </row>
    <row r="137" customFormat="false" ht="14.25" hidden="false" customHeight="false" outlineLevel="0" collapsed="false">
      <c r="A137" s="78" t="n">
        <f aca="false">A136+1</f>
        <v>136</v>
      </c>
      <c r="B137" s="78" t="str">
        <f aca="false">IF(J137&lt;&gt;0,IF(COUNTIF(J$2:J$334,J137)&lt;&gt;1,RANK(J137,J$2:J$334)&amp;"°",RANK(J137,J$2:J$334)),"")</f>
        <v/>
      </c>
      <c r="C137" s="4" t="str">
        <f aca="false">Joueurs!C23</f>
        <v>OEYEN Etienne</v>
      </c>
      <c r="D137" s="78" t="n">
        <f aca="false">IFERROR(VLOOKUP($C137,JoueursT1,10,0),0)</f>
        <v>0</v>
      </c>
      <c r="E137" s="78" t="n">
        <f aca="false">IFERROR(VLOOKUP($C137,JoueursT2,10,0),0)</f>
        <v>0</v>
      </c>
      <c r="F137" s="78" t="n">
        <f aca="false">IFERROR(VLOOKUP($C137,JoueursT3,10,0),0)</f>
        <v>0</v>
      </c>
      <c r="G137" s="78" t="n">
        <f aca="false">IFERROR(VLOOKUP($C137,JoueursT4,10,0),0)</f>
        <v>0</v>
      </c>
      <c r="H137" s="78" t="n">
        <f aca="false">IFERROR(VLOOKUP($C137,JoueursT5,10,0),0)</f>
        <v>0</v>
      </c>
      <c r="I137" s="78" t="n">
        <f aca="false">IFERROR(VLOOKUP($C137,JoueursT6,10,0),0)</f>
        <v>0</v>
      </c>
      <c r="J137" s="78" t="n">
        <f aca="false">SUM(D137:I137)</f>
        <v>0</v>
      </c>
    </row>
    <row r="138" customFormat="false" ht="14.25" hidden="false" customHeight="false" outlineLevel="0" collapsed="false">
      <c r="A138" s="78" t="n">
        <f aca="false">A137+1</f>
        <v>137</v>
      </c>
      <c r="B138" s="78" t="str">
        <f aca="false">IF(J138&lt;&gt;0,IF(COUNTIF(J$2:J$334,J138)&lt;&gt;1,RANK(J138,J$2:J$334)&amp;"°",RANK(J138,J$2:J$334)),"")</f>
        <v/>
      </c>
      <c r="C138" s="4" t="str">
        <f aca="false">Joueurs!C24</f>
        <v>PETITJEAN Marcelle</v>
      </c>
      <c r="D138" s="78" t="n">
        <f aca="false">IFERROR(VLOOKUP($C138,JoueursT1,10,0),0)</f>
        <v>0</v>
      </c>
      <c r="E138" s="78" t="n">
        <f aca="false">IFERROR(VLOOKUP($C138,JoueursT2,10,0),0)</f>
        <v>0</v>
      </c>
      <c r="F138" s="78" t="n">
        <f aca="false">IFERROR(VLOOKUP($C138,JoueursT3,10,0),0)</f>
        <v>0</v>
      </c>
      <c r="G138" s="78" t="n">
        <f aca="false">IFERROR(VLOOKUP($C138,JoueursT4,10,0),0)</f>
        <v>0</v>
      </c>
      <c r="H138" s="78" t="n">
        <f aca="false">IFERROR(VLOOKUP($C138,JoueursT5,10,0),0)</f>
        <v>0</v>
      </c>
      <c r="I138" s="78" t="n">
        <f aca="false">IFERROR(VLOOKUP($C138,JoueursT6,10,0),0)</f>
        <v>0</v>
      </c>
      <c r="J138" s="78" t="n">
        <f aca="false">SUM(D138:I138)</f>
        <v>0</v>
      </c>
    </row>
    <row r="139" customFormat="false" ht="14.25" hidden="false" customHeight="false" outlineLevel="0" collapsed="false">
      <c r="A139" s="78" t="n">
        <f aca="false">A138+1</f>
        <v>138</v>
      </c>
      <c r="B139" s="78" t="str">
        <f aca="false">IF(J139&lt;&gt;0,IF(COUNTIF(J$2:J$334,J139)&lt;&gt;1,RANK(J139,J$2:J$334)&amp;"°",RANK(J139,J$2:J$334)),"")</f>
        <v/>
      </c>
      <c r="C139" s="4" t="str">
        <f aca="false">Joueurs!C26</f>
        <v>SMETS Marie-Claude</v>
      </c>
      <c r="D139" s="78" t="n">
        <f aca="false">IFERROR(VLOOKUP($C139,JoueursT1,10,0),0)</f>
        <v>0</v>
      </c>
      <c r="E139" s="78" t="n">
        <f aca="false">IFERROR(VLOOKUP($C139,JoueursT2,10,0),0)</f>
        <v>0</v>
      </c>
      <c r="F139" s="78" t="n">
        <f aca="false">IFERROR(VLOOKUP($C139,JoueursT3,10,0),0)</f>
        <v>0</v>
      </c>
      <c r="G139" s="78" t="n">
        <f aca="false">IFERROR(VLOOKUP($C139,JoueursT4,10,0),0)</f>
        <v>0</v>
      </c>
      <c r="H139" s="78" t="n">
        <f aca="false">IFERROR(VLOOKUP($C139,JoueursT5,10,0),0)</f>
        <v>0</v>
      </c>
      <c r="I139" s="78" t="n">
        <f aca="false">IFERROR(VLOOKUP($C139,JoueursT6,10,0),0)</f>
        <v>0</v>
      </c>
      <c r="J139" s="78" t="n">
        <f aca="false">SUM(D139:I139)</f>
        <v>0</v>
      </c>
    </row>
    <row r="140" customFormat="false" ht="14.25" hidden="false" customHeight="false" outlineLevel="0" collapsed="false">
      <c r="A140" s="78" t="n">
        <f aca="false">A139+1</f>
        <v>139</v>
      </c>
      <c r="B140" s="78" t="str">
        <f aca="false">IF(J140&lt;&gt;0,IF(COUNTIF(J$2:J$334,J140)&lt;&gt;1,RANK(J140,J$2:J$334)&amp;"°",RANK(J140,J$2:J$334)),"")</f>
        <v/>
      </c>
      <c r="C140" s="4" t="str">
        <f aca="false">Joueurs!C27</f>
        <v>ANDRE Liliane</v>
      </c>
      <c r="D140" s="78" t="n">
        <f aca="false">IFERROR(VLOOKUP($C140,JoueursT1,10,0),0)</f>
        <v>0</v>
      </c>
      <c r="E140" s="78" t="n">
        <f aca="false">IFERROR(VLOOKUP($C140,JoueursT2,10,0),0)</f>
        <v>0</v>
      </c>
      <c r="F140" s="78" t="n">
        <f aca="false">IFERROR(VLOOKUP($C140,JoueursT3,10,0),0)</f>
        <v>0</v>
      </c>
      <c r="G140" s="78" t="n">
        <f aca="false">IFERROR(VLOOKUP($C140,JoueursT4,10,0),0)</f>
        <v>0</v>
      </c>
      <c r="H140" s="78" t="n">
        <f aca="false">IFERROR(VLOOKUP($C140,JoueursT5,10,0),0)</f>
        <v>0</v>
      </c>
      <c r="I140" s="78" t="n">
        <f aca="false">IFERROR(VLOOKUP($C140,JoueursT6,10,0),0)</f>
        <v>0</v>
      </c>
      <c r="J140" s="78" t="n">
        <f aca="false">SUM(D140:I140)</f>
        <v>0</v>
      </c>
    </row>
    <row r="141" customFormat="false" ht="14.25" hidden="false" customHeight="false" outlineLevel="0" collapsed="false">
      <c r="A141" s="78" t="n">
        <f aca="false">A140+1</f>
        <v>140</v>
      </c>
      <c r="B141" s="78" t="str">
        <f aca="false">IF(J141&lt;&gt;0,IF(COUNTIF(J$2:J$334,J141)&lt;&gt;1,RANK(J141,J$2:J$334)&amp;"°",RANK(J141,J$2:J$334)),"")</f>
        <v/>
      </c>
      <c r="C141" s="4" t="str">
        <f aca="false">Joueurs!C28</f>
        <v>BAIWIR Léon</v>
      </c>
      <c r="D141" s="78" t="n">
        <f aca="false">IFERROR(VLOOKUP($C141,JoueursT1,10,0),0)</f>
        <v>0</v>
      </c>
      <c r="E141" s="78" t="n">
        <f aca="false">IFERROR(VLOOKUP($C141,JoueursT2,10,0),0)</f>
        <v>0</v>
      </c>
      <c r="F141" s="78" t="n">
        <f aca="false">IFERROR(VLOOKUP($C141,JoueursT3,10,0),0)</f>
        <v>0</v>
      </c>
      <c r="G141" s="78" t="n">
        <f aca="false">IFERROR(VLOOKUP($C141,JoueursT4,10,0),0)</f>
        <v>0</v>
      </c>
      <c r="H141" s="78" t="n">
        <f aca="false">IFERROR(VLOOKUP($C141,JoueursT5,10,0),0)</f>
        <v>0</v>
      </c>
      <c r="I141" s="78" t="n">
        <f aca="false">IFERROR(VLOOKUP($C141,JoueursT6,10,0),0)</f>
        <v>0</v>
      </c>
      <c r="J141" s="78" t="n">
        <f aca="false">SUM(D141:I141)</f>
        <v>0</v>
      </c>
    </row>
    <row r="142" customFormat="false" ht="14.25" hidden="false" customHeight="false" outlineLevel="0" collapsed="false">
      <c r="A142" s="78" t="n">
        <f aca="false">A141+1</f>
        <v>141</v>
      </c>
      <c r="B142" s="78" t="str">
        <f aca="false">IF(J142&lt;&gt;0,IF(COUNTIF(J$2:J$334,J142)&lt;&gt;1,RANK(J142,J$2:J$334)&amp;"°",RANK(J142,J$2:J$334)),"")</f>
        <v/>
      </c>
      <c r="C142" s="4" t="str">
        <f aca="false">Joueurs!C30</f>
        <v>BOURCY Beatrice</v>
      </c>
      <c r="D142" s="78" t="n">
        <f aca="false">IFERROR(VLOOKUP($C142,JoueursT1,10,0),0)</f>
        <v>0</v>
      </c>
      <c r="E142" s="78" t="n">
        <f aca="false">IFERROR(VLOOKUP($C142,JoueursT2,10,0),0)</f>
        <v>0</v>
      </c>
      <c r="F142" s="78" t="n">
        <f aca="false">IFERROR(VLOOKUP($C142,JoueursT3,10,0),0)</f>
        <v>0</v>
      </c>
      <c r="G142" s="78" t="n">
        <f aca="false">IFERROR(VLOOKUP($C142,JoueursT4,10,0),0)</f>
        <v>0</v>
      </c>
      <c r="H142" s="78" t="n">
        <f aca="false">IFERROR(VLOOKUP($C142,JoueursT5,10,0),0)</f>
        <v>0</v>
      </c>
      <c r="I142" s="78" t="n">
        <f aca="false">IFERROR(VLOOKUP($C142,JoueursT6,10,0),0)</f>
        <v>0</v>
      </c>
      <c r="J142" s="78" t="n">
        <f aca="false">SUM(D142:I142)</f>
        <v>0</v>
      </c>
    </row>
    <row r="143" customFormat="false" ht="14.25" hidden="false" customHeight="false" outlineLevel="0" collapsed="false">
      <c r="A143" s="78" t="n">
        <f aca="false">A142+1</f>
        <v>142</v>
      </c>
      <c r="B143" s="78" t="str">
        <f aca="false">IF(J143&lt;&gt;0,IF(COUNTIF(J$2:J$334,J143)&lt;&gt;1,RANK(J143,J$2:J$334)&amp;"°",RANK(J143,J$2:J$334)),"")</f>
        <v/>
      </c>
      <c r="C143" s="4" t="str">
        <f aca="false">Joueurs!C32</f>
        <v>COLLA Sabine</v>
      </c>
      <c r="D143" s="78" t="n">
        <f aca="false">IFERROR(VLOOKUP($C143,JoueursT1,10,0),0)</f>
        <v>0</v>
      </c>
      <c r="E143" s="78" t="n">
        <f aca="false">IFERROR(VLOOKUP($C143,JoueursT2,10,0),0)</f>
        <v>0</v>
      </c>
      <c r="F143" s="78" t="n">
        <f aca="false">IFERROR(VLOOKUP($C143,JoueursT3,10,0),0)</f>
        <v>0</v>
      </c>
      <c r="G143" s="78" t="n">
        <f aca="false">IFERROR(VLOOKUP($C143,JoueursT4,10,0),0)</f>
        <v>0</v>
      </c>
      <c r="H143" s="78" t="n">
        <f aca="false">IFERROR(VLOOKUP($C143,JoueursT5,10,0),0)</f>
        <v>0</v>
      </c>
      <c r="I143" s="78" t="n">
        <f aca="false">IFERROR(VLOOKUP($C143,JoueursT6,10,0),0)</f>
        <v>0</v>
      </c>
      <c r="J143" s="78" t="n">
        <f aca="false">SUM(D143:I143)</f>
        <v>0</v>
      </c>
    </row>
    <row r="144" customFormat="false" ht="14.25" hidden="false" customHeight="false" outlineLevel="0" collapsed="false">
      <c r="A144" s="78" t="n">
        <f aca="false">A143+1</f>
        <v>143</v>
      </c>
      <c r="B144" s="78" t="str">
        <f aca="false">IF(J144&lt;&gt;0,IF(COUNTIF(J$2:J$334,J144)&lt;&gt;1,RANK(J144,J$2:J$334)&amp;"°",RANK(J144,J$2:J$334)),"")</f>
        <v/>
      </c>
      <c r="C144" s="4" t="str">
        <f aca="false">Joueurs!C33</f>
        <v>DEMARTEAU Monique</v>
      </c>
      <c r="D144" s="78" t="n">
        <f aca="false">IFERROR(VLOOKUP($C144,JoueursT1,10,0),0)</f>
        <v>0</v>
      </c>
      <c r="E144" s="78" t="n">
        <f aca="false">IFERROR(VLOOKUP($C144,JoueursT2,10,0),0)</f>
        <v>0</v>
      </c>
      <c r="F144" s="78" t="n">
        <f aca="false">IFERROR(VLOOKUP($C144,JoueursT3,10,0),0)</f>
        <v>0</v>
      </c>
      <c r="G144" s="78" t="n">
        <f aca="false">IFERROR(VLOOKUP($C144,JoueursT4,10,0),0)</f>
        <v>0</v>
      </c>
      <c r="H144" s="78" t="n">
        <f aca="false">IFERROR(VLOOKUP($C144,JoueursT5,10,0),0)</f>
        <v>0</v>
      </c>
      <c r="I144" s="78" t="n">
        <f aca="false">IFERROR(VLOOKUP($C144,JoueursT6,10,0),0)</f>
        <v>0</v>
      </c>
      <c r="J144" s="78" t="n">
        <f aca="false">SUM(D144:I144)</f>
        <v>0</v>
      </c>
    </row>
    <row r="145" customFormat="false" ht="14.25" hidden="false" customHeight="false" outlineLevel="0" collapsed="false">
      <c r="A145" s="78" t="n">
        <f aca="false">A144+1</f>
        <v>144</v>
      </c>
      <c r="B145" s="78" t="str">
        <f aca="false">IF(J145&lt;&gt;0,IF(COUNTIF(J$2:J$334,J145)&lt;&gt;1,RANK(J145,J$2:J$334)&amp;"°",RANK(J145,J$2:J$334)),"")</f>
        <v/>
      </c>
      <c r="C145" s="4" t="str">
        <f aca="false">Joueurs!C34</f>
        <v>DEMOUSTIER Jean-Michel</v>
      </c>
      <c r="D145" s="78" t="n">
        <f aca="false">IFERROR(VLOOKUP($C145,JoueursT1,10,0),0)</f>
        <v>0</v>
      </c>
      <c r="E145" s="78" t="n">
        <f aca="false">IFERROR(VLOOKUP($C145,JoueursT2,10,0),0)</f>
        <v>0</v>
      </c>
      <c r="F145" s="78" t="n">
        <f aca="false">IFERROR(VLOOKUP($C145,JoueursT3,10,0),0)</f>
        <v>0</v>
      </c>
      <c r="G145" s="78" t="n">
        <f aca="false">IFERROR(VLOOKUP($C145,JoueursT4,10,0),0)</f>
        <v>0</v>
      </c>
      <c r="H145" s="78" t="n">
        <f aca="false">IFERROR(VLOOKUP($C145,JoueursT5,10,0),0)</f>
        <v>0</v>
      </c>
      <c r="I145" s="78" t="n">
        <f aca="false">IFERROR(VLOOKUP($C145,JoueursT6,10,0),0)</f>
        <v>0</v>
      </c>
      <c r="J145" s="78" t="n">
        <f aca="false">SUM(D145:I145)</f>
        <v>0</v>
      </c>
    </row>
    <row r="146" customFormat="false" ht="14.25" hidden="false" customHeight="false" outlineLevel="0" collapsed="false">
      <c r="A146" s="78" t="n">
        <f aca="false">A145+1</f>
        <v>145</v>
      </c>
      <c r="B146" s="78" t="str">
        <f aca="false">IF(J146&lt;&gt;0,IF(COUNTIF(J$2:J$334,J146)&lt;&gt;1,RANK(J146,J$2:J$334)&amp;"°",RANK(J146,J$2:J$334)),"")</f>
        <v/>
      </c>
      <c r="C146" s="4" t="str">
        <f aca="false">Joueurs!C35</f>
        <v>DOCQUIER Jean-Marie</v>
      </c>
      <c r="D146" s="78" t="n">
        <f aca="false">IFERROR(VLOOKUP($C146,JoueursT1,10,0),0)</f>
        <v>0</v>
      </c>
      <c r="E146" s="78" t="n">
        <f aca="false">IFERROR(VLOOKUP($C146,JoueursT2,10,0),0)</f>
        <v>0</v>
      </c>
      <c r="F146" s="78" t="n">
        <f aca="false">IFERROR(VLOOKUP($C146,JoueursT3,10,0),0)</f>
        <v>0</v>
      </c>
      <c r="G146" s="78" t="n">
        <f aca="false">IFERROR(VLOOKUP($C146,JoueursT4,10,0),0)</f>
        <v>0</v>
      </c>
      <c r="H146" s="78" t="n">
        <f aca="false">IFERROR(VLOOKUP($C146,JoueursT5,10,0),0)</f>
        <v>0</v>
      </c>
      <c r="I146" s="78" t="n">
        <f aca="false">IFERROR(VLOOKUP($C146,JoueursT6,10,0),0)</f>
        <v>0</v>
      </c>
      <c r="J146" s="78" t="n">
        <f aca="false">SUM(D146:I146)</f>
        <v>0</v>
      </c>
    </row>
    <row r="147" customFormat="false" ht="14.25" hidden="false" customHeight="false" outlineLevel="0" collapsed="false">
      <c r="A147" s="78" t="n">
        <f aca="false">A146+1</f>
        <v>146</v>
      </c>
      <c r="B147" s="78" t="str">
        <f aca="false">IF(J147&lt;&gt;0,IF(COUNTIF(J$2:J$334,J147)&lt;&gt;1,RANK(J147,J$2:J$334)&amp;"°",RANK(J147,J$2:J$334)),"")</f>
        <v/>
      </c>
      <c r="C147" s="4" t="str">
        <f aca="false">Joueurs!C37</f>
        <v>FONTAINE Martine</v>
      </c>
      <c r="D147" s="78" t="n">
        <f aca="false">IFERROR(VLOOKUP($C147,JoueursT1,10,0),0)</f>
        <v>0</v>
      </c>
      <c r="E147" s="78" t="n">
        <f aca="false">IFERROR(VLOOKUP($C147,JoueursT2,10,0),0)</f>
        <v>0</v>
      </c>
      <c r="F147" s="78" t="n">
        <f aca="false">IFERROR(VLOOKUP($C147,JoueursT3,10,0),0)</f>
        <v>0</v>
      </c>
      <c r="G147" s="78" t="n">
        <f aca="false">IFERROR(VLOOKUP($C147,JoueursT4,10,0),0)</f>
        <v>0</v>
      </c>
      <c r="H147" s="78" t="n">
        <f aca="false">IFERROR(VLOOKUP($C147,JoueursT5,10,0),0)</f>
        <v>0</v>
      </c>
      <c r="I147" s="78" t="n">
        <f aca="false">IFERROR(VLOOKUP($C147,JoueursT6,10,0),0)</f>
        <v>0</v>
      </c>
      <c r="J147" s="78" t="n">
        <f aca="false">SUM(D147:I147)</f>
        <v>0</v>
      </c>
    </row>
    <row r="148" customFormat="false" ht="14.25" hidden="false" customHeight="false" outlineLevel="0" collapsed="false">
      <c r="A148" s="78" t="n">
        <f aca="false">A147+1</f>
        <v>147</v>
      </c>
      <c r="B148" s="78" t="str">
        <f aca="false">IF(J148&lt;&gt;0,IF(COUNTIF(J$2:J$334,J148)&lt;&gt;1,RANK(J148,J$2:J$334)&amp;"°",RANK(J148,J$2:J$334)),"")</f>
        <v/>
      </c>
      <c r="C148" s="4" t="str">
        <f aca="false">Joueurs!C38</f>
        <v>FRANSSEN Jean-Louis</v>
      </c>
      <c r="D148" s="78" t="n">
        <f aca="false">IFERROR(VLOOKUP($C148,JoueursT1,10,0),0)</f>
        <v>0</v>
      </c>
      <c r="E148" s="78" t="n">
        <f aca="false">IFERROR(VLOOKUP($C148,JoueursT2,10,0),0)</f>
        <v>0</v>
      </c>
      <c r="F148" s="78" t="n">
        <f aca="false">IFERROR(VLOOKUP($C148,JoueursT3,10,0),0)</f>
        <v>0</v>
      </c>
      <c r="G148" s="78" t="n">
        <f aca="false">IFERROR(VLOOKUP($C148,JoueursT4,10,0),0)</f>
        <v>0</v>
      </c>
      <c r="H148" s="78" t="n">
        <f aca="false">IFERROR(VLOOKUP($C148,JoueursT5,10,0),0)</f>
        <v>0</v>
      </c>
      <c r="I148" s="78" t="n">
        <f aca="false">IFERROR(VLOOKUP($C148,JoueursT6,10,0),0)</f>
        <v>0</v>
      </c>
      <c r="J148" s="78" t="n">
        <f aca="false">SUM(D148:I148)</f>
        <v>0</v>
      </c>
    </row>
    <row r="149" customFormat="false" ht="14.25" hidden="false" customHeight="false" outlineLevel="0" collapsed="false">
      <c r="A149" s="78" t="n">
        <f aca="false">A148+1</f>
        <v>148</v>
      </c>
      <c r="B149" s="78" t="str">
        <f aca="false">IF(J149&lt;&gt;0,IF(COUNTIF(J$2:J$334,J149)&lt;&gt;1,RANK(J149,J$2:J$334)&amp;"°",RANK(J149,J$2:J$334)),"")</f>
        <v/>
      </c>
      <c r="C149" s="4" t="str">
        <f aca="false">Joueurs!C39</f>
        <v>GREGOIRE Nathalie</v>
      </c>
      <c r="D149" s="78" t="n">
        <f aca="false">IFERROR(VLOOKUP($C149,JoueursT1,10,0),0)</f>
        <v>0</v>
      </c>
      <c r="E149" s="78" t="n">
        <f aca="false">IFERROR(VLOOKUP($C149,JoueursT2,10,0),0)</f>
        <v>0</v>
      </c>
      <c r="F149" s="78" t="n">
        <f aca="false">IFERROR(VLOOKUP($C149,JoueursT3,10,0),0)</f>
        <v>0</v>
      </c>
      <c r="G149" s="78" t="n">
        <f aca="false">IFERROR(VLOOKUP($C149,JoueursT4,10,0),0)</f>
        <v>0</v>
      </c>
      <c r="H149" s="78" t="n">
        <f aca="false">IFERROR(VLOOKUP($C149,JoueursT5,10,0),0)</f>
        <v>0</v>
      </c>
      <c r="I149" s="78" t="n">
        <f aca="false">IFERROR(VLOOKUP($C149,JoueursT6,10,0),0)</f>
        <v>0</v>
      </c>
      <c r="J149" s="78" t="n">
        <f aca="false">SUM(D149:I149)</f>
        <v>0</v>
      </c>
    </row>
    <row r="150" customFormat="false" ht="14.25" hidden="false" customHeight="false" outlineLevel="0" collapsed="false">
      <c r="A150" s="78" t="n">
        <f aca="false">A149+1</f>
        <v>149</v>
      </c>
      <c r="B150" s="78" t="str">
        <f aca="false">IF(J150&lt;&gt;0,IF(COUNTIF(J$2:J$334,J150)&lt;&gt;1,RANK(J150,J$2:J$334)&amp;"°",RANK(J150,J$2:J$334)),"")</f>
        <v/>
      </c>
      <c r="C150" s="4" t="str">
        <f aca="false">Joueurs!C40</f>
        <v>HEREMANS Joséphine</v>
      </c>
      <c r="D150" s="78" t="n">
        <f aca="false">IFERROR(VLOOKUP($C150,JoueursT1,10,0),0)</f>
        <v>0</v>
      </c>
      <c r="E150" s="78" t="n">
        <f aca="false">IFERROR(VLOOKUP($C150,JoueursT2,10,0),0)</f>
        <v>0</v>
      </c>
      <c r="F150" s="78" t="n">
        <f aca="false">IFERROR(VLOOKUP($C150,JoueursT3,10,0),0)</f>
        <v>0</v>
      </c>
      <c r="G150" s="78" t="n">
        <f aca="false">IFERROR(VLOOKUP($C150,JoueursT4,10,0),0)</f>
        <v>0</v>
      </c>
      <c r="H150" s="78" t="n">
        <f aca="false">IFERROR(VLOOKUP($C150,JoueursT5,10,0),0)</f>
        <v>0</v>
      </c>
      <c r="I150" s="78" t="n">
        <f aca="false">IFERROR(VLOOKUP($C150,JoueursT6,10,0),0)</f>
        <v>0</v>
      </c>
      <c r="J150" s="78" t="n">
        <f aca="false">SUM(D150:I150)</f>
        <v>0</v>
      </c>
    </row>
    <row r="151" customFormat="false" ht="14.25" hidden="false" customHeight="false" outlineLevel="0" collapsed="false">
      <c r="A151" s="78" t="n">
        <f aca="false">A150+1</f>
        <v>150</v>
      </c>
      <c r="B151" s="78" t="str">
        <f aca="false">IF(J151&lt;&gt;0,IF(COUNTIF(J$2:J$334,J151)&lt;&gt;1,RANK(J151,J$2:J$334)&amp;"°",RANK(J151,J$2:J$334)),"")</f>
        <v/>
      </c>
      <c r="C151" s="4" t="str">
        <f aca="false">Joueurs!C41</f>
        <v>KAISER Jany</v>
      </c>
      <c r="D151" s="78" t="n">
        <f aca="false">IFERROR(VLOOKUP($C151,JoueursT1,10,0),0)</f>
        <v>0</v>
      </c>
      <c r="E151" s="78" t="n">
        <f aca="false">IFERROR(VLOOKUP($C151,JoueursT2,10,0),0)</f>
        <v>0</v>
      </c>
      <c r="F151" s="78" t="n">
        <f aca="false">IFERROR(VLOOKUP($C151,JoueursT3,10,0),0)</f>
        <v>0</v>
      </c>
      <c r="G151" s="78" t="n">
        <f aca="false">IFERROR(VLOOKUP($C151,JoueursT4,10,0),0)</f>
        <v>0</v>
      </c>
      <c r="H151" s="78" t="n">
        <f aca="false">IFERROR(VLOOKUP($C151,JoueursT5,10,0),0)</f>
        <v>0</v>
      </c>
      <c r="I151" s="78" t="n">
        <f aca="false">IFERROR(VLOOKUP($C151,JoueursT6,10,0),0)</f>
        <v>0</v>
      </c>
      <c r="J151" s="78" t="n">
        <f aca="false">SUM(D151:I151)</f>
        <v>0</v>
      </c>
    </row>
    <row r="152" customFormat="false" ht="14.25" hidden="false" customHeight="false" outlineLevel="0" collapsed="false">
      <c r="A152" s="78" t="n">
        <f aca="false">A151+1</f>
        <v>151</v>
      </c>
      <c r="B152" s="78" t="str">
        <f aca="false">IF(J152&lt;&gt;0,IF(COUNTIF(J$2:J$334,J152)&lt;&gt;1,RANK(J152,J$2:J$334)&amp;"°",RANK(J152,J$2:J$334)),"")</f>
        <v/>
      </c>
      <c r="C152" s="4" t="str">
        <f aca="false">Joueurs!C44</f>
        <v>KRACK Alain</v>
      </c>
      <c r="D152" s="78" t="n">
        <f aca="false">IFERROR(VLOOKUP($C152,JoueursT1,10,0),0)</f>
        <v>0</v>
      </c>
      <c r="E152" s="78" t="n">
        <f aca="false">IFERROR(VLOOKUP($C152,JoueursT2,10,0),0)</f>
        <v>0</v>
      </c>
      <c r="F152" s="78" t="n">
        <f aca="false">IFERROR(VLOOKUP($C152,JoueursT3,10,0),0)</f>
        <v>0</v>
      </c>
      <c r="G152" s="78" t="n">
        <f aca="false">IFERROR(VLOOKUP($C152,JoueursT4,10,0),0)</f>
        <v>0</v>
      </c>
      <c r="H152" s="78" t="n">
        <f aca="false">IFERROR(VLOOKUP($C152,JoueursT5,10,0),0)</f>
        <v>0</v>
      </c>
      <c r="I152" s="78" t="n">
        <f aca="false">IFERROR(VLOOKUP($C152,JoueursT6,10,0),0)</f>
        <v>0</v>
      </c>
      <c r="J152" s="78" t="n">
        <f aca="false">SUM(D152:I152)</f>
        <v>0</v>
      </c>
    </row>
    <row r="153" customFormat="false" ht="14.25" hidden="false" customHeight="false" outlineLevel="0" collapsed="false">
      <c r="A153" s="78" t="n">
        <f aca="false">A152+1</f>
        <v>152</v>
      </c>
      <c r="B153" s="78" t="str">
        <f aca="false">IF(J153&lt;&gt;0,IF(COUNTIF(J$2:J$334,J153)&lt;&gt;1,RANK(J153,J$2:J$334)&amp;"°",RANK(J153,J$2:J$334)),"")</f>
        <v/>
      </c>
      <c r="C153" s="4" t="str">
        <f aca="false">Joueurs!C45</f>
        <v>LAHAYE José</v>
      </c>
      <c r="D153" s="78" t="n">
        <f aca="false">IFERROR(VLOOKUP($C153,JoueursT1,10,0),0)</f>
        <v>0</v>
      </c>
      <c r="E153" s="78" t="n">
        <f aca="false">IFERROR(VLOOKUP($C153,JoueursT2,10,0),0)</f>
        <v>0</v>
      </c>
      <c r="F153" s="78" t="n">
        <f aca="false">IFERROR(VLOOKUP($C153,JoueursT3,10,0),0)</f>
        <v>0</v>
      </c>
      <c r="G153" s="78" t="n">
        <f aca="false">IFERROR(VLOOKUP($C153,JoueursT4,10,0),0)</f>
        <v>0</v>
      </c>
      <c r="H153" s="78" t="n">
        <f aca="false">IFERROR(VLOOKUP($C153,JoueursT5,10,0),0)</f>
        <v>0</v>
      </c>
      <c r="I153" s="78" t="n">
        <f aca="false">IFERROR(VLOOKUP($C153,JoueursT6,10,0),0)</f>
        <v>0</v>
      </c>
      <c r="J153" s="78" t="n">
        <f aca="false">SUM(D153:I153)</f>
        <v>0</v>
      </c>
    </row>
    <row r="154" customFormat="false" ht="14.25" hidden="false" customHeight="false" outlineLevel="0" collapsed="false">
      <c r="A154" s="78" t="n">
        <f aca="false">A153+1</f>
        <v>153</v>
      </c>
      <c r="B154" s="78" t="str">
        <f aca="false">IF(J154&lt;&gt;0,IF(COUNTIF(J$2:J$334,J154)&lt;&gt;1,RANK(J154,J$2:J$334)&amp;"°",RANK(J154,J$2:J$334)),"")</f>
        <v/>
      </c>
      <c r="C154" s="4" t="str">
        <f aca="false">Joueurs!C46</f>
        <v>LEROY Jeannine</v>
      </c>
      <c r="D154" s="78" t="n">
        <f aca="false">IFERROR(VLOOKUP($C154,JoueursT1,10,0),0)</f>
        <v>0</v>
      </c>
      <c r="E154" s="78" t="n">
        <f aca="false">IFERROR(VLOOKUP($C154,JoueursT2,10,0),0)</f>
        <v>0</v>
      </c>
      <c r="F154" s="78" t="n">
        <f aca="false">IFERROR(VLOOKUP($C154,JoueursT3,10,0),0)</f>
        <v>0</v>
      </c>
      <c r="G154" s="78" t="n">
        <f aca="false">IFERROR(VLOOKUP($C154,JoueursT4,10,0),0)</f>
        <v>0</v>
      </c>
      <c r="H154" s="78" t="n">
        <f aca="false">IFERROR(VLOOKUP($C154,JoueursT5,10,0),0)</f>
        <v>0</v>
      </c>
      <c r="I154" s="78" t="n">
        <f aca="false">IFERROR(VLOOKUP($C154,JoueursT6,10,0),0)</f>
        <v>0</v>
      </c>
      <c r="J154" s="78" t="n">
        <f aca="false">SUM(D154:I154)</f>
        <v>0</v>
      </c>
    </row>
    <row r="155" customFormat="false" ht="14.25" hidden="false" customHeight="false" outlineLevel="0" collapsed="false">
      <c r="A155" s="78" t="n">
        <f aca="false">A154+1</f>
        <v>154</v>
      </c>
      <c r="B155" s="78" t="str">
        <f aca="false">IF(J155&lt;&gt;0,IF(COUNTIF(J$2:J$334,J155)&lt;&gt;1,RANK(J155,J$2:J$334)&amp;"°",RANK(J155,J$2:J$334)),"")</f>
        <v/>
      </c>
      <c r="C155" s="4" t="str">
        <f aca="false">Joueurs!C48</f>
        <v>MARECHAL Marie-Claire</v>
      </c>
      <c r="D155" s="78" t="n">
        <f aca="false">IFERROR(VLOOKUP($C155,JoueursT1,10,0),0)</f>
        <v>0</v>
      </c>
      <c r="E155" s="78" t="n">
        <f aca="false">IFERROR(VLOOKUP($C155,JoueursT2,10,0),0)</f>
        <v>0</v>
      </c>
      <c r="F155" s="78" t="n">
        <f aca="false">IFERROR(VLOOKUP($C155,JoueursT3,10,0),0)</f>
        <v>0</v>
      </c>
      <c r="G155" s="78" t="n">
        <f aca="false">IFERROR(VLOOKUP($C155,JoueursT4,10,0),0)</f>
        <v>0</v>
      </c>
      <c r="H155" s="78" t="n">
        <f aca="false">IFERROR(VLOOKUP($C155,JoueursT5,10,0),0)</f>
        <v>0</v>
      </c>
      <c r="I155" s="78" t="n">
        <f aca="false">IFERROR(VLOOKUP($C155,JoueursT6,10,0),0)</f>
        <v>0</v>
      </c>
      <c r="J155" s="78" t="n">
        <f aca="false">SUM(D155:I155)</f>
        <v>0</v>
      </c>
    </row>
    <row r="156" customFormat="false" ht="14.25" hidden="false" customHeight="false" outlineLevel="0" collapsed="false">
      <c r="A156" s="78" t="n">
        <f aca="false">A155+1</f>
        <v>155</v>
      </c>
      <c r="B156" s="78" t="str">
        <f aca="false">IF(J156&lt;&gt;0,IF(COUNTIF(J$2:J$334,J156)&lt;&gt;1,RANK(J156,J$2:J$334)&amp;"°",RANK(J156,J$2:J$334)),"")</f>
        <v/>
      </c>
      <c r="C156" s="4" t="str">
        <f aca="false">Joueurs!C49</f>
        <v>MASSART Marie-Catherine</v>
      </c>
      <c r="D156" s="78" t="n">
        <f aca="false">IFERROR(VLOOKUP($C156,JoueursT1,10,0),0)</f>
        <v>0</v>
      </c>
      <c r="E156" s="78" t="n">
        <f aca="false">IFERROR(VLOOKUP($C156,JoueursT2,10,0),0)</f>
        <v>0</v>
      </c>
      <c r="F156" s="78" t="n">
        <f aca="false">IFERROR(VLOOKUP($C156,JoueursT3,10,0),0)</f>
        <v>0</v>
      </c>
      <c r="G156" s="78" t="n">
        <f aca="false">IFERROR(VLOOKUP($C156,JoueursT4,10,0),0)</f>
        <v>0</v>
      </c>
      <c r="H156" s="78" t="n">
        <f aca="false">IFERROR(VLOOKUP($C156,JoueursT5,10,0),0)</f>
        <v>0</v>
      </c>
      <c r="I156" s="78" t="n">
        <f aca="false">IFERROR(VLOOKUP($C156,JoueursT6,10,0),0)</f>
        <v>0</v>
      </c>
      <c r="J156" s="78" t="n">
        <f aca="false">SUM(D156:I156)</f>
        <v>0</v>
      </c>
    </row>
    <row r="157" customFormat="false" ht="14.25" hidden="false" customHeight="false" outlineLevel="0" collapsed="false">
      <c r="A157" s="78" t="n">
        <f aca="false">A156+1</f>
        <v>156</v>
      </c>
      <c r="B157" s="78" t="str">
        <f aca="false">IF(J157&lt;&gt;0,IF(COUNTIF(J$2:J$334,J157)&lt;&gt;1,RANK(J157,J$2:J$334)&amp;"°",RANK(J157,J$2:J$334)),"")</f>
        <v/>
      </c>
      <c r="C157" s="4" t="str">
        <f aca="false">Joueurs!C50</f>
        <v>WOUTERS Viviane</v>
      </c>
      <c r="D157" s="78" t="n">
        <f aca="false">IFERROR(VLOOKUP($C157,JoueursT1,10,0),0)</f>
        <v>0</v>
      </c>
      <c r="E157" s="78" t="n">
        <f aca="false">IFERROR(VLOOKUP($C157,JoueursT2,10,0),0)</f>
        <v>0</v>
      </c>
      <c r="F157" s="78" t="n">
        <f aca="false">IFERROR(VLOOKUP($C157,JoueursT3,10,0),0)</f>
        <v>0</v>
      </c>
      <c r="G157" s="78" t="n">
        <f aca="false">IFERROR(VLOOKUP($C157,JoueursT4,10,0),0)</f>
        <v>0</v>
      </c>
      <c r="H157" s="78" t="n">
        <f aca="false">IFERROR(VLOOKUP($C157,JoueursT5,10,0),0)</f>
        <v>0</v>
      </c>
      <c r="I157" s="78" t="n">
        <f aca="false">IFERROR(VLOOKUP($C157,JoueursT6,10,0),0)</f>
        <v>0</v>
      </c>
      <c r="J157" s="78" t="n">
        <f aca="false">SUM(D157:I157)</f>
        <v>0</v>
      </c>
    </row>
    <row r="158" customFormat="false" ht="14.25" hidden="false" customHeight="false" outlineLevel="0" collapsed="false">
      <c r="A158" s="78" t="n">
        <f aca="false">A157+1</f>
        <v>157</v>
      </c>
      <c r="B158" s="78" t="str">
        <f aca="false">IF(J158&lt;&gt;0,IF(COUNTIF(J$2:J$334,J158)&lt;&gt;1,RANK(J158,J$2:J$334)&amp;"°",RANK(J158,J$2:J$334)),"")</f>
        <v/>
      </c>
      <c r="C158" s="4" t="str">
        <f aca="false">Joueurs!C55</f>
        <v>SARLERNI Fabio</v>
      </c>
      <c r="D158" s="78" t="n">
        <f aca="false">IFERROR(VLOOKUP($C158,JoueursT1,10,0),0)</f>
        <v>0</v>
      </c>
      <c r="E158" s="78" t="n">
        <f aca="false">IFERROR(VLOOKUP($C158,JoueursT2,10,0),0)</f>
        <v>0</v>
      </c>
      <c r="F158" s="78" t="n">
        <f aca="false">IFERROR(VLOOKUP($C158,JoueursT3,10,0),0)</f>
        <v>0</v>
      </c>
      <c r="G158" s="78" t="n">
        <f aca="false">IFERROR(VLOOKUP($C158,JoueursT4,10,0),0)</f>
        <v>0</v>
      </c>
      <c r="H158" s="78" t="n">
        <f aca="false">IFERROR(VLOOKUP($C158,JoueursT5,10,0),0)</f>
        <v>0</v>
      </c>
      <c r="I158" s="78" t="n">
        <f aca="false">IFERROR(VLOOKUP($C158,JoueursT6,10,0),0)</f>
        <v>0</v>
      </c>
      <c r="J158" s="78" t="n">
        <f aca="false">SUM(D158:I158)</f>
        <v>0</v>
      </c>
    </row>
    <row r="159" customFormat="false" ht="14.25" hidden="false" customHeight="false" outlineLevel="0" collapsed="false">
      <c r="A159" s="78" t="n">
        <f aca="false">A158+1</f>
        <v>158</v>
      </c>
      <c r="B159" s="78" t="str">
        <f aca="false">IF(J159&lt;&gt;0,IF(COUNTIF(J$2:J$334,J159)&lt;&gt;1,RANK(J159,J$2:J$334)&amp;"°",RANK(J159,J$2:J$334)),"")</f>
        <v/>
      </c>
      <c r="C159" s="4" t="str">
        <f aca="false">Joueurs!C56</f>
        <v>TEUGELS Jean-Luc</v>
      </c>
      <c r="D159" s="78" t="n">
        <f aca="false">IFERROR(VLOOKUP($C159,JoueursT1,10,0),0)</f>
        <v>0</v>
      </c>
      <c r="E159" s="78" t="n">
        <f aca="false">IFERROR(VLOOKUP($C159,JoueursT2,10,0),0)</f>
        <v>0</v>
      </c>
      <c r="F159" s="78" t="n">
        <f aca="false">IFERROR(VLOOKUP($C159,JoueursT3,10,0),0)</f>
        <v>0</v>
      </c>
      <c r="G159" s="78" t="n">
        <f aca="false">IFERROR(VLOOKUP($C159,JoueursT4,10,0),0)</f>
        <v>0</v>
      </c>
      <c r="H159" s="78" t="n">
        <f aca="false">IFERROR(VLOOKUP($C159,JoueursT5,10,0),0)</f>
        <v>0</v>
      </c>
      <c r="I159" s="78" t="n">
        <f aca="false">IFERROR(VLOOKUP($C159,JoueursT6,10,0),0)</f>
        <v>0</v>
      </c>
      <c r="J159" s="78" t="n">
        <f aca="false">SUM(D159:I159)</f>
        <v>0</v>
      </c>
    </row>
    <row r="160" customFormat="false" ht="14.25" hidden="false" customHeight="false" outlineLevel="0" collapsed="false">
      <c r="A160" s="78" t="n">
        <f aca="false">A159+1</f>
        <v>159</v>
      </c>
      <c r="B160" s="78" t="str">
        <f aca="false">IF(J160&lt;&gt;0,IF(COUNTIF(J$2:J$334,J160)&lt;&gt;1,RANK(J160,J$2:J$334)&amp;"°",RANK(J160,J$2:J$334)),"")</f>
        <v/>
      </c>
      <c r="C160" s="4" t="str">
        <f aca="false">Joueurs!C59</f>
        <v>WAUTERS Viviane</v>
      </c>
      <c r="D160" s="78" t="n">
        <f aca="false">IFERROR(VLOOKUP($C160,JoueursT1,10,0),0)</f>
        <v>0</v>
      </c>
      <c r="E160" s="78" t="n">
        <f aca="false">IFERROR(VLOOKUP($C160,JoueursT2,10,0),0)</f>
        <v>0</v>
      </c>
      <c r="F160" s="78" t="n">
        <f aca="false">IFERROR(VLOOKUP($C160,JoueursT3,10,0),0)</f>
        <v>0</v>
      </c>
      <c r="G160" s="78" t="n">
        <f aca="false">IFERROR(VLOOKUP($C160,JoueursT4,10,0),0)</f>
        <v>0</v>
      </c>
      <c r="H160" s="78" t="n">
        <f aca="false">IFERROR(VLOOKUP($C160,JoueursT5,10,0),0)</f>
        <v>0</v>
      </c>
      <c r="I160" s="78" t="n">
        <f aca="false">IFERROR(VLOOKUP($C160,JoueursT6,10,0),0)</f>
        <v>0</v>
      </c>
      <c r="J160" s="78" t="n">
        <f aca="false">SUM(D160:I160)</f>
        <v>0</v>
      </c>
    </row>
    <row r="161" customFormat="false" ht="14.25" hidden="false" customHeight="false" outlineLevel="0" collapsed="false">
      <c r="A161" s="78" t="n">
        <f aca="false">A160+1</f>
        <v>160</v>
      </c>
      <c r="B161" s="78" t="str">
        <f aca="false">IF(J161&lt;&gt;0,IF(COUNTIF(J$2:J$334,J161)&lt;&gt;1,RANK(J161,J$2:J$334)&amp;"°",RANK(J161,J$2:J$334)),"")</f>
        <v/>
      </c>
      <c r="C161" s="4" t="str">
        <f aca="false">Joueurs!C60</f>
        <v> Doris</v>
      </c>
      <c r="D161" s="78" t="n">
        <f aca="false">IFERROR(VLOOKUP($C161,JoueursT1,10,0),0)</f>
        <v>0</v>
      </c>
      <c r="E161" s="78" t="n">
        <f aca="false">IFERROR(VLOOKUP($C161,JoueursT2,10,0),0)</f>
        <v>0</v>
      </c>
      <c r="F161" s="78" t="n">
        <f aca="false">IFERROR(VLOOKUP($C161,JoueursT3,10,0),0)</f>
        <v>0</v>
      </c>
      <c r="G161" s="78" t="n">
        <f aca="false">IFERROR(VLOOKUP($C161,JoueursT4,10,0),0)</f>
        <v>0</v>
      </c>
      <c r="H161" s="78" t="n">
        <f aca="false">IFERROR(VLOOKUP($C161,JoueursT5,10,0),0)</f>
        <v>0</v>
      </c>
      <c r="I161" s="78" t="n">
        <f aca="false">IFERROR(VLOOKUP($C161,JoueursT6,10,0),0)</f>
        <v>0</v>
      </c>
      <c r="J161" s="78" t="n">
        <f aca="false">SUM(D161:I161)</f>
        <v>0</v>
      </c>
    </row>
    <row r="162" customFormat="false" ht="14.25" hidden="false" customHeight="false" outlineLevel="0" collapsed="false">
      <c r="A162" s="78" t="n">
        <f aca="false">A161+1</f>
        <v>161</v>
      </c>
      <c r="B162" s="78" t="str">
        <f aca="false">IF(J162&lt;&gt;0,IF(COUNTIF(J$2:J$334,J162)&lt;&gt;1,RANK(J162,J$2:J$334)&amp;"°",RANK(J162,J$2:J$334)),"")</f>
        <v/>
      </c>
      <c r="C162" s="4" t="str">
        <f aca="false">Joueurs!C61</f>
        <v>BOURGEOIS Gisèle</v>
      </c>
      <c r="D162" s="78" t="n">
        <f aca="false">IFERROR(VLOOKUP($C162,JoueursT1,10,0),0)</f>
        <v>0</v>
      </c>
      <c r="E162" s="78" t="n">
        <f aca="false">IFERROR(VLOOKUP($C162,JoueursT2,10,0),0)</f>
        <v>0</v>
      </c>
      <c r="F162" s="78" t="n">
        <f aca="false">IFERROR(VLOOKUP($C162,JoueursT3,10,0),0)</f>
        <v>0</v>
      </c>
      <c r="G162" s="78" t="n">
        <f aca="false">IFERROR(VLOOKUP($C162,JoueursT4,10,0),0)</f>
        <v>0</v>
      </c>
      <c r="H162" s="78" t="n">
        <f aca="false">IFERROR(VLOOKUP($C162,JoueursT5,10,0),0)</f>
        <v>0</v>
      </c>
      <c r="I162" s="78" t="n">
        <f aca="false">IFERROR(VLOOKUP($C162,JoueursT6,10,0),0)</f>
        <v>0</v>
      </c>
      <c r="J162" s="78" t="n">
        <f aca="false">SUM(D162:I162)</f>
        <v>0</v>
      </c>
    </row>
    <row r="163" customFormat="false" ht="14.25" hidden="false" customHeight="false" outlineLevel="0" collapsed="false">
      <c r="A163" s="78" t="n">
        <f aca="false">A162+1</f>
        <v>162</v>
      </c>
      <c r="B163" s="78" t="str">
        <f aca="false">IF(J163&lt;&gt;0,IF(COUNTIF(J$2:J$334,J163)&lt;&gt;1,RANK(J163,J$2:J$334)&amp;"°",RANK(J163,J$2:J$334)),"")</f>
        <v/>
      </c>
      <c r="C163" s="4" t="str">
        <f aca="false">Joueurs!C62</f>
        <v>BRACONNIER Josette</v>
      </c>
      <c r="D163" s="78" t="n">
        <f aca="false">IFERROR(VLOOKUP($C163,JoueursT1,10,0),0)</f>
        <v>0</v>
      </c>
      <c r="E163" s="78" t="n">
        <f aca="false">IFERROR(VLOOKUP($C163,JoueursT2,10,0),0)</f>
        <v>0</v>
      </c>
      <c r="F163" s="78" t="n">
        <f aca="false">IFERROR(VLOOKUP($C163,JoueursT3,10,0),0)</f>
        <v>0</v>
      </c>
      <c r="G163" s="78" t="n">
        <f aca="false">IFERROR(VLOOKUP($C163,JoueursT4,10,0),0)</f>
        <v>0</v>
      </c>
      <c r="H163" s="78" t="n">
        <f aca="false">IFERROR(VLOOKUP($C163,JoueursT5,10,0),0)</f>
        <v>0</v>
      </c>
      <c r="I163" s="78" t="n">
        <f aca="false">IFERROR(VLOOKUP($C163,JoueursT6,10,0),0)</f>
        <v>0</v>
      </c>
      <c r="J163" s="78" t="n">
        <f aca="false">SUM(D163:I163)</f>
        <v>0</v>
      </c>
    </row>
    <row r="164" customFormat="false" ht="14.25" hidden="false" customHeight="false" outlineLevel="0" collapsed="false">
      <c r="A164" s="78" t="n">
        <f aca="false">A163+1</f>
        <v>163</v>
      </c>
      <c r="B164" s="78" t="str">
        <f aca="false">IF(J164&lt;&gt;0,IF(COUNTIF(J$2:J$334,J164)&lt;&gt;1,RANK(J164,J$2:J$334)&amp;"°",RANK(J164,J$2:J$334)),"")</f>
        <v/>
      </c>
      <c r="C164" s="4" t="str">
        <f aca="false">Joueurs!C63</f>
        <v>DAUM Edith</v>
      </c>
      <c r="D164" s="78" t="n">
        <f aca="false">IFERROR(VLOOKUP($C164,JoueursT1,10,0),0)</f>
        <v>0</v>
      </c>
      <c r="E164" s="78" t="n">
        <f aca="false">IFERROR(VLOOKUP($C164,JoueursT2,10,0),0)</f>
        <v>0</v>
      </c>
      <c r="F164" s="78" t="n">
        <f aca="false">IFERROR(VLOOKUP($C164,JoueursT3,10,0),0)</f>
        <v>0</v>
      </c>
      <c r="G164" s="78" t="n">
        <f aca="false">IFERROR(VLOOKUP($C164,JoueursT4,10,0),0)</f>
        <v>0</v>
      </c>
      <c r="H164" s="78" t="n">
        <f aca="false">IFERROR(VLOOKUP($C164,JoueursT5,10,0),0)</f>
        <v>0</v>
      </c>
      <c r="I164" s="78" t="n">
        <f aca="false">IFERROR(VLOOKUP($C164,JoueursT6,10,0),0)</f>
        <v>0</v>
      </c>
      <c r="J164" s="78" t="n">
        <f aca="false">SUM(D164:I164)</f>
        <v>0</v>
      </c>
    </row>
    <row r="165" customFormat="false" ht="14.25" hidden="false" customHeight="false" outlineLevel="0" collapsed="false">
      <c r="A165" s="78" t="n">
        <f aca="false">A164+1</f>
        <v>164</v>
      </c>
      <c r="B165" s="78" t="str">
        <f aca="false">IF(J165&lt;&gt;0,IF(COUNTIF(J$2:J$334,J165)&lt;&gt;1,RANK(J165,J$2:J$334)&amp;"°",RANK(J165,J$2:J$334)),"")</f>
        <v/>
      </c>
      <c r="C165" s="4" t="str">
        <f aca="false">Joueurs!C64</f>
        <v>FROGNET Evelyne</v>
      </c>
      <c r="D165" s="78" t="n">
        <f aca="false">IFERROR(VLOOKUP($C165,JoueursT1,10,0),0)</f>
        <v>0</v>
      </c>
      <c r="E165" s="78" t="n">
        <f aca="false">IFERROR(VLOOKUP($C165,JoueursT2,10,0),0)</f>
        <v>0</v>
      </c>
      <c r="F165" s="78" t="n">
        <f aca="false">IFERROR(VLOOKUP($C165,JoueursT3,10,0),0)</f>
        <v>0</v>
      </c>
      <c r="G165" s="78" t="n">
        <f aca="false">IFERROR(VLOOKUP($C165,JoueursT4,10,0),0)</f>
        <v>0</v>
      </c>
      <c r="H165" s="78" t="n">
        <f aca="false">IFERROR(VLOOKUP($C165,JoueursT5,10,0),0)</f>
        <v>0</v>
      </c>
      <c r="I165" s="78" t="n">
        <f aca="false">IFERROR(VLOOKUP($C165,JoueursT6,10,0),0)</f>
        <v>0</v>
      </c>
      <c r="J165" s="78" t="n">
        <f aca="false">SUM(D165:I165)</f>
        <v>0</v>
      </c>
    </row>
    <row r="166" customFormat="false" ht="14.25" hidden="false" customHeight="false" outlineLevel="0" collapsed="false">
      <c r="A166" s="78" t="n">
        <f aca="false">A165+1</f>
        <v>165</v>
      </c>
      <c r="B166" s="78" t="str">
        <f aca="false">IF(J166&lt;&gt;0,IF(COUNTIF(J$2:J$334,J166)&lt;&gt;1,RANK(J166,J$2:J$334)&amp;"°",RANK(J166,J$2:J$334)),"")</f>
        <v/>
      </c>
      <c r="C166" s="4" t="str">
        <f aca="false">Joueurs!C65</f>
        <v>GONTY Marius</v>
      </c>
      <c r="D166" s="78" t="n">
        <f aca="false">IFERROR(VLOOKUP($C166,JoueursT1,10,0),0)</f>
        <v>0</v>
      </c>
      <c r="E166" s="78" t="n">
        <f aca="false">IFERROR(VLOOKUP($C166,JoueursT2,10,0),0)</f>
        <v>0</v>
      </c>
      <c r="F166" s="78" t="n">
        <f aca="false">IFERROR(VLOOKUP($C166,JoueursT3,10,0),0)</f>
        <v>0</v>
      </c>
      <c r="G166" s="78" t="n">
        <f aca="false">IFERROR(VLOOKUP($C166,JoueursT4,10,0),0)</f>
        <v>0</v>
      </c>
      <c r="H166" s="78" t="n">
        <f aca="false">IFERROR(VLOOKUP($C166,JoueursT5,10,0),0)</f>
        <v>0</v>
      </c>
      <c r="I166" s="78" t="n">
        <f aca="false">IFERROR(VLOOKUP($C166,JoueursT6,10,0),0)</f>
        <v>0</v>
      </c>
      <c r="J166" s="78" t="n">
        <f aca="false">SUM(D166:I166)</f>
        <v>0</v>
      </c>
    </row>
    <row r="167" customFormat="false" ht="14.25" hidden="false" customHeight="false" outlineLevel="0" collapsed="false">
      <c r="A167" s="78" t="n">
        <f aca="false">A166+1</f>
        <v>166</v>
      </c>
      <c r="B167" s="78" t="str">
        <f aca="false">IF(J167&lt;&gt;0,IF(COUNTIF(J$2:J$334,J167)&lt;&gt;1,RANK(J167,J$2:J$334)&amp;"°",RANK(J167,J$2:J$334)),"")</f>
        <v/>
      </c>
      <c r="C167" s="4" t="str">
        <f aca="false">Joueurs!C66</f>
        <v>GRAISSE Jean-Pierre</v>
      </c>
      <c r="D167" s="78" t="n">
        <f aca="false">IFERROR(VLOOKUP($C167,JoueursT1,10,0),0)</f>
        <v>0</v>
      </c>
      <c r="E167" s="78" t="n">
        <f aca="false">IFERROR(VLOOKUP($C167,JoueursT2,10,0),0)</f>
        <v>0</v>
      </c>
      <c r="F167" s="78" t="n">
        <f aca="false">IFERROR(VLOOKUP($C167,JoueursT3,10,0),0)</f>
        <v>0</v>
      </c>
      <c r="G167" s="78" t="n">
        <f aca="false">IFERROR(VLOOKUP($C167,JoueursT4,10,0),0)</f>
        <v>0</v>
      </c>
      <c r="H167" s="78" t="n">
        <f aca="false">IFERROR(VLOOKUP($C167,JoueursT5,10,0),0)</f>
        <v>0</v>
      </c>
      <c r="I167" s="78" t="n">
        <f aca="false">IFERROR(VLOOKUP($C167,JoueursT6,10,0),0)</f>
        <v>0</v>
      </c>
      <c r="J167" s="78" t="n">
        <f aca="false">SUM(D167:I167)</f>
        <v>0</v>
      </c>
    </row>
    <row r="168" customFormat="false" ht="14.25" hidden="false" customHeight="false" outlineLevel="0" collapsed="false">
      <c r="A168" s="78" t="n">
        <f aca="false">A167+1</f>
        <v>167</v>
      </c>
      <c r="B168" s="78" t="str">
        <f aca="false">IF(J168&lt;&gt;0,IF(COUNTIF(J$2:J$334,J168)&lt;&gt;1,RANK(J168,J$2:J$334)&amp;"°",RANK(J168,J$2:J$334)),"")</f>
        <v/>
      </c>
      <c r="C168" s="4" t="str">
        <f aca="false">Joueurs!C67</f>
        <v>GRANDJEAN François</v>
      </c>
      <c r="D168" s="78" t="n">
        <f aca="false">IFERROR(VLOOKUP($C168,JoueursT1,10,0),0)</f>
        <v>0</v>
      </c>
      <c r="E168" s="78" t="n">
        <f aca="false">IFERROR(VLOOKUP($C168,JoueursT2,10,0),0)</f>
        <v>0</v>
      </c>
      <c r="F168" s="78" t="n">
        <f aca="false">IFERROR(VLOOKUP($C168,JoueursT3,10,0),0)</f>
        <v>0</v>
      </c>
      <c r="G168" s="78" t="n">
        <f aca="false">IFERROR(VLOOKUP($C168,JoueursT4,10,0),0)</f>
        <v>0</v>
      </c>
      <c r="H168" s="78" t="n">
        <f aca="false">IFERROR(VLOOKUP($C168,JoueursT5,10,0),0)</f>
        <v>0</v>
      </c>
      <c r="I168" s="78" t="n">
        <f aca="false">IFERROR(VLOOKUP($C168,JoueursT6,10,0),0)</f>
        <v>0</v>
      </c>
      <c r="J168" s="78" t="n">
        <f aca="false">SUM(D168:I168)</f>
        <v>0</v>
      </c>
    </row>
    <row r="169" customFormat="false" ht="14.25" hidden="false" customHeight="false" outlineLevel="0" collapsed="false">
      <c r="A169" s="78" t="n">
        <f aca="false">A168+1</f>
        <v>168</v>
      </c>
      <c r="B169" s="78" t="str">
        <f aca="false">IF(J169&lt;&gt;0,IF(COUNTIF(J$2:J$334,J169)&lt;&gt;1,RANK(J169,J$2:J$334)&amp;"°",RANK(J169,J$2:J$334)),"")</f>
        <v/>
      </c>
      <c r="C169" s="4" t="str">
        <f aca="false">Joueurs!C69</f>
        <v>LACROIX Françoise</v>
      </c>
      <c r="D169" s="78" t="n">
        <f aca="false">IFERROR(VLOOKUP($C169,JoueursT1,10,0),0)</f>
        <v>0</v>
      </c>
      <c r="E169" s="78" t="n">
        <f aca="false">IFERROR(VLOOKUP($C169,JoueursT2,10,0),0)</f>
        <v>0</v>
      </c>
      <c r="F169" s="78" t="n">
        <f aca="false">IFERROR(VLOOKUP($C169,JoueursT3,10,0),0)</f>
        <v>0</v>
      </c>
      <c r="G169" s="78" t="n">
        <f aca="false">IFERROR(VLOOKUP($C169,JoueursT4,10,0),0)</f>
        <v>0</v>
      </c>
      <c r="H169" s="78" t="n">
        <f aca="false">IFERROR(VLOOKUP($C169,JoueursT5,10,0),0)</f>
        <v>0</v>
      </c>
      <c r="I169" s="78" t="n">
        <f aca="false">IFERROR(VLOOKUP($C169,JoueursT6,10,0),0)</f>
        <v>0</v>
      </c>
      <c r="J169" s="78" t="n">
        <f aca="false">SUM(D169:I169)</f>
        <v>0</v>
      </c>
    </row>
    <row r="170" customFormat="false" ht="14.25" hidden="false" customHeight="false" outlineLevel="0" collapsed="false">
      <c r="A170" s="78" t="n">
        <f aca="false">A169+1</f>
        <v>169</v>
      </c>
      <c r="B170" s="78" t="str">
        <f aca="false">IF(J170&lt;&gt;0,IF(COUNTIF(J$2:J$334,J170)&lt;&gt;1,RANK(J170,J$2:J$334)&amp;"°",RANK(J170,J$2:J$334)),"")</f>
        <v/>
      </c>
      <c r="C170" s="4" t="str">
        <f aca="false">Joueurs!C70</f>
        <v>MUKATANGARA Martine</v>
      </c>
      <c r="D170" s="78" t="n">
        <f aca="false">IFERROR(VLOOKUP($C170,JoueursT1,10,0),0)</f>
        <v>0</v>
      </c>
      <c r="E170" s="78" t="n">
        <f aca="false">IFERROR(VLOOKUP($C170,JoueursT2,10,0),0)</f>
        <v>0</v>
      </c>
      <c r="F170" s="78" t="n">
        <f aca="false">IFERROR(VLOOKUP($C170,JoueursT3,10,0),0)</f>
        <v>0</v>
      </c>
      <c r="G170" s="78" t="n">
        <f aca="false">IFERROR(VLOOKUP($C170,JoueursT4,10,0),0)</f>
        <v>0</v>
      </c>
      <c r="H170" s="78" t="n">
        <f aca="false">IFERROR(VLOOKUP($C170,JoueursT5,10,0),0)</f>
        <v>0</v>
      </c>
      <c r="I170" s="78" t="n">
        <f aca="false">IFERROR(VLOOKUP($C170,JoueursT6,10,0),0)</f>
        <v>0</v>
      </c>
      <c r="J170" s="78" t="n">
        <f aca="false">SUM(D170:I170)</f>
        <v>0</v>
      </c>
    </row>
    <row r="171" customFormat="false" ht="14.25" hidden="false" customHeight="false" outlineLevel="0" collapsed="false">
      <c r="A171" s="78" t="n">
        <f aca="false">A170+1</f>
        <v>170</v>
      </c>
      <c r="B171" s="78" t="str">
        <f aca="false">IF(J171&lt;&gt;0,IF(COUNTIF(J$2:J$334,J171)&lt;&gt;1,RANK(J171,J$2:J$334)&amp;"°",RANK(J171,J$2:J$334)),"")</f>
        <v/>
      </c>
      <c r="C171" s="4" t="str">
        <f aca="false">Joueurs!C71</f>
        <v>PIERRET Serge</v>
      </c>
      <c r="D171" s="78" t="n">
        <f aca="false">IFERROR(VLOOKUP($C171,JoueursT1,10,0),0)</f>
        <v>0</v>
      </c>
      <c r="E171" s="78" t="n">
        <f aca="false">IFERROR(VLOOKUP($C171,JoueursT2,10,0),0)</f>
        <v>0</v>
      </c>
      <c r="F171" s="78" t="n">
        <f aca="false">IFERROR(VLOOKUP($C171,JoueursT3,10,0),0)</f>
        <v>0</v>
      </c>
      <c r="G171" s="78" t="n">
        <f aca="false">IFERROR(VLOOKUP($C171,JoueursT4,10,0),0)</f>
        <v>0</v>
      </c>
      <c r="H171" s="78" t="n">
        <f aca="false">IFERROR(VLOOKUP($C171,JoueursT5,10,0),0)</f>
        <v>0</v>
      </c>
      <c r="I171" s="78" t="n">
        <f aca="false">IFERROR(VLOOKUP($C171,JoueursT6,10,0),0)</f>
        <v>0</v>
      </c>
      <c r="J171" s="78" t="n">
        <f aca="false">SUM(D171:I171)</f>
        <v>0</v>
      </c>
    </row>
    <row r="172" customFormat="false" ht="14.25" hidden="false" customHeight="false" outlineLevel="0" collapsed="false">
      <c r="A172" s="78" t="n">
        <f aca="false">A171+1</f>
        <v>171</v>
      </c>
      <c r="B172" s="78" t="str">
        <f aca="false">IF(J172&lt;&gt;0,IF(COUNTIF(J$2:J$334,J172)&lt;&gt;1,RANK(J172,J$2:J$334)&amp;"°",RANK(J172,J$2:J$334)),"")</f>
        <v/>
      </c>
      <c r="C172" s="4" t="str">
        <f aca="false">Joueurs!C72</f>
        <v>POCHET François</v>
      </c>
      <c r="D172" s="78" t="n">
        <f aca="false">IFERROR(VLOOKUP($C172,JoueursT1,10,0),0)</f>
        <v>0</v>
      </c>
      <c r="E172" s="78" t="n">
        <f aca="false">IFERROR(VLOOKUP($C172,JoueursT2,10,0),0)</f>
        <v>0</v>
      </c>
      <c r="F172" s="78" t="n">
        <f aca="false">IFERROR(VLOOKUP($C172,JoueursT3,10,0),0)</f>
        <v>0</v>
      </c>
      <c r="G172" s="78" t="n">
        <f aca="false">IFERROR(VLOOKUP($C172,JoueursT4,10,0),0)</f>
        <v>0</v>
      </c>
      <c r="H172" s="78" t="n">
        <f aca="false">IFERROR(VLOOKUP($C172,JoueursT5,10,0),0)</f>
        <v>0</v>
      </c>
      <c r="I172" s="78" t="n">
        <f aca="false">IFERROR(VLOOKUP($C172,JoueursT6,10,0),0)</f>
        <v>0</v>
      </c>
      <c r="J172" s="78" t="n">
        <f aca="false">SUM(D172:I172)</f>
        <v>0</v>
      </c>
    </row>
    <row r="173" customFormat="false" ht="14.25" hidden="false" customHeight="false" outlineLevel="0" collapsed="false">
      <c r="A173" s="78" t="n">
        <f aca="false">A172+1</f>
        <v>172</v>
      </c>
      <c r="B173" s="78" t="str">
        <f aca="false">IF(J173&lt;&gt;0,IF(COUNTIF(J$2:J$334,J173)&lt;&gt;1,RANK(J173,J$2:J$334)&amp;"°",RANK(J173,J$2:J$334)),"")</f>
        <v/>
      </c>
      <c r="C173" s="4" t="str">
        <f aca="false">Joueurs!C73</f>
        <v>PRIGNON Sacha</v>
      </c>
      <c r="D173" s="78" t="n">
        <f aca="false">IFERROR(VLOOKUP($C173,JoueursT1,10,0),0)</f>
        <v>0</v>
      </c>
      <c r="E173" s="78" t="n">
        <f aca="false">IFERROR(VLOOKUP($C173,JoueursT2,10,0),0)</f>
        <v>0</v>
      </c>
      <c r="F173" s="78" t="n">
        <f aca="false">IFERROR(VLOOKUP($C173,JoueursT3,10,0),0)</f>
        <v>0</v>
      </c>
      <c r="G173" s="78" t="n">
        <f aca="false">IFERROR(VLOOKUP($C173,JoueursT4,10,0),0)</f>
        <v>0</v>
      </c>
      <c r="H173" s="78" t="n">
        <f aca="false">IFERROR(VLOOKUP($C173,JoueursT5,10,0),0)</f>
        <v>0</v>
      </c>
      <c r="I173" s="78" t="n">
        <f aca="false">IFERROR(VLOOKUP($C173,JoueursT6,10,0),0)</f>
        <v>0</v>
      </c>
      <c r="J173" s="78" t="n">
        <f aca="false">SUM(D173:I173)</f>
        <v>0</v>
      </c>
    </row>
    <row r="174" customFormat="false" ht="14.25" hidden="false" customHeight="false" outlineLevel="0" collapsed="false">
      <c r="A174" s="78" t="n">
        <f aca="false">A173+1</f>
        <v>173</v>
      </c>
      <c r="B174" s="78" t="str">
        <f aca="false">IF(J174&lt;&gt;0,IF(COUNTIF(J$2:J$334,J174)&lt;&gt;1,RANK(J174,J$2:J$334)&amp;"°",RANK(J174,J$2:J$334)),"")</f>
        <v/>
      </c>
      <c r="C174" s="4" t="str">
        <f aca="false">Joueurs!C74</f>
        <v>RULMONT Robert</v>
      </c>
      <c r="D174" s="78" t="n">
        <f aca="false">IFERROR(VLOOKUP($C174,JoueursT1,10,0),0)</f>
        <v>0</v>
      </c>
      <c r="E174" s="78" t="n">
        <f aca="false">IFERROR(VLOOKUP($C174,JoueursT2,10,0),0)</f>
        <v>0</v>
      </c>
      <c r="F174" s="78" t="n">
        <f aca="false">IFERROR(VLOOKUP($C174,JoueursT3,10,0),0)</f>
        <v>0</v>
      </c>
      <c r="G174" s="78" t="n">
        <f aca="false">IFERROR(VLOOKUP($C174,JoueursT4,10,0),0)</f>
        <v>0</v>
      </c>
      <c r="H174" s="78" t="n">
        <f aca="false">IFERROR(VLOOKUP($C174,JoueursT5,10,0),0)</f>
        <v>0</v>
      </c>
      <c r="I174" s="78" t="n">
        <f aca="false">IFERROR(VLOOKUP($C174,JoueursT6,10,0),0)</f>
        <v>0</v>
      </c>
      <c r="J174" s="78" t="n">
        <f aca="false">SUM(D174:I174)</f>
        <v>0</v>
      </c>
    </row>
    <row r="175" customFormat="false" ht="14.25" hidden="false" customHeight="false" outlineLevel="0" collapsed="false">
      <c r="A175" s="78" t="n">
        <f aca="false">A174+1</f>
        <v>174</v>
      </c>
      <c r="B175" s="78" t="str">
        <f aca="false">IF(J175&lt;&gt;0,IF(COUNTIF(J$2:J$334,J175)&lt;&gt;1,RANK(J175,J$2:J$334)&amp;"°",RANK(J175,J$2:J$334)),"")</f>
        <v/>
      </c>
      <c r="C175" s="4" t="str">
        <f aca="false">Joueurs!C75</f>
        <v>WAGNER Jacques</v>
      </c>
      <c r="D175" s="78" t="n">
        <f aca="false">IFERROR(VLOOKUP($C175,JoueursT1,10,0),0)</f>
        <v>0</v>
      </c>
      <c r="E175" s="78" t="n">
        <f aca="false">IFERROR(VLOOKUP($C175,JoueursT2,10,0),0)</f>
        <v>0</v>
      </c>
      <c r="F175" s="78" t="n">
        <f aca="false">IFERROR(VLOOKUP($C175,JoueursT3,10,0),0)</f>
        <v>0</v>
      </c>
      <c r="G175" s="78" t="n">
        <f aca="false">IFERROR(VLOOKUP($C175,JoueursT4,10,0),0)</f>
        <v>0</v>
      </c>
      <c r="H175" s="78" t="n">
        <f aca="false">IFERROR(VLOOKUP($C175,JoueursT5,10,0),0)</f>
        <v>0</v>
      </c>
      <c r="I175" s="78" t="n">
        <f aca="false">IFERROR(VLOOKUP($C175,JoueursT6,10,0),0)</f>
        <v>0</v>
      </c>
      <c r="J175" s="78" t="n">
        <f aca="false">SUM(D175:I175)</f>
        <v>0</v>
      </c>
    </row>
    <row r="176" customFormat="false" ht="14.25" hidden="false" customHeight="false" outlineLevel="0" collapsed="false">
      <c r="A176" s="78" t="n">
        <f aca="false">A175+1</f>
        <v>175</v>
      </c>
      <c r="B176" s="78" t="str">
        <f aca="false">IF(J176&lt;&gt;0,IF(COUNTIF(J$2:J$334,J176)&lt;&gt;1,RANK(J176,J$2:J$334)&amp;"°",RANK(J176,J$2:J$334)),"")</f>
        <v/>
      </c>
      <c r="C176" s="4" t="str">
        <f aca="false">Joueurs!C80</f>
        <v>INCOUL Gisèle</v>
      </c>
      <c r="D176" s="78" t="n">
        <f aca="false">IFERROR(VLOOKUP($C176,JoueursT1,10,0),0)</f>
        <v>0</v>
      </c>
      <c r="E176" s="78" t="n">
        <f aca="false">IFERROR(VLOOKUP($C176,JoueursT2,10,0),0)</f>
        <v>0</v>
      </c>
      <c r="F176" s="78" t="n">
        <f aca="false">IFERROR(VLOOKUP($C176,JoueursT3,10,0),0)</f>
        <v>0</v>
      </c>
      <c r="G176" s="78" t="n">
        <f aca="false">IFERROR(VLOOKUP($C176,JoueursT4,10,0),0)</f>
        <v>0</v>
      </c>
      <c r="H176" s="78" t="n">
        <f aca="false">IFERROR(VLOOKUP($C176,JoueursT5,10,0),0)</f>
        <v>0</v>
      </c>
      <c r="I176" s="78" t="n">
        <f aca="false">IFERROR(VLOOKUP($C176,JoueursT6,10,0),0)</f>
        <v>0</v>
      </c>
      <c r="J176" s="78" t="n">
        <f aca="false">SUM(D176:I176)</f>
        <v>0</v>
      </c>
    </row>
    <row r="177" customFormat="false" ht="14.25" hidden="false" customHeight="false" outlineLevel="0" collapsed="false">
      <c r="A177" s="78" t="n">
        <f aca="false">A176+1</f>
        <v>176</v>
      </c>
      <c r="B177" s="78" t="str">
        <f aca="false">IF(J177&lt;&gt;0,IF(COUNTIF(J$2:J$334,J177)&lt;&gt;1,RANK(J177,J$2:J$334)&amp;"°",RANK(J177,J$2:J$334)),"")</f>
        <v/>
      </c>
      <c r="C177" s="4" t="str">
        <f aca="false">Joueurs!C83</f>
        <v>SOLFA Anne</v>
      </c>
      <c r="D177" s="78" t="n">
        <f aca="false">IFERROR(VLOOKUP($C177,JoueursT1,10,0),0)</f>
        <v>0</v>
      </c>
      <c r="E177" s="78" t="n">
        <f aca="false">IFERROR(VLOOKUP($C177,JoueursT2,10,0),0)</f>
        <v>0</v>
      </c>
      <c r="F177" s="78" t="n">
        <f aca="false">IFERROR(VLOOKUP($C177,JoueursT3,10,0),0)</f>
        <v>0</v>
      </c>
      <c r="G177" s="78" t="n">
        <f aca="false">IFERROR(VLOOKUP($C177,JoueursT4,10,0),0)</f>
        <v>0</v>
      </c>
      <c r="H177" s="78" t="n">
        <f aca="false">IFERROR(VLOOKUP($C177,JoueursT5,10,0),0)</f>
        <v>0</v>
      </c>
      <c r="I177" s="78" t="n">
        <f aca="false">IFERROR(VLOOKUP($C177,JoueursT6,10,0),0)</f>
        <v>0</v>
      </c>
      <c r="J177" s="78" t="n">
        <f aca="false">SUM(D177:I177)</f>
        <v>0</v>
      </c>
    </row>
    <row r="178" customFormat="false" ht="14.25" hidden="false" customHeight="false" outlineLevel="0" collapsed="false">
      <c r="A178" s="78" t="n">
        <f aca="false">A177+1</f>
        <v>177</v>
      </c>
      <c r="B178" s="78" t="str">
        <f aca="false">IF(J178&lt;&gt;0,IF(COUNTIF(J$2:J$334,J178)&lt;&gt;1,RANK(J178,J$2:J$334)&amp;"°",RANK(J178,J$2:J$334)),"")</f>
        <v/>
      </c>
      <c r="C178" s="4" t="str">
        <f aca="false">Joueurs!C86</f>
        <v>CLOSSET Richard</v>
      </c>
      <c r="D178" s="78" t="n">
        <f aca="false">IFERROR(VLOOKUP($C178,JoueursT1,10,0),0)</f>
        <v>0</v>
      </c>
      <c r="E178" s="78" t="n">
        <f aca="false">IFERROR(VLOOKUP($C178,JoueursT2,10,0),0)</f>
        <v>0</v>
      </c>
      <c r="F178" s="78" t="n">
        <f aca="false">IFERROR(VLOOKUP($C178,JoueursT3,10,0),0)</f>
        <v>0</v>
      </c>
      <c r="G178" s="78" t="n">
        <f aca="false">IFERROR(VLOOKUP($C178,JoueursT4,10,0),0)</f>
        <v>0</v>
      </c>
      <c r="H178" s="78" t="n">
        <f aca="false">IFERROR(VLOOKUP($C178,JoueursT5,10,0),0)</f>
        <v>0</v>
      </c>
      <c r="I178" s="78" t="n">
        <f aca="false">IFERROR(VLOOKUP($C178,JoueursT6,10,0),0)</f>
        <v>0</v>
      </c>
      <c r="J178" s="78" t="n">
        <f aca="false">SUM(D178:I178)</f>
        <v>0</v>
      </c>
    </row>
    <row r="179" customFormat="false" ht="14.25" hidden="false" customHeight="false" outlineLevel="0" collapsed="false">
      <c r="A179" s="78" t="n">
        <f aca="false">A178+1</f>
        <v>178</v>
      </c>
      <c r="B179" s="78" t="str">
        <f aca="false">IF(J179&lt;&gt;0,IF(COUNTIF(J$2:J$334,J179)&lt;&gt;1,RANK(J179,J$2:J$334)&amp;"°",RANK(J179,J$2:J$334)),"")</f>
        <v/>
      </c>
      <c r="C179" s="4" t="str">
        <f aca="false">Joueurs!C95</f>
        <v>RENIER Francis</v>
      </c>
      <c r="D179" s="78" t="n">
        <f aca="false">IFERROR(VLOOKUP($C179,JoueursT1,10,0),0)</f>
        <v>0</v>
      </c>
      <c r="E179" s="78" t="n">
        <f aca="false">IFERROR(VLOOKUP($C179,JoueursT2,10,0),0)</f>
        <v>0</v>
      </c>
      <c r="F179" s="78" t="n">
        <f aca="false">IFERROR(VLOOKUP($C179,JoueursT3,10,0),0)</f>
        <v>0</v>
      </c>
      <c r="G179" s="78" t="n">
        <f aca="false">IFERROR(VLOOKUP($C179,JoueursT4,10,0),0)</f>
        <v>0</v>
      </c>
      <c r="H179" s="78" t="n">
        <f aca="false">IFERROR(VLOOKUP($C179,JoueursT5,10,0),0)</f>
        <v>0</v>
      </c>
      <c r="I179" s="78" t="n">
        <f aca="false">IFERROR(VLOOKUP($C179,JoueursT6,10,0),0)</f>
        <v>0</v>
      </c>
      <c r="J179" s="78" t="n">
        <f aca="false">SUM(D179:I179)</f>
        <v>0</v>
      </c>
    </row>
    <row r="180" customFormat="false" ht="14.25" hidden="false" customHeight="false" outlineLevel="0" collapsed="false">
      <c r="A180" s="78" t="n">
        <f aca="false">A179+1</f>
        <v>179</v>
      </c>
      <c r="B180" s="78" t="str">
        <f aca="false">IF(J180&lt;&gt;0,IF(COUNTIF(J$2:J$334,J180)&lt;&gt;1,RANK(J180,J$2:J$334)&amp;"°",RANK(J180,J$2:J$334)),"")</f>
        <v/>
      </c>
      <c r="C180" s="4" t="str">
        <f aca="false">Joueurs!C96</f>
        <v>TOMBOY Monique</v>
      </c>
      <c r="D180" s="78" t="n">
        <f aca="false">IFERROR(VLOOKUP($C180,JoueursT1,10,0),0)</f>
        <v>0</v>
      </c>
      <c r="E180" s="78" t="n">
        <f aca="false">IFERROR(VLOOKUP($C180,JoueursT2,10,0),0)</f>
        <v>0</v>
      </c>
      <c r="F180" s="78" t="n">
        <f aca="false">IFERROR(VLOOKUP($C180,JoueursT3,10,0),0)</f>
        <v>0</v>
      </c>
      <c r="G180" s="78" t="n">
        <f aca="false">IFERROR(VLOOKUP($C180,JoueursT4,10,0),0)</f>
        <v>0</v>
      </c>
      <c r="H180" s="78" t="n">
        <f aca="false">IFERROR(VLOOKUP($C180,JoueursT5,10,0),0)</f>
        <v>0</v>
      </c>
      <c r="I180" s="78" t="n">
        <f aca="false">IFERROR(VLOOKUP($C180,JoueursT6,10,0),0)</f>
        <v>0</v>
      </c>
      <c r="J180" s="78" t="n">
        <f aca="false">SUM(D180:I180)</f>
        <v>0</v>
      </c>
    </row>
    <row r="181" customFormat="false" ht="14.25" hidden="false" customHeight="false" outlineLevel="0" collapsed="false">
      <c r="A181" s="78" t="n">
        <f aca="false">A180+1</f>
        <v>180</v>
      </c>
      <c r="B181" s="78" t="str">
        <f aca="false">IF(J181&lt;&gt;0,IF(COUNTIF(J$2:J$334,J181)&lt;&gt;1,RANK(J181,J$2:J$334)&amp;"°",RANK(J181,J$2:J$334)),"")</f>
        <v/>
      </c>
      <c r="C181" s="4" t="str">
        <f aca="false">Joueurs!C98</f>
        <v>COLSON Louis</v>
      </c>
      <c r="D181" s="78" t="n">
        <f aca="false">IFERROR(VLOOKUP($C181,JoueursT1,10,0),0)</f>
        <v>0</v>
      </c>
      <c r="E181" s="78" t="n">
        <f aca="false">IFERROR(VLOOKUP($C181,JoueursT2,10,0),0)</f>
        <v>0</v>
      </c>
      <c r="F181" s="78" t="n">
        <f aca="false">IFERROR(VLOOKUP($C181,JoueursT3,10,0),0)</f>
        <v>0</v>
      </c>
      <c r="G181" s="78" t="n">
        <f aca="false">IFERROR(VLOOKUP($C181,JoueursT4,10,0),0)</f>
        <v>0</v>
      </c>
      <c r="H181" s="78" t="n">
        <f aca="false">IFERROR(VLOOKUP($C181,JoueursT5,10,0),0)</f>
        <v>0</v>
      </c>
      <c r="I181" s="78" t="n">
        <f aca="false">IFERROR(VLOOKUP($C181,JoueursT6,10,0),0)</f>
        <v>0</v>
      </c>
      <c r="J181" s="78" t="n">
        <f aca="false">SUM(D181:I181)</f>
        <v>0</v>
      </c>
    </row>
    <row r="182" customFormat="false" ht="14.25" hidden="false" customHeight="false" outlineLevel="0" collapsed="false">
      <c r="A182" s="78" t="n">
        <f aca="false">A181+1</f>
        <v>181</v>
      </c>
      <c r="B182" s="78" t="str">
        <f aca="false">IF(J182&lt;&gt;0,IF(COUNTIF(J$2:J$334,J182)&lt;&gt;1,RANK(J182,J$2:J$334)&amp;"°",RANK(J182,J$2:J$334)),"")</f>
        <v/>
      </c>
      <c r="C182" s="4" t="str">
        <f aca="false">Joueurs!C99</f>
        <v>DAEMS Patrick</v>
      </c>
      <c r="D182" s="78" t="n">
        <f aca="false">IFERROR(VLOOKUP($C182,JoueursT1,10,0),0)</f>
        <v>0</v>
      </c>
      <c r="E182" s="78" t="n">
        <f aca="false">IFERROR(VLOOKUP($C182,JoueursT2,10,0),0)</f>
        <v>0</v>
      </c>
      <c r="F182" s="78" t="n">
        <f aca="false">IFERROR(VLOOKUP($C182,JoueursT3,10,0),0)</f>
        <v>0</v>
      </c>
      <c r="G182" s="78" t="n">
        <f aca="false">IFERROR(VLOOKUP($C182,JoueursT4,10,0),0)</f>
        <v>0</v>
      </c>
      <c r="H182" s="78" t="n">
        <f aca="false">IFERROR(VLOOKUP($C182,JoueursT5,10,0),0)</f>
        <v>0</v>
      </c>
      <c r="I182" s="78" t="n">
        <f aca="false">IFERROR(VLOOKUP($C182,JoueursT6,10,0),0)</f>
        <v>0</v>
      </c>
      <c r="J182" s="78" t="n">
        <f aca="false">SUM(D182:I182)</f>
        <v>0</v>
      </c>
    </row>
    <row r="183" customFormat="false" ht="14.25" hidden="false" customHeight="false" outlineLevel="0" collapsed="false">
      <c r="A183" s="78" t="n">
        <f aca="false">A182+1</f>
        <v>182</v>
      </c>
      <c r="B183" s="78" t="str">
        <f aca="false">IF(J183&lt;&gt;0,IF(COUNTIF(J$2:J$334,J183)&lt;&gt;1,RANK(J183,J$2:J$334)&amp;"°",RANK(J183,J$2:J$334)),"")</f>
        <v/>
      </c>
      <c r="C183" s="4" t="str">
        <f aca="false">Joueurs!C101</f>
        <v>DEBLANDER Ginette</v>
      </c>
      <c r="D183" s="78" t="n">
        <f aca="false">IFERROR(VLOOKUP($C183,JoueursT1,10,0),0)</f>
        <v>0</v>
      </c>
      <c r="E183" s="78" t="n">
        <f aca="false">IFERROR(VLOOKUP($C183,JoueursT2,10,0),0)</f>
        <v>0</v>
      </c>
      <c r="F183" s="78" t="n">
        <f aca="false">IFERROR(VLOOKUP($C183,JoueursT3,10,0),0)</f>
        <v>0</v>
      </c>
      <c r="G183" s="78" t="n">
        <f aca="false">IFERROR(VLOOKUP($C183,JoueursT4,10,0),0)</f>
        <v>0</v>
      </c>
      <c r="H183" s="78" t="n">
        <f aca="false">IFERROR(VLOOKUP($C183,JoueursT5,10,0),0)</f>
        <v>0</v>
      </c>
      <c r="I183" s="78" t="n">
        <f aca="false">IFERROR(VLOOKUP($C183,JoueursT6,10,0),0)</f>
        <v>0</v>
      </c>
      <c r="J183" s="78" t="n">
        <f aca="false">SUM(D183:I183)</f>
        <v>0</v>
      </c>
    </row>
    <row r="184" customFormat="false" ht="14.25" hidden="false" customHeight="false" outlineLevel="0" collapsed="false">
      <c r="A184" s="78" t="n">
        <f aca="false">A183+1</f>
        <v>183</v>
      </c>
      <c r="B184" s="78" t="str">
        <f aca="false">IF(J184&lt;&gt;0,IF(COUNTIF(J$2:J$334,J184)&lt;&gt;1,RANK(J184,J$2:J$334)&amp;"°",RANK(J184,J$2:J$334)),"")</f>
        <v/>
      </c>
      <c r="C184" s="4" t="str">
        <f aca="false">Joueurs!C103</f>
        <v>DE POUHON José</v>
      </c>
      <c r="D184" s="78" t="n">
        <f aca="false">IFERROR(VLOOKUP($C184,JoueursT1,10,0),0)</f>
        <v>0</v>
      </c>
      <c r="E184" s="78" t="n">
        <f aca="false">IFERROR(VLOOKUP($C184,JoueursT2,10,0),0)</f>
        <v>0</v>
      </c>
      <c r="F184" s="78" t="n">
        <f aca="false">IFERROR(VLOOKUP($C184,JoueursT3,10,0),0)</f>
        <v>0</v>
      </c>
      <c r="G184" s="78" t="n">
        <f aca="false">IFERROR(VLOOKUP($C184,JoueursT4,10,0),0)</f>
        <v>0</v>
      </c>
      <c r="H184" s="78" t="n">
        <f aca="false">IFERROR(VLOOKUP($C184,JoueursT5,10,0),0)</f>
        <v>0</v>
      </c>
      <c r="I184" s="78" t="n">
        <f aca="false">IFERROR(VLOOKUP($C184,JoueursT6,10,0),0)</f>
        <v>0</v>
      </c>
      <c r="J184" s="78" t="n">
        <f aca="false">SUM(D184:I184)</f>
        <v>0</v>
      </c>
    </row>
    <row r="185" customFormat="false" ht="14.25" hidden="false" customHeight="false" outlineLevel="0" collapsed="false">
      <c r="A185" s="78" t="n">
        <f aca="false">A184+1</f>
        <v>184</v>
      </c>
      <c r="B185" s="78" t="str">
        <f aca="false">IF(J185&lt;&gt;0,IF(COUNTIF(J$2:J$334,J185)&lt;&gt;1,RANK(J185,J$2:J$334)&amp;"°",RANK(J185,J$2:J$334)),"")</f>
        <v/>
      </c>
      <c r="C185" s="4" t="str">
        <f aca="false">Joueurs!C104</f>
        <v>DREMIERE Béatrice</v>
      </c>
      <c r="D185" s="78" t="n">
        <f aca="false">IFERROR(VLOOKUP($C185,JoueursT1,10,0),0)</f>
        <v>0</v>
      </c>
      <c r="E185" s="78" t="n">
        <f aca="false">IFERROR(VLOOKUP($C185,JoueursT2,10,0),0)</f>
        <v>0</v>
      </c>
      <c r="F185" s="78" t="n">
        <f aca="false">IFERROR(VLOOKUP($C185,JoueursT3,10,0),0)</f>
        <v>0</v>
      </c>
      <c r="G185" s="78" t="n">
        <f aca="false">IFERROR(VLOOKUP($C185,JoueursT4,10,0),0)</f>
        <v>0</v>
      </c>
      <c r="H185" s="78" t="n">
        <f aca="false">IFERROR(VLOOKUP($C185,JoueursT5,10,0),0)</f>
        <v>0</v>
      </c>
      <c r="I185" s="78" t="n">
        <f aca="false">IFERROR(VLOOKUP($C185,JoueursT6,10,0),0)</f>
        <v>0</v>
      </c>
      <c r="J185" s="78" t="n">
        <f aca="false">SUM(D185:I185)</f>
        <v>0</v>
      </c>
    </row>
    <row r="186" customFormat="false" ht="14.25" hidden="false" customHeight="false" outlineLevel="0" collapsed="false">
      <c r="A186" s="78" t="n">
        <f aca="false">A185+1</f>
        <v>185</v>
      </c>
      <c r="B186" s="78" t="str">
        <f aca="false">IF(J186&lt;&gt;0,IF(COUNTIF(J$2:J$334,J186)&lt;&gt;1,RANK(J186,J$2:J$334)&amp;"°",RANK(J186,J$2:J$334)),"")</f>
        <v/>
      </c>
      <c r="C186" s="4" t="str">
        <f aca="false">Joueurs!C108</f>
        <v>LAMBINET Yves</v>
      </c>
      <c r="D186" s="78" t="n">
        <f aca="false">IFERROR(VLOOKUP($C186,JoueursT1,10,0),0)</f>
        <v>0</v>
      </c>
      <c r="E186" s="78" t="n">
        <f aca="false">IFERROR(VLOOKUP($C186,JoueursT2,10,0),0)</f>
        <v>0</v>
      </c>
      <c r="F186" s="78" t="n">
        <f aca="false">IFERROR(VLOOKUP($C186,JoueursT3,10,0),0)</f>
        <v>0</v>
      </c>
      <c r="G186" s="78" t="n">
        <f aca="false">IFERROR(VLOOKUP($C186,JoueursT4,10,0),0)</f>
        <v>0</v>
      </c>
      <c r="H186" s="78" t="n">
        <f aca="false">IFERROR(VLOOKUP($C186,JoueursT5,10,0),0)</f>
        <v>0</v>
      </c>
      <c r="I186" s="78" t="n">
        <f aca="false">IFERROR(VLOOKUP($C186,JoueursT6,10,0),0)</f>
        <v>0</v>
      </c>
      <c r="J186" s="78" t="n">
        <f aca="false">SUM(D186:I186)</f>
        <v>0</v>
      </c>
    </row>
    <row r="187" customFormat="false" ht="14.25" hidden="false" customHeight="false" outlineLevel="0" collapsed="false">
      <c r="A187" s="78" t="n">
        <f aca="false">A186+1</f>
        <v>186</v>
      </c>
      <c r="B187" s="78" t="str">
        <f aca="false">IF(J187&lt;&gt;0,IF(COUNTIF(J$2:J$334,J187)&lt;&gt;1,RANK(J187,J$2:J$334)&amp;"°",RANK(J187,J$2:J$334)),"")</f>
        <v/>
      </c>
      <c r="C187" s="4" t="str">
        <f aca="false">Joueurs!C110</f>
        <v>MATHIEU  Joseph</v>
      </c>
      <c r="D187" s="78" t="n">
        <f aca="false">IFERROR(VLOOKUP($C187,JoueursT1,10,0),0)</f>
        <v>0</v>
      </c>
      <c r="E187" s="78" t="n">
        <f aca="false">IFERROR(VLOOKUP($C187,JoueursT2,10,0),0)</f>
        <v>0</v>
      </c>
      <c r="F187" s="78" t="n">
        <f aca="false">IFERROR(VLOOKUP($C187,JoueursT3,10,0),0)</f>
        <v>0</v>
      </c>
      <c r="G187" s="78" t="n">
        <f aca="false">IFERROR(VLOOKUP($C187,JoueursT4,10,0),0)</f>
        <v>0</v>
      </c>
      <c r="H187" s="78" t="n">
        <f aca="false">IFERROR(VLOOKUP($C187,JoueursT5,10,0),0)</f>
        <v>0</v>
      </c>
      <c r="I187" s="78" t="n">
        <f aca="false">IFERROR(VLOOKUP($C187,JoueursT6,10,0),0)</f>
        <v>0</v>
      </c>
      <c r="J187" s="78" t="n">
        <f aca="false">SUM(D187:I187)</f>
        <v>0</v>
      </c>
    </row>
    <row r="188" customFormat="false" ht="14.25" hidden="false" customHeight="false" outlineLevel="0" collapsed="false">
      <c r="A188" s="78" t="n">
        <f aca="false">A187+1</f>
        <v>187</v>
      </c>
      <c r="B188" s="78" t="str">
        <f aca="false">IF(J188&lt;&gt;0,IF(COUNTIF(J$2:J$334,J188)&lt;&gt;1,RANK(J188,J$2:J$334)&amp;"°",RANK(J188,J$2:J$334)),"")</f>
        <v/>
      </c>
      <c r="C188" s="4" t="str">
        <f aca="false">Joueurs!C111</f>
        <v>MINET Bernard</v>
      </c>
      <c r="D188" s="78" t="n">
        <f aca="false">IFERROR(VLOOKUP($C188,JoueursT1,10,0),0)</f>
        <v>0</v>
      </c>
      <c r="E188" s="78" t="n">
        <f aca="false">IFERROR(VLOOKUP($C188,JoueursT2,10,0),0)</f>
        <v>0</v>
      </c>
      <c r="F188" s="78" t="n">
        <f aca="false">IFERROR(VLOOKUP($C188,JoueursT3,10,0),0)</f>
        <v>0</v>
      </c>
      <c r="G188" s="78" t="n">
        <f aca="false">IFERROR(VLOOKUP($C188,JoueursT4,10,0),0)</f>
        <v>0</v>
      </c>
      <c r="H188" s="78" t="n">
        <f aca="false">IFERROR(VLOOKUP($C188,JoueursT5,10,0),0)</f>
        <v>0</v>
      </c>
      <c r="I188" s="78" t="n">
        <f aca="false">IFERROR(VLOOKUP($C188,JoueursT6,10,0),0)</f>
        <v>0</v>
      </c>
      <c r="J188" s="78" t="n">
        <f aca="false">SUM(D188:I188)</f>
        <v>0</v>
      </c>
    </row>
    <row r="189" customFormat="false" ht="14.25" hidden="false" customHeight="false" outlineLevel="0" collapsed="false">
      <c r="A189" s="78" t="n">
        <f aca="false">A188+1</f>
        <v>188</v>
      </c>
      <c r="B189" s="78" t="str">
        <f aca="false">IF(J189&lt;&gt;0,IF(COUNTIF(J$2:J$334,J189)&lt;&gt;1,RANK(J189,J$2:J$334)&amp;"°",RANK(J189,J$2:J$334)),"")</f>
        <v/>
      </c>
      <c r="C189" s="4" t="str">
        <f aca="false">Joueurs!C113</f>
        <v>SACHS Martine</v>
      </c>
      <c r="D189" s="78" t="n">
        <f aca="false">IFERROR(VLOOKUP($C189,JoueursT1,10,0),0)</f>
        <v>0</v>
      </c>
      <c r="E189" s="78" t="n">
        <f aca="false">IFERROR(VLOOKUP($C189,JoueursT2,10,0),0)</f>
        <v>0</v>
      </c>
      <c r="F189" s="78" t="n">
        <f aca="false">IFERROR(VLOOKUP($C189,JoueursT3,10,0),0)</f>
        <v>0</v>
      </c>
      <c r="G189" s="78" t="n">
        <f aca="false">IFERROR(VLOOKUP($C189,JoueursT4,10,0),0)</f>
        <v>0</v>
      </c>
      <c r="H189" s="78" t="n">
        <f aca="false">IFERROR(VLOOKUP($C189,JoueursT5,10,0),0)</f>
        <v>0</v>
      </c>
      <c r="I189" s="78" t="n">
        <f aca="false">IFERROR(VLOOKUP($C189,JoueursT6,10,0),0)</f>
        <v>0</v>
      </c>
      <c r="J189" s="78" t="n">
        <f aca="false">SUM(D189:I189)</f>
        <v>0</v>
      </c>
    </row>
    <row r="190" customFormat="false" ht="14.25" hidden="false" customHeight="false" outlineLevel="0" collapsed="false">
      <c r="A190" s="78" t="n">
        <f aca="false">A189+1</f>
        <v>189</v>
      </c>
      <c r="B190" s="78" t="str">
        <f aca="false">IF(J190&lt;&gt;0,IF(COUNTIF(J$2:J$334,J190)&lt;&gt;1,RANK(J190,J$2:J$334)&amp;"°",RANK(J190,J$2:J$334)),"")</f>
        <v/>
      </c>
      <c r="C190" s="4" t="str">
        <f aca="false">Joueurs!C114</f>
        <v>SANZOT Christiane</v>
      </c>
      <c r="D190" s="78" t="n">
        <f aca="false">IFERROR(VLOOKUP($C190,JoueursT1,10,0),0)</f>
        <v>0</v>
      </c>
      <c r="E190" s="78" t="n">
        <f aca="false">IFERROR(VLOOKUP($C190,JoueursT2,10,0),0)</f>
        <v>0</v>
      </c>
      <c r="F190" s="78" t="n">
        <f aca="false">IFERROR(VLOOKUP($C190,JoueursT3,10,0),0)</f>
        <v>0</v>
      </c>
      <c r="G190" s="78" t="n">
        <f aca="false">IFERROR(VLOOKUP($C190,JoueursT4,10,0),0)</f>
        <v>0</v>
      </c>
      <c r="H190" s="78" t="n">
        <f aca="false">IFERROR(VLOOKUP($C190,JoueursT5,10,0),0)</f>
        <v>0</v>
      </c>
      <c r="I190" s="78" t="n">
        <f aca="false">IFERROR(VLOOKUP($C190,JoueursT6,10,0),0)</f>
        <v>0</v>
      </c>
      <c r="J190" s="78" t="n">
        <f aca="false">SUM(D190:I190)</f>
        <v>0</v>
      </c>
    </row>
    <row r="191" customFormat="false" ht="14.25" hidden="false" customHeight="false" outlineLevel="0" collapsed="false">
      <c r="A191" s="78" t="n">
        <f aca="false">A190+1</f>
        <v>190</v>
      </c>
      <c r="B191" s="78" t="str">
        <f aca="false">IF(J191&lt;&gt;0,IF(COUNTIF(J$2:J$334,J191)&lt;&gt;1,RANK(J191,J$2:J$334)&amp;"°",RANK(J191,J$2:J$334)),"")</f>
        <v/>
      </c>
      <c r="C191" s="4" t="str">
        <f aca="false">Joueurs!C116</f>
        <v>VYNCKE Hector</v>
      </c>
      <c r="D191" s="78" t="n">
        <f aca="false">IFERROR(VLOOKUP($C191,JoueursT1,10,0),0)</f>
        <v>0</v>
      </c>
      <c r="E191" s="78" t="n">
        <f aca="false">IFERROR(VLOOKUP($C191,JoueursT2,10,0),0)</f>
        <v>0</v>
      </c>
      <c r="F191" s="78" t="n">
        <f aca="false">IFERROR(VLOOKUP($C191,JoueursT3,10,0),0)</f>
        <v>0</v>
      </c>
      <c r="G191" s="78" t="n">
        <f aca="false">IFERROR(VLOOKUP($C191,JoueursT4,10,0),0)</f>
        <v>0</v>
      </c>
      <c r="H191" s="78" t="n">
        <f aca="false">IFERROR(VLOOKUP($C191,JoueursT5,10,0),0)</f>
        <v>0</v>
      </c>
      <c r="I191" s="78" t="n">
        <f aca="false">IFERROR(VLOOKUP($C191,JoueursT6,10,0),0)</f>
        <v>0</v>
      </c>
      <c r="J191" s="78" t="n">
        <f aca="false">SUM(D191:I191)</f>
        <v>0</v>
      </c>
    </row>
    <row r="192" customFormat="false" ht="14.25" hidden="false" customHeight="false" outlineLevel="0" collapsed="false">
      <c r="A192" s="78" t="n">
        <f aca="false">A191+1</f>
        <v>191</v>
      </c>
      <c r="B192" s="78" t="str">
        <f aca="false">IF(J192&lt;&gt;0,IF(COUNTIF(J$2:J$334,J192)&lt;&gt;1,RANK(J192,J$2:J$334)&amp;"°",RANK(J192,J$2:J$334)),"")</f>
        <v/>
      </c>
      <c r="C192" s="4" t="str">
        <f aca="false">Joueurs!C117</f>
        <v>WOILLARD Françoise</v>
      </c>
      <c r="D192" s="78" t="n">
        <f aca="false">IFERROR(VLOOKUP($C192,JoueursT1,10,0),0)</f>
        <v>0</v>
      </c>
      <c r="E192" s="78" t="n">
        <f aca="false">IFERROR(VLOOKUP($C192,JoueursT2,10,0),0)</f>
        <v>0</v>
      </c>
      <c r="F192" s="78" t="n">
        <f aca="false">IFERROR(VLOOKUP($C192,JoueursT3,10,0),0)</f>
        <v>0</v>
      </c>
      <c r="G192" s="78" t="n">
        <f aca="false">IFERROR(VLOOKUP($C192,JoueursT4,10,0),0)</f>
        <v>0</v>
      </c>
      <c r="H192" s="78" t="n">
        <f aca="false">IFERROR(VLOOKUP($C192,JoueursT5,10,0),0)</f>
        <v>0</v>
      </c>
      <c r="I192" s="78" t="n">
        <f aca="false">IFERROR(VLOOKUP($C192,JoueursT6,10,0),0)</f>
        <v>0</v>
      </c>
      <c r="J192" s="78" t="n">
        <f aca="false">SUM(D192:I192)</f>
        <v>0</v>
      </c>
    </row>
    <row r="193" customFormat="false" ht="14.25" hidden="false" customHeight="false" outlineLevel="0" collapsed="false">
      <c r="A193" s="78" t="n">
        <f aca="false">A192+1</f>
        <v>192</v>
      </c>
      <c r="B193" s="78" t="str">
        <f aca="false">IF(J193&lt;&gt;0,IF(COUNTIF(J$2:J$334,J193)&lt;&gt;1,RANK(J193,J$2:J$334)&amp;"°",RANK(J193,J$2:J$334)),"")</f>
        <v/>
      </c>
      <c r="C193" s="4" t="str">
        <f aca="false">Joueurs!C119</f>
        <v>BONNEFOY Marie-Line</v>
      </c>
      <c r="D193" s="78" t="n">
        <f aca="false">IFERROR(VLOOKUP($C193,JoueursT1,10,0),0)</f>
        <v>0</v>
      </c>
      <c r="E193" s="78" t="n">
        <f aca="false">IFERROR(VLOOKUP($C193,JoueursT2,10,0),0)</f>
        <v>0</v>
      </c>
      <c r="F193" s="78" t="n">
        <f aca="false">IFERROR(VLOOKUP($C193,JoueursT3,10,0),0)</f>
        <v>0</v>
      </c>
      <c r="G193" s="78" t="n">
        <f aca="false">IFERROR(VLOOKUP($C193,JoueursT4,10,0),0)</f>
        <v>0</v>
      </c>
      <c r="H193" s="78" t="n">
        <f aca="false">IFERROR(VLOOKUP($C193,JoueursT5,10,0),0)</f>
        <v>0</v>
      </c>
      <c r="I193" s="78" t="n">
        <f aca="false">IFERROR(VLOOKUP($C193,JoueursT6,10,0),0)</f>
        <v>0</v>
      </c>
      <c r="J193" s="78" t="n">
        <f aca="false">SUM(D193:I193)</f>
        <v>0</v>
      </c>
    </row>
    <row r="194" customFormat="false" ht="14.25" hidden="false" customHeight="false" outlineLevel="0" collapsed="false">
      <c r="A194" s="78" t="n">
        <f aca="false">A193+1</f>
        <v>193</v>
      </c>
      <c r="B194" s="78" t="str">
        <f aca="false">IF(J194&lt;&gt;0,IF(COUNTIF(J$2:J$334,J194)&lt;&gt;1,RANK(J194,J$2:J$334)&amp;"°",RANK(J194,J$2:J$334)),"")</f>
        <v/>
      </c>
      <c r="C194" s="4" t="str">
        <f aca="false">Joueurs!C121</f>
        <v>BROCARD Patricia</v>
      </c>
      <c r="D194" s="78" t="n">
        <f aca="false">IFERROR(VLOOKUP($C194,JoueursT1,10,0),0)</f>
        <v>0</v>
      </c>
      <c r="E194" s="78" t="n">
        <f aca="false">IFERROR(VLOOKUP($C194,JoueursT2,10,0),0)</f>
        <v>0</v>
      </c>
      <c r="F194" s="78" t="n">
        <f aca="false">IFERROR(VLOOKUP($C194,JoueursT3,10,0),0)</f>
        <v>0</v>
      </c>
      <c r="G194" s="78" t="n">
        <f aca="false">IFERROR(VLOOKUP($C194,JoueursT4,10,0),0)</f>
        <v>0</v>
      </c>
      <c r="H194" s="78" t="n">
        <f aca="false">IFERROR(VLOOKUP($C194,JoueursT5,10,0),0)</f>
        <v>0</v>
      </c>
      <c r="I194" s="78" t="n">
        <f aca="false">IFERROR(VLOOKUP($C194,JoueursT6,10,0),0)</f>
        <v>0</v>
      </c>
      <c r="J194" s="78" t="n">
        <f aca="false">SUM(D194:I194)</f>
        <v>0</v>
      </c>
    </row>
    <row r="195" customFormat="false" ht="14.25" hidden="false" customHeight="false" outlineLevel="0" collapsed="false">
      <c r="A195" s="78" t="n">
        <f aca="false">A194+1</f>
        <v>194</v>
      </c>
      <c r="B195" s="78" t="str">
        <f aca="false">IF(J195&lt;&gt;0,IF(COUNTIF(J$2:J$334,J195)&lt;&gt;1,RANK(J195,J$2:J$334)&amp;"°",RANK(J195,J$2:J$334)),"")</f>
        <v/>
      </c>
      <c r="C195" s="4" t="str">
        <f aca="false">Joueurs!C122</f>
        <v>COLLARD Denis</v>
      </c>
      <c r="D195" s="78" t="n">
        <f aca="false">IFERROR(VLOOKUP($C195,JoueursT1,10,0),0)</f>
        <v>0</v>
      </c>
      <c r="E195" s="78" t="n">
        <f aca="false">IFERROR(VLOOKUP($C195,JoueursT2,10,0),0)</f>
        <v>0</v>
      </c>
      <c r="F195" s="78" t="n">
        <f aca="false">IFERROR(VLOOKUP($C195,JoueursT3,10,0),0)</f>
        <v>0</v>
      </c>
      <c r="G195" s="78" t="n">
        <f aca="false">IFERROR(VLOOKUP($C195,JoueursT4,10,0),0)</f>
        <v>0</v>
      </c>
      <c r="H195" s="78" t="n">
        <f aca="false">IFERROR(VLOOKUP($C195,JoueursT5,10,0),0)</f>
        <v>0</v>
      </c>
      <c r="I195" s="78" t="n">
        <f aca="false">IFERROR(VLOOKUP($C195,JoueursT6,10,0),0)</f>
        <v>0</v>
      </c>
      <c r="J195" s="78" t="n">
        <f aca="false">SUM(D195:I195)</f>
        <v>0</v>
      </c>
    </row>
    <row r="196" customFormat="false" ht="14.25" hidden="false" customHeight="false" outlineLevel="0" collapsed="false">
      <c r="A196" s="78" t="n">
        <f aca="false">A195+1</f>
        <v>195</v>
      </c>
      <c r="B196" s="78" t="str">
        <f aca="false">IF(J196&lt;&gt;0,IF(COUNTIF(J$2:J$334,J196)&lt;&gt;1,RANK(J196,J$2:J$334)&amp;"°",RANK(J196,J$2:J$334)),"")</f>
        <v/>
      </c>
      <c r="C196" s="4" t="str">
        <f aca="false">Joueurs!C127</f>
        <v>GUILLAUME Hélène</v>
      </c>
      <c r="D196" s="78" t="n">
        <f aca="false">IFERROR(VLOOKUP($C196,JoueursT1,10,0),0)</f>
        <v>0</v>
      </c>
      <c r="E196" s="78" t="n">
        <f aca="false">IFERROR(VLOOKUP($C196,JoueursT2,10,0),0)</f>
        <v>0</v>
      </c>
      <c r="F196" s="78" t="n">
        <f aca="false">IFERROR(VLOOKUP($C196,JoueursT3,10,0),0)</f>
        <v>0</v>
      </c>
      <c r="G196" s="78" t="n">
        <f aca="false">IFERROR(VLOOKUP($C196,JoueursT4,10,0),0)</f>
        <v>0</v>
      </c>
      <c r="H196" s="78" t="n">
        <f aca="false">IFERROR(VLOOKUP($C196,JoueursT5,10,0),0)</f>
        <v>0</v>
      </c>
      <c r="I196" s="78" t="n">
        <f aca="false">IFERROR(VLOOKUP($C196,JoueursT6,10,0),0)</f>
        <v>0</v>
      </c>
      <c r="J196" s="78" t="n">
        <f aca="false">SUM(D196:I196)</f>
        <v>0</v>
      </c>
    </row>
    <row r="197" customFormat="false" ht="14.25" hidden="false" customHeight="false" outlineLevel="0" collapsed="false">
      <c r="A197" s="78" t="n">
        <f aca="false">A196+1</f>
        <v>196</v>
      </c>
      <c r="B197" s="78" t="str">
        <f aca="false">IF(J197&lt;&gt;0,IF(COUNTIF(J$2:J$334,J197)&lt;&gt;1,RANK(J197,J$2:J$334)&amp;"°",RANK(J197,J$2:J$334)),"")</f>
        <v/>
      </c>
      <c r="C197" s="4" t="str">
        <f aca="false">Joueurs!C131</f>
        <v>TROCHAIN Jocelyne</v>
      </c>
      <c r="D197" s="78" t="n">
        <f aca="false">IFERROR(VLOOKUP($C197,JoueursT1,10,0),0)</f>
        <v>0</v>
      </c>
      <c r="E197" s="78" t="n">
        <f aca="false">IFERROR(VLOOKUP($C197,JoueursT2,10,0),0)</f>
        <v>0</v>
      </c>
      <c r="F197" s="78" t="n">
        <f aca="false">IFERROR(VLOOKUP($C197,JoueursT3,10,0),0)</f>
        <v>0</v>
      </c>
      <c r="G197" s="78" t="n">
        <f aca="false">IFERROR(VLOOKUP($C197,JoueursT4,10,0),0)</f>
        <v>0</v>
      </c>
      <c r="H197" s="78" t="n">
        <f aca="false">IFERROR(VLOOKUP($C197,JoueursT5,10,0),0)</f>
        <v>0</v>
      </c>
      <c r="I197" s="78" t="n">
        <f aca="false">IFERROR(VLOOKUP($C197,JoueursT6,10,0),0)</f>
        <v>0</v>
      </c>
      <c r="J197" s="78" t="n">
        <f aca="false">SUM(D197:I197)</f>
        <v>0</v>
      </c>
    </row>
    <row r="198" customFormat="false" ht="14.25" hidden="false" customHeight="false" outlineLevel="0" collapsed="false">
      <c r="A198" s="78" t="n">
        <f aca="false">A197+1</f>
        <v>197</v>
      </c>
      <c r="B198" s="78" t="str">
        <f aca="false">IF(J198&lt;&gt;0,IF(COUNTIF(J$2:J$334,J198)&lt;&gt;1,RANK(J198,J$2:J$334)&amp;"°",RANK(J198,J$2:J$334)),"")</f>
        <v/>
      </c>
      <c r="C198" s="4" t="str">
        <f aca="false">Joueurs!C133</f>
        <v>VARIOT Christine</v>
      </c>
      <c r="D198" s="78" t="n">
        <f aca="false">IFERROR(VLOOKUP($C198,JoueursT1,10,0),0)</f>
        <v>0</v>
      </c>
      <c r="E198" s="78" t="n">
        <f aca="false">IFERROR(VLOOKUP($C198,JoueursT2,10,0),0)</f>
        <v>0</v>
      </c>
      <c r="F198" s="78" t="n">
        <f aca="false">IFERROR(VLOOKUP($C198,JoueursT3,10,0),0)</f>
        <v>0</v>
      </c>
      <c r="G198" s="78" t="n">
        <f aca="false">IFERROR(VLOOKUP($C198,JoueursT4,10,0),0)</f>
        <v>0</v>
      </c>
      <c r="H198" s="78" t="n">
        <f aca="false">IFERROR(VLOOKUP($C198,JoueursT5,10,0),0)</f>
        <v>0</v>
      </c>
      <c r="I198" s="78" t="n">
        <f aca="false">IFERROR(VLOOKUP($C198,JoueursT6,10,0),0)</f>
        <v>0</v>
      </c>
      <c r="J198" s="78" t="n">
        <f aca="false">SUM(D198:I198)</f>
        <v>0</v>
      </c>
    </row>
    <row r="199" customFormat="false" ht="14.25" hidden="false" customHeight="false" outlineLevel="0" collapsed="false">
      <c r="A199" s="78" t="n">
        <f aca="false">A198+1</f>
        <v>198</v>
      </c>
      <c r="B199" s="78" t="str">
        <f aca="false">IF(J199&lt;&gt;0,IF(COUNTIF(J$2:J$334,J199)&lt;&gt;1,RANK(J199,J$2:J$334)&amp;"°",RANK(J199,J$2:J$334)),"")</f>
        <v/>
      </c>
      <c r="C199" s="4" t="str">
        <f aca="false">Joueurs!C134</f>
        <v>VAXELAIRE Guy</v>
      </c>
      <c r="D199" s="78" t="n">
        <f aca="false">IFERROR(VLOOKUP($C199,JoueursT1,10,0),0)</f>
        <v>0</v>
      </c>
      <c r="E199" s="78" t="n">
        <f aca="false">IFERROR(VLOOKUP($C199,JoueursT2,10,0),0)</f>
        <v>0</v>
      </c>
      <c r="F199" s="78" t="n">
        <f aca="false">IFERROR(VLOOKUP($C199,JoueursT3,10,0),0)</f>
        <v>0</v>
      </c>
      <c r="G199" s="78" t="n">
        <f aca="false">IFERROR(VLOOKUP($C199,JoueursT4,10,0),0)</f>
        <v>0</v>
      </c>
      <c r="H199" s="78" t="n">
        <f aca="false">IFERROR(VLOOKUP($C199,JoueursT5,10,0),0)</f>
        <v>0</v>
      </c>
      <c r="I199" s="78" t="n">
        <f aca="false">IFERROR(VLOOKUP($C199,JoueursT6,10,0),0)</f>
        <v>0</v>
      </c>
      <c r="J199" s="78" t="n">
        <f aca="false">SUM(D199:I199)</f>
        <v>0</v>
      </c>
    </row>
    <row r="200" customFormat="false" ht="14.25" hidden="false" customHeight="false" outlineLevel="0" collapsed="false">
      <c r="A200" s="78" t="n">
        <f aca="false">A199+1</f>
        <v>199</v>
      </c>
      <c r="B200" s="78" t="str">
        <f aca="false">IF(J200&lt;&gt;0,IF(COUNTIF(J$2:J$334,J200)&lt;&gt;1,RANK(J200,J$2:J$334)&amp;"°",RANK(J200,J$2:J$334)),"")</f>
        <v/>
      </c>
      <c r="C200" s="4" t="str">
        <f aca="false">Joueurs!C137</f>
        <v>WILEMME Marie-Thérèse</v>
      </c>
      <c r="D200" s="78" t="n">
        <f aca="false">IFERROR(VLOOKUP($C200,JoueursT1,10,0),0)</f>
        <v>0</v>
      </c>
      <c r="E200" s="78" t="n">
        <f aca="false">IFERROR(VLOOKUP($C200,JoueursT2,10,0),0)</f>
        <v>0</v>
      </c>
      <c r="F200" s="78" t="n">
        <f aca="false">IFERROR(VLOOKUP($C200,JoueursT3,10,0),0)</f>
        <v>0</v>
      </c>
      <c r="G200" s="78" t="n">
        <f aca="false">IFERROR(VLOOKUP($C200,JoueursT4,10,0),0)</f>
        <v>0</v>
      </c>
      <c r="H200" s="78" t="n">
        <f aca="false">IFERROR(VLOOKUP($C200,JoueursT5,10,0),0)</f>
        <v>0</v>
      </c>
      <c r="I200" s="78" t="n">
        <f aca="false">IFERROR(VLOOKUP($C200,JoueursT6,10,0),0)</f>
        <v>0</v>
      </c>
      <c r="J200" s="78" t="n">
        <f aca="false">SUM(D200:I200)</f>
        <v>0</v>
      </c>
    </row>
    <row r="201" customFormat="false" ht="14.25" hidden="false" customHeight="false" outlineLevel="0" collapsed="false">
      <c r="A201" s="78" t="n">
        <f aca="false">A200+1</f>
        <v>200</v>
      </c>
      <c r="B201" s="78" t="str">
        <f aca="false">IF(J201&lt;&gt;0,IF(COUNTIF(J$2:J$334,J201)&lt;&gt;1,RANK(J201,J$2:J$334)&amp;"°",RANK(J201,J$2:J$334)),"")</f>
        <v/>
      </c>
      <c r="C201" s="4" t="str">
        <f aca="false">Joueurs!C139</f>
        <v>DE GRAUX Francis</v>
      </c>
      <c r="D201" s="78" t="n">
        <f aca="false">IFERROR(VLOOKUP($C201,JoueursT1,10,0),0)</f>
        <v>0</v>
      </c>
      <c r="E201" s="78" t="n">
        <f aca="false">IFERROR(VLOOKUP($C201,JoueursT2,10,0),0)</f>
        <v>0</v>
      </c>
      <c r="F201" s="78" t="n">
        <f aca="false">IFERROR(VLOOKUP($C201,JoueursT3,10,0),0)</f>
        <v>0</v>
      </c>
      <c r="G201" s="78" t="n">
        <f aca="false">IFERROR(VLOOKUP($C201,JoueursT4,10,0),0)</f>
        <v>0</v>
      </c>
      <c r="H201" s="78" t="n">
        <f aca="false">IFERROR(VLOOKUP($C201,JoueursT5,10,0),0)</f>
        <v>0</v>
      </c>
      <c r="I201" s="78" t="n">
        <f aca="false">IFERROR(VLOOKUP($C201,JoueursT6,10,0),0)</f>
        <v>0</v>
      </c>
      <c r="J201" s="78" t="n">
        <f aca="false">SUM(D201:I201)</f>
        <v>0</v>
      </c>
    </row>
    <row r="202" customFormat="false" ht="14.25" hidden="false" customHeight="false" outlineLevel="0" collapsed="false">
      <c r="A202" s="78" t="n">
        <f aca="false">A201+1</f>
        <v>201</v>
      </c>
      <c r="B202" s="78" t="str">
        <f aca="false">IF(J202&lt;&gt;0,IF(COUNTIF(J$2:J$334,J202)&lt;&gt;1,RANK(J202,J$2:J$334)&amp;"°",RANK(J202,J$2:J$334)),"")</f>
        <v/>
      </c>
      <c r="C202" s="4" t="str">
        <f aca="false">Joueurs!C140</f>
        <v>DE JAEGER Alexandra</v>
      </c>
      <c r="D202" s="78" t="n">
        <f aca="false">IFERROR(VLOOKUP($C202,JoueursT1,10,0),0)</f>
        <v>0</v>
      </c>
      <c r="E202" s="78" t="n">
        <f aca="false">IFERROR(VLOOKUP($C202,JoueursT2,10,0),0)</f>
        <v>0</v>
      </c>
      <c r="F202" s="78" t="n">
        <f aca="false">IFERROR(VLOOKUP($C202,JoueursT3,10,0),0)</f>
        <v>0</v>
      </c>
      <c r="G202" s="78" t="n">
        <f aca="false">IFERROR(VLOOKUP($C202,JoueursT4,10,0),0)</f>
        <v>0</v>
      </c>
      <c r="H202" s="78" t="n">
        <f aca="false">IFERROR(VLOOKUP($C202,JoueursT5,10,0),0)</f>
        <v>0</v>
      </c>
      <c r="I202" s="78" t="n">
        <f aca="false">IFERROR(VLOOKUP($C202,JoueursT6,10,0),0)</f>
        <v>0</v>
      </c>
      <c r="J202" s="78" t="n">
        <f aca="false">SUM(D202:I202)</f>
        <v>0</v>
      </c>
    </row>
    <row r="203" customFormat="false" ht="14.25" hidden="false" customHeight="false" outlineLevel="0" collapsed="false">
      <c r="A203" s="78" t="n">
        <f aca="false">A202+1</f>
        <v>202</v>
      </c>
      <c r="B203" s="78" t="str">
        <f aca="false">IF(J203&lt;&gt;0,IF(COUNTIF(J$2:J$334,J203)&lt;&gt;1,RANK(J203,J$2:J$334)&amp;"°",RANK(J203,J$2:J$334)),"")</f>
        <v/>
      </c>
      <c r="C203" s="4" t="str">
        <f aca="false">Joueurs!C143</f>
        <v>LAPLANCHE Théo</v>
      </c>
      <c r="D203" s="78" t="n">
        <f aca="false">IFERROR(VLOOKUP($C203,JoueursT1,10,0),0)</f>
        <v>0</v>
      </c>
      <c r="E203" s="78" t="n">
        <f aca="false">IFERROR(VLOOKUP($C203,JoueursT2,10,0),0)</f>
        <v>0</v>
      </c>
      <c r="F203" s="78" t="n">
        <f aca="false">IFERROR(VLOOKUP($C203,JoueursT3,10,0),0)</f>
        <v>0</v>
      </c>
      <c r="G203" s="78" t="n">
        <f aca="false">IFERROR(VLOOKUP($C203,JoueursT4,10,0),0)</f>
        <v>0</v>
      </c>
      <c r="H203" s="78" t="n">
        <f aca="false">IFERROR(VLOOKUP($C203,JoueursT5,10,0),0)</f>
        <v>0</v>
      </c>
      <c r="I203" s="78" t="n">
        <f aca="false">IFERROR(VLOOKUP($C203,JoueursT6,10,0),0)</f>
        <v>0</v>
      </c>
      <c r="J203" s="78" t="n">
        <f aca="false">SUM(D203:I203)</f>
        <v>0</v>
      </c>
    </row>
    <row r="204" customFormat="false" ht="14.25" hidden="false" customHeight="false" outlineLevel="0" collapsed="false">
      <c r="A204" s="78" t="n">
        <f aca="false">A203+1</f>
        <v>203</v>
      </c>
      <c r="B204" s="78" t="str">
        <f aca="false">IF(J204&lt;&gt;0,IF(COUNTIF(J$2:J$334,J204)&lt;&gt;1,RANK(J204,J$2:J$334)&amp;"°",RANK(J204,J$2:J$334)),"")</f>
        <v/>
      </c>
      <c r="C204" s="4" t="str">
        <f aca="false">Joueurs!C144</f>
        <v>LONNOY Monique</v>
      </c>
      <c r="D204" s="78" t="n">
        <f aca="false">IFERROR(VLOOKUP($C204,JoueursT1,10,0),0)</f>
        <v>0</v>
      </c>
      <c r="E204" s="78" t="n">
        <f aca="false">IFERROR(VLOOKUP($C204,JoueursT2,10,0),0)</f>
        <v>0</v>
      </c>
      <c r="F204" s="78" t="n">
        <f aca="false">IFERROR(VLOOKUP($C204,JoueursT3,10,0),0)</f>
        <v>0</v>
      </c>
      <c r="G204" s="78" t="n">
        <f aca="false">IFERROR(VLOOKUP($C204,JoueursT4,10,0),0)</f>
        <v>0</v>
      </c>
      <c r="H204" s="78" t="n">
        <f aca="false">IFERROR(VLOOKUP($C204,JoueursT5,10,0),0)</f>
        <v>0</v>
      </c>
      <c r="I204" s="78" t="n">
        <f aca="false">IFERROR(VLOOKUP($C204,JoueursT6,10,0),0)</f>
        <v>0</v>
      </c>
      <c r="J204" s="78" t="n">
        <f aca="false">SUM(D204:I204)</f>
        <v>0</v>
      </c>
    </row>
    <row r="205" customFormat="false" ht="14.25" hidden="false" customHeight="false" outlineLevel="0" collapsed="false">
      <c r="A205" s="78" t="n">
        <f aca="false">A204+1</f>
        <v>204</v>
      </c>
      <c r="B205" s="78" t="str">
        <f aca="false">IF(J205&lt;&gt;0,IF(COUNTIF(J$2:J$334,J205)&lt;&gt;1,RANK(J205,J$2:J$334)&amp;"°",RANK(J205,J$2:J$334)),"")</f>
        <v/>
      </c>
      <c r="C205" s="4" t="str">
        <f aca="false">Joueurs!C146</f>
        <v>MOREAUX Rolande</v>
      </c>
      <c r="D205" s="78" t="n">
        <f aca="false">IFERROR(VLOOKUP($C205,JoueursT1,10,0),0)</f>
        <v>0</v>
      </c>
      <c r="E205" s="78" t="n">
        <f aca="false">IFERROR(VLOOKUP($C205,JoueursT2,10,0),0)</f>
        <v>0</v>
      </c>
      <c r="F205" s="78" t="n">
        <f aca="false">IFERROR(VLOOKUP($C205,JoueursT3,10,0),0)</f>
        <v>0</v>
      </c>
      <c r="G205" s="78" t="n">
        <f aca="false">IFERROR(VLOOKUP($C205,JoueursT4,10,0),0)</f>
        <v>0</v>
      </c>
      <c r="H205" s="78" t="n">
        <f aca="false">IFERROR(VLOOKUP($C205,JoueursT5,10,0),0)</f>
        <v>0</v>
      </c>
      <c r="I205" s="78" t="n">
        <f aca="false">IFERROR(VLOOKUP($C205,JoueursT6,10,0),0)</f>
        <v>0</v>
      </c>
      <c r="J205" s="78" t="n">
        <f aca="false">SUM(D205:I205)</f>
        <v>0</v>
      </c>
    </row>
    <row r="206" customFormat="false" ht="14.25" hidden="false" customHeight="false" outlineLevel="0" collapsed="false">
      <c r="A206" s="78" t="n">
        <f aca="false">A205+1</f>
        <v>205</v>
      </c>
      <c r="B206" s="78" t="str">
        <f aca="false">IF(J206&lt;&gt;0,IF(COUNTIF(J$2:J$334,J206)&lt;&gt;1,RANK(J206,J$2:J$334)&amp;"°",RANK(J206,J$2:J$334)),"")</f>
        <v/>
      </c>
      <c r="C206" s="4" t="str">
        <f aca="false">Joueurs!C147</f>
        <v>ROBERT Marie-Madelaine</v>
      </c>
      <c r="D206" s="78" t="n">
        <f aca="false">IFERROR(VLOOKUP($C206,JoueursT1,10,0),0)</f>
        <v>0</v>
      </c>
      <c r="E206" s="78" t="n">
        <f aca="false">IFERROR(VLOOKUP($C206,JoueursT2,10,0),0)</f>
        <v>0</v>
      </c>
      <c r="F206" s="78" t="n">
        <f aca="false">IFERROR(VLOOKUP($C206,JoueursT3,10,0),0)</f>
        <v>0</v>
      </c>
      <c r="G206" s="78" t="n">
        <f aca="false">IFERROR(VLOOKUP($C206,JoueursT4,10,0),0)</f>
        <v>0</v>
      </c>
      <c r="H206" s="78" t="n">
        <f aca="false">IFERROR(VLOOKUP($C206,JoueursT5,10,0),0)</f>
        <v>0</v>
      </c>
      <c r="I206" s="78" t="n">
        <f aca="false">IFERROR(VLOOKUP($C206,JoueursT6,10,0),0)</f>
        <v>0</v>
      </c>
      <c r="J206" s="78" t="n">
        <f aca="false">SUM(D206:I206)</f>
        <v>0</v>
      </c>
    </row>
    <row r="207" customFormat="false" ht="14.25" hidden="false" customHeight="false" outlineLevel="0" collapsed="false">
      <c r="A207" s="78" t="n">
        <f aca="false">A206+1</f>
        <v>206</v>
      </c>
      <c r="B207" s="78" t="str">
        <f aca="false">IF(J207&lt;&gt;0,IF(COUNTIF(J$2:J$334,J207)&lt;&gt;1,RANK(J207,J$2:J$334)&amp;"°",RANK(J207,J$2:J$334)),"")</f>
        <v/>
      </c>
      <c r="C207" s="4" t="str">
        <f aca="false">Joueurs!C148</f>
        <v>ROBERT Jean</v>
      </c>
      <c r="D207" s="78" t="n">
        <f aca="false">IFERROR(VLOOKUP($C207,JoueursT1,10,0),0)</f>
        <v>0</v>
      </c>
      <c r="E207" s="78" t="n">
        <f aca="false">IFERROR(VLOOKUP($C207,JoueursT2,10,0),0)</f>
        <v>0</v>
      </c>
      <c r="F207" s="78" t="n">
        <f aca="false">IFERROR(VLOOKUP($C207,JoueursT3,10,0),0)</f>
        <v>0</v>
      </c>
      <c r="G207" s="78" t="n">
        <f aca="false">IFERROR(VLOOKUP($C207,JoueursT4,10,0),0)</f>
        <v>0</v>
      </c>
      <c r="H207" s="78" t="n">
        <f aca="false">IFERROR(VLOOKUP($C207,JoueursT5,10,0),0)</f>
        <v>0</v>
      </c>
      <c r="I207" s="78" t="n">
        <f aca="false">IFERROR(VLOOKUP($C207,JoueursT6,10,0),0)</f>
        <v>0</v>
      </c>
      <c r="J207" s="78" t="n">
        <f aca="false">SUM(D207:I207)</f>
        <v>0</v>
      </c>
    </row>
    <row r="208" customFormat="false" ht="14.25" hidden="false" customHeight="false" outlineLevel="0" collapsed="false">
      <c r="A208" s="78" t="n">
        <f aca="false">A207+1</f>
        <v>207</v>
      </c>
      <c r="B208" s="78" t="str">
        <f aca="false">IF(J208&lt;&gt;0,IF(COUNTIF(J$2:J$334,J208)&lt;&gt;1,RANK(J208,J$2:J$334)&amp;"°",RANK(J208,J$2:J$334)),"")</f>
        <v/>
      </c>
      <c r="C208" s="4" t="str">
        <f aca="false">Joueurs!C151</f>
        <v>TOURNEUR Michel</v>
      </c>
      <c r="D208" s="78" t="n">
        <f aca="false">IFERROR(VLOOKUP($C208,JoueursT1,10,0),0)</f>
        <v>0</v>
      </c>
      <c r="E208" s="78" t="n">
        <f aca="false">IFERROR(VLOOKUP($C208,JoueursT2,10,0),0)</f>
        <v>0</v>
      </c>
      <c r="F208" s="78" t="n">
        <f aca="false">IFERROR(VLOOKUP($C208,JoueursT3,10,0),0)</f>
        <v>0</v>
      </c>
      <c r="G208" s="78" t="n">
        <f aca="false">IFERROR(VLOOKUP($C208,JoueursT4,10,0),0)</f>
        <v>0</v>
      </c>
      <c r="H208" s="78" t="n">
        <f aca="false">IFERROR(VLOOKUP($C208,JoueursT5,10,0),0)</f>
        <v>0</v>
      </c>
      <c r="I208" s="78" t="n">
        <f aca="false">IFERROR(VLOOKUP($C208,JoueursT6,10,0),0)</f>
        <v>0</v>
      </c>
      <c r="J208" s="78" t="n">
        <f aca="false">SUM(D208:I208)</f>
        <v>0</v>
      </c>
    </row>
    <row r="209" customFormat="false" ht="14.25" hidden="false" customHeight="false" outlineLevel="0" collapsed="false">
      <c r="A209" s="78" t="n">
        <f aca="false">A208+1</f>
        <v>208</v>
      </c>
      <c r="B209" s="78" t="str">
        <f aca="false">IF(J209&lt;&gt;0,IF(COUNTIF(J$2:J$334,J209)&lt;&gt;1,RANK(J209,J$2:J$334)&amp;"°",RANK(J209,J$2:J$334)),"")</f>
        <v/>
      </c>
      <c r="C209" s="4" t="str">
        <f aca="false">Joueurs!C152</f>
        <v>TURCHETTO Bruno</v>
      </c>
      <c r="D209" s="78" t="n">
        <f aca="false">IFERROR(VLOOKUP($C209,JoueursT1,10,0),0)</f>
        <v>0</v>
      </c>
      <c r="E209" s="78" t="n">
        <f aca="false">IFERROR(VLOOKUP($C209,JoueursT2,10,0),0)</f>
        <v>0</v>
      </c>
      <c r="F209" s="78" t="n">
        <f aca="false">IFERROR(VLOOKUP($C209,JoueursT3,10,0),0)</f>
        <v>0</v>
      </c>
      <c r="G209" s="78" t="n">
        <f aca="false">IFERROR(VLOOKUP($C209,JoueursT4,10,0),0)</f>
        <v>0</v>
      </c>
      <c r="H209" s="78" t="n">
        <f aca="false">IFERROR(VLOOKUP($C209,JoueursT5,10,0),0)</f>
        <v>0</v>
      </c>
      <c r="I209" s="78" t="n">
        <f aca="false">IFERROR(VLOOKUP($C209,JoueursT6,10,0),0)</f>
        <v>0</v>
      </c>
      <c r="J209" s="78" t="n">
        <f aca="false">SUM(D209:I209)</f>
        <v>0</v>
      </c>
    </row>
    <row r="210" customFormat="false" ht="14.25" hidden="false" customHeight="false" outlineLevel="0" collapsed="false">
      <c r="A210" s="78" t="n">
        <f aca="false">A209+1</f>
        <v>209</v>
      </c>
      <c r="B210" s="78" t="str">
        <f aca="false">IF(J210&lt;&gt;0,IF(COUNTIF(J$2:J$334,J210)&lt;&gt;1,RANK(J210,J$2:J$334)&amp;"°",RANK(J210,J$2:J$334)),"")</f>
        <v/>
      </c>
      <c r="C210" s="4" t="str">
        <f aca="false">Joueurs!C156</f>
        <v>COLIN Anne</v>
      </c>
      <c r="D210" s="78" t="n">
        <f aca="false">IFERROR(VLOOKUP($C210,JoueursT1,10,0),0)</f>
        <v>0</v>
      </c>
      <c r="E210" s="78" t="n">
        <f aca="false">IFERROR(VLOOKUP($C210,JoueursT2,10,0),0)</f>
        <v>0</v>
      </c>
      <c r="F210" s="78" t="n">
        <f aca="false">IFERROR(VLOOKUP($C210,JoueursT3,10,0),0)</f>
        <v>0</v>
      </c>
      <c r="G210" s="78" t="n">
        <f aca="false">IFERROR(VLOOKUP($C210,JoueursT4,10,0),0)</f>
        <v>0</v>
      </c>
      <c r="H210" s="78" t="n">
        <f aca="false">IFERROR(VLOOKUP($C210,JoueursT5,10,0),0)</f>
        <v>0</v>
      </c>
      <c r="I210" s="78" t="n">
        <f aca="false">IFERROR(VLOOKUP($C210,JoueursT6,10,0),0)</f>
        <v>0</v>
      </c>
      <c r="J210" s="78" t="n">
        <f aca="false">SUM(D210:I210)</f>
        <v>0</v>
      </c>
    </row>
    <row r="211" customFormat="false" ht="14.25" hidden="false" customHeight="false" outlineLevel="0" collapsed="false">
      <c r="A211" s="78" t="n">
        <f aca="false">A210+1</f>
        <v>210</v>
      </c>
      <c r="B211" s="78" t="str">
        <f aca="false">IF(J211&lt;&gt;0,IF(COUNTIF(J$2:J$334,J211)&lt;&gt;1,RANK(J211,J$2:J$334)&amp;"°",RANK(J211,J$2:J$334)),"")</f>
        <v/>
      </c>
      <c r="C211" s="4" t="str">
        <f aca="false">Joueurs!C162</f>
        <v>GOOSSE Marie-Christine</v>
      </c>
      <c r="D211" s="78" t="n">
        <f aca="false">IFERROR(VLOOKUP($C211,JoueursT1,10,0),0)</f>
        <v>0</v>
      </c>
      <c r="E211" s="78" t="n">
        <f aca="false">IFERROR(VLOOKUP($C211,JoueursT2,10,0),0)</f>
        <v>0</v>
      </c>
      <c r="F211" s="78" t="n">
        <f aca="false">IFERROR(VLOOKUP($C211,JoueursT3,10,0),0)</f>
        <v>0</v>
      </c>
      <c r="G211" s="78" t="n">
        <f aca="false">IFERROR(VLOOKUP($C211,JoueursT4,10,0),0)</f>
        <v>0</v>
      </c>
      <c r="H211" s="78" t="n">
        <f aca="false">IFERROR(VLOOKUP($C211,JoueursT5,10,0),0)</f>
        <v>0</v>
      </c>
      <c r="I211" s="78" t="n">
        <f aca="false">IFERROR(VLOOKUP($C211,JoueursT6,10,0),0)</f>
        <v>0</v>
      </c>
      <c r="J211" s="78" t="n">
        <f aca="false">SUM(D211:I211)</f>
        <v>0</v>
      </c>
    </row>
    <row r="212" customFormat="false" ht="14.25" hidden="false" customHeight="false" outlineLevel="0" collapsed="false">
      <c r="A212" s="78" t="n">
        <f aca="false">A211+1</f>
        <v>211</v>
      </c>
      <c r="B212" s="78" t="str">
        <f aca="false">IF(J212&lt;&gt;0,IF(COUNTIF(J$2:J$334,J212)&lt;&gt;1,RANK(J212,J$2:J$334)&amp;"°",RANK(J212,J$2:J$334)),"")</f>
        <v/>
      </c>
      <c r="C212" s="4" t="str">
        <f aca="false">Joueurs!C164</f>
        <v>MASSINON Fabienne</v>
      </c>
      <c r="D212" s="78" t="n">
        <f aca="false">IFERROR(VLOOKUP($C212,JoueursT1,10,0),0)</f>
        <v>0</v>
      </c>
      <c r="E212" s="78" t="n">
        <f aca="false">IFERROR(VLOOKUP($C212,JoueursT2,10,0),0)</f>
        <v>0</v>
      </c>
      <c r="F212" s="78" t="n">
        <f aca="false">IFERROR(VLOOKUP($C212,JoueursT3,10,0),0)</f>
        <v>0</v>
      </c>
      <c r="G212" s="78" t="n">
        <f aca="false">IFERROR(VLOOKUP($C212,JoueursT4,10,0),0)</f>
        <v>0</v>
      </c>
      <c r="H212" s="78" t="n">
        <f aca="false">IFERROR(VLOOKUP($C212,JoueursT5,10,0),0)</f>
        <v>0</v>
      </c>
      <c r="I212" s="78" t="n">
        <f aca="false">IFERROR(VLOOKUP($C212,JoueursT6,10,0),0)</f>
        <v>0</v>
      </c>
      <c r="J212" s="78" t="n">
        <f aca="false">SUM(D212:I212)</f>
        <v>0</v>
      </c>
    </row>
    <row r="213" customFormat="false" ht="14.25" hidden="false" customHeight="false" outlineLevel="0" collapsed="false">
      <c r="A213" s="78" t="n">
        <f aca="false">A212+1</f>
        <v>212</v>
      </c>
      <c r="B213" s="78" t="str">
        <f aca="false">IF(J213&lt;&gt;0,IF(COUNTIF(J$2:J$334,J213)&lt;&gt;1,RANK(J213,J$2:J$334)&amp;"°",RANK(J213,J$2:J$334)),"")</f>
        <v/>
      </c>
      <c r="C213" s="4" t="str">
        <f aca="false">Joueurs!C165</f>
        <v>PIERROT Jean-Luc</v>
      </c>
      <c r="D213" s="78" t="n">
        <f aca="false">IFERROR(VLOOKUP($C213,JoueursT1,10,0),0)</f>
        <v>0</v>
      </c>
      <c r="E213" s="78" t="n">
        <f aca="false">IFERROR(VLOOKUP($C213,JoueursT2,10,0),0)</f>
        <v>0</v>
      </c>
      <c r="F213" s="78" t="n">
        <f aca="false">IFERROR(VLOOKUP($C213,JoueursT3,10,0),0)</f>
        <v>0</v>
      </c>
      <c r="G213" s="78" t="n">
        <f aca="false">IFERROR(VLOOKUP($C213,JoueursT4,10,0),0)</f>
        <v>0</v>
      </c>
      <c r="H213" s="78" t="n">
        <f aca="false">IFERROR(VLOOKUP($C213,JoueursT5,10,0),0)</f>
        <v>0</v>
      </c>
      <c r="I213" s="78" t="n">
        <f aca="false">IFERROR(VLOOKUP($C213,JoueursT6,10,0),0)</f>
        <v>0</v>
      </c>
      <c r="J213" s="78" t="n">
        <f aca="false">SUM(D213:I213)</f>
        <v>0</v>
      </c>
    </row>
    <row r="214" customFormat="false" ht="14.25" hidden="false" customHeight="false" outlineLevel="0" collapsed="false">
      <c r="A214" s="78" t="n">
        <f aca="false">A213+1</f>
        <v>213</v>
      </c>
      <c r="B214" s="78" t="str">
        <f aca="false">IF(J214&lt;&gt;0,IF(COUNTIF(J$2:J$334,J214)&lt;&gt;1,RANK(J214,J$2:J$334)&amp;"°",RANK(J214,J$2:J$334)),"")</f>
        <v/>
      </c>
      <c r="C214" s="4" t="str">
        <f aca="false">Joueurs!C166</f>
        <v>POUPPEZ Bénédicte</v>
      </c>
      <c r="D214" s="78" t="n">
        <f aca="false">IFERROR(VLOOKUP($C214,JoueursT1,10,0),0)</f>
        <v>0</v>
      </c>
      <c r="E214" s="78" t="n">
        <f aca="false">IFERROR(VLOOKUP($C214,JoueursT2,10,0),0)</f>
        <v>0</v>
      </c>
      <c r="F214" s="78" t="n">
        <f aca="false">IFERROR(VLOOKUP($C214,JoueursT3,10,0),0)</f>
        <v>0</v>
      </c>
      <c r="G214" s="78" t="n">
        <f aca="false">IFERROR(VLOOKUP($C214,JoueursT4,10,0),0)</f>
        <v>0</v>
      </c>
      <c r="H214" s="78" t="n">
        <f aca="false">IFERROR(VLOOKUP($C214,JoueursT5,10,0),0)</f>
        <v>0</v>
      </c>
      <c r="I214" s="78" t="n">
        <f aca="false">IFERROR(VLOOKUP($C214,JoueursT6,10,0),0)</f>
        <v>0</v>
      </c>
      <c r="J214" s="78" t="n">
        <f aca="false">SUM(D214:I214)</f>
        <v>0</v>
      </c>
    </row>
    <row r="215" customFormat="false" ht="14.25" hidden="false" customHeight="false" outlineLevel="0" collapsed="false">
      <c r="A215" s="78" t="n">
        <f aca="false">A214+1</f>
        <v>214</v>
      </c>
      <c r="B215" s="78" t="str">
        <f aca="false">IF(J215&lt;&gt;0,IF(COUNTIF(J$2:J$334,J215)&lt;&gt;1,RANK(J215,J$2:J$334)&amp;"°",RANK(J215,J$2:J$334)),"")</f>
        <v/>
      </c>
      <c r="C215" s="4" t="str">
        <f aca="false">Joueurs!C168</f>
        <v>ARNOULD Yvette</v>
      </c>
      <c r="D215" s="78" t="n">
        <f aca="false">IFERROR(VLOOKUP($C215,JoueursT1,10,0),0)</f>
        <v>0</v>
      </c>
      <c r="E215" s="78" t="n">
        <f aca="false">IFERROR(VLOOKUP($C215,JoueursT2,10,0),0)</f>
        <v>0</v>
      </c>
      <c r="F215" s="78" t="n">
        <f aca="false">IFERROR(VLOOKUP($C215,JoueursT3,10,0),0)</f>
        <v>0</v>
      </c>
      <c r="G215" s="78" t="n">
        <f aca="false">IFERROR(VLOOKUP($C215,JoueursT4,10,0),0)</f>
        <v>0</v>
      </c>
      <c r="H215" s="78" t="n">
        <f aca="false">IFERROR(VLOOKUP($C215,JoueursT5,10,0),0)</f>
        <v>0</v>
      </c>
      <c r="I215" s="78" t="n">
        <f aca="false">IFERROR(VLOOKUP($C215,JoueursT6,10,0),0)</f>
        <v>0</v>
      </c>
      <c r="J215" s="78" t="n">
        <f aca="false">SUM(D215:I215)</f>
        <v>0</v>
      </c>
    </row>
    <row r="216" customFormat="false" ht="14.25" hidden="false" customHeight="false" outlineLevel="0" collapsed="false">
      <c r="A216" s="78" t="n">
        <f aca="false">A215+1</f>
        <v>215</v>
      </c>
      <c r="B216" s="78" t="str">
        <f aca="false">IF(J216&lt;&gt;0,IF(COUNTIF(J$2:J$334,J216)&lt;&gt;1,RANK(J216,J$2:J$334)&amp;"°",RANK(J216,J$2:J$334)),"")</f>
        <v/>
      </c>
      <c r="C216" s="4" t="str">
        <f aca="false">Joueurs!C174</f>
        <v>LAMBERT Muriel</v>
      </c>
      <c r="D216" s="78" t="n">
        <f aca="false">IFERROR(VLOOKUP($C216,JoueursT1,10,0),0)</f>
        <v>0</v>
      </c>
      <c r="E216" s="78" t="n">
        <f aca="false">IFERROR(VLOOKUP($C216,JoueursT2,10,0),0)</f>
        <v>0</v>
      </c>
      <c r="F216" s="78" t="n">
        <f aca="false">IFERROR(VLOOKUP($C216,JoueursT3,10,0),0)</f>
        <v>0</v>
      </c>
      <c r="G216" s="78" t="n">
        <f aca="false">IFERROR(VLOOKUP($C216,JoueursT4,10,0),0)</f>
        <v>0</v>
      </c>
      <c r="H216" s="78" t="n">
        <f aca="false">IFERROR(VLOOKUP($C216,JoueursT5,10,0),0)</f>
        <v>0</v>
      </c>
      <c r="I216" s="78" t="n">
        <f aca="false">IFERROR(VLOOKUP($C216,JoueursT6,10,0),0)</f>
        <v>0</v>
      </c>
      <c r="J216" s="78" t="n">
        <f aca="false">SUM(D216:I216)</f>
        <v>0</v>
      </c>
    </row>
    <row r="217" customFormat="false" ht="14.25" hidden="false" customHeight="false" outlineLevel="0" collapsed="false">
      <c r="A217" s="78" t="n">
        <f aca="false">A216+1</f>
        <v>216</v>
      </c>
      <c r="B217" s="78" t="str">
        <f aca="false">IF(J217&lt;&gt;0,IF(COUNTIF(J$2:J$334,J217)&lt;&gt;1,RANK(J217,J$2:J$334)&amp;"°",RANK(J217,J$2:J$334)),"")</f>
        <v/>
      </c>
      <c r="C217" s="4" t="str">
        <f aca="false">Joueurs!C176</f>
        <v>PELTIER Renelde</v>
      </c>
      <c r="D217" s="78" t="n">
        <f aca="false">IFERROR(VLOOKUP($C217,JoueursT1,10,0),0)</f>
        <v>0</v>
      </c>
      <c r="E217" s="78" t="n">
        <f aca="false">IFERROR(VLOOKUP($C217,JoueursT2,10,0),0)</f>
        <v>0</v>
      </c>
      <c r="F217" s="78" t="n">
        <f aca="false">IFERROR(VLOOKUP($C217,JoueursT3,10,0),0)</f>
        <v>0</v>
      </c>
      <c r="G217" s="78" t="n">
        <f aca="false">IFERROR(VLOOKUP($C217,JoueursT4,10,0),0)</f>
        <v>0</v>
      </c>
      <c r="H217" s="78" t="n">
        <f aca="false">IFERROR(VLOOKUP($C217,JoueursT5,10,0),0)</f>
        <v>0</v>
      </c>
      <c r="I217" s="78" t="n">
        <f aca="false">IFERROR(VLOOKUP($C217,JoueursT6,10,0),0)</f>
        <v>0</v>
      </c>
      <c r="J217" s="78" t="n">
        <f aca="false">SUM(D217:I217)</f>
        <v>0</v>
      </c>
    </row>
    <row r="218" customFormat="false" ht="14.25" hidden="false" customHeight="false" outlineLevel="0" collapsed="false">
      <c r="A218" s="78" t="n">
        <f aca="false">A217+1</f>
        <v>217</v>
      </c>
      <c r="B218" s="78" t="str">
        <f aca="false">IF(J218&lt;&gt;0,IF(COUNTIF(J$2:J$334,J218)&lt;&gt;1,RANK(J218,J$2:J$334)&amp;"°",RANK(J218,J$2:J$334)),"")</f>
        <v/>
      </c>
      <c r="C218" s="4" t="str">
        <f aca="false">Joueurs!C178</f>
        <v>RICHARD Agnès</v>
      </c>
      <c r="D218" s="78" t="n">
        <f aca="false">IFERROR(VLOOKUP($C218,JoueursT1,10,0),0)</f>
        <v>0</v>
      </c>
      <c r="E218" s="78" t="n">
        <f aca="false">IFERROR(VLOOKUP($C218,JoueursT2,10,0),0)</f>
        <v>0</v>
      </c>
      <c r="F218" s="78" t="n">
        <f aca="false">IFERROR(VLOOKUP($C218,JoueursT3,10,0),0)</f>
        <v>0</v>
      </c>
      <c r="G218" s="78" t="n">
        <f aca="false">IFERROR(VLOOKUP($C218,JoueursT4,10,0),0)</f>
        <v>0</v>
      </c>
      <c r="H218" s="78" t="n">
        <f aca="false">IFERROR(VLOOKUP($C218,JoueursT5,10,0),0)</f>
        <v>0</v>
      </c>
      <c r="I218" s="78" t="n">
        <f aca="false">IFERROR(VLOOKUP($C218,JoueursT6,10,0),0)</f>
        <v>0</v>
      </c>
      <c r="J218" s="78" t="n">
        <f aca="false">SUM(D218:I218)</f>
        <v>0</v>
      </c>
    </row>
    <row r="219" customFormat="false" ht="14.25" hidden="false" customHeight="false" outlineLevel="0" collapsed="false">
      <c r="A219" s="78" t="n">
        <f aca="false">A218+1</f>
        <v>218</v>
      </c>
      <c r="B219" s="78" t="str">
        <f aca="false">IF(J219&lt;&gt;0,IF(COUNTIF(J$2:J$334,J219)&lt;&gt;1,RANK(J219,J$2:J$334)&amp;"°",RANK(J219,J$2:J$334)),"")</f>
        <v/>
      </c>
      <c r="C219" s="4" t="str">
        <f aca="false">Joueurs!C181</f>
        <v>TOTH Etelle</v>
      </c>
      <c r="D219" s="78" t="n">
        <f aca="false">IFERROR(VLOOKUP($C219,JoueursT1,10,0),0)</f>
        <v>0</v>
      </c>
      <c r="E219" s="78" t="n">
        <f aca="false">IFERROR(VLOOKUP($C219,JoueursT2,10,0),0)</f>
        <v>0</v>
      </c>
      <c r="F219" s="78" t="n">
        <f aca="false">IFERROR(VLOOKUP($C219,JoueursT3,10,0),0)</f>
        <v>0</v>
      </c>
      <c r="G219" s="78" t="n">
        <f aca="false">IFERROR(VLOOKUP($C219,JoueursT4,10,0),0)</f>
        <v>0</v>
      </c>
      <c r="H219" s="78" t="n">
        <f aca="false">IFERROR(VLOOKUP($C219,JoueursT5,10,0),0)</f>
        <v>0</v>
      </c>
      <c r="I219" s="78" t="n">
        <f aca="false">IFERROR(VLOOKUP($C219,JoueursT6,10,0),0)</f>
        <v>0</v>
      </c>
      <c r="J219" s="78" t="n">
        <f aca="false">SUM(D219:I219)</f>
        <v>0</v>
      </c>
    </row>
    <row r="220" customFormat="false" ht="14.25" hidden="false" customHeight="false" outlineLevel="0" collapsed="false">
      <c r="A220" s="78" t="n">
        <f aca="false">A219+1</f>
        <v>219</v>
      </c>
      <c r="B220" s="78" t="str">
        <f aca="false">IF(J220&lt;&gt;0,IF(COUNTIF(J$2:J$334,J220)&lt;&gt;1,RANK(J220,J$2:J$334)&amp;"°",RANK(J220,J$2:J$334)),"")</f>
        <v/>
      </c>
      <c r="C220" s="4" t="str">
        <f aca="false">Joueurs!C183</f>
        <v>CHARPENTIER Anne</v>
      </c>
      <c r="D220" s="78" t="n">
        <f aca="false">IFERROR(VLOOKUP($C220,JoueursT1,10,0),0)</f>
        <v>0</v>
      </c>
      <c r="E220" s="78" t="n">
        <f aca="false">IFERROR(VLOOKUP($C220,JoueursT2,10,0),0)</f>
        <v>0</v>
      </c>
      <c r="F220" s="78" t="n">
        <f aca="false">IFERROR(VLOOKUP($C220,JoueursT3,10,0),0)</f>
        <v>0</v>
      </c>
      <c r="G220" s="78" t="n">
        <f aca="false">IFERROR(VLOOKUP($C220,JoueursT4,10,0),0)</f>
        <v>0</v>
      </c>
      <c r="H220" s="78" t="n">
        <f aca="false">IFERROR(VLOOKUP($C220,JoueursT5,10,0),0)</f>
        <v>0</v>
      </c>
      <c r="I220" s="78" t="n">
        <f aca="false">IFERROR(VLOOKUP($C220,JoueursT6,10,0),0)</f>
        <v>0</v>
      </c>
      <c r="J220" s="78" t="n">
        <f aca="false">SUM(D220:I220)</f>
        <v>0</v>
      </c>
    </row>
    <row r="221" customFormat="false" ht="14.25" hidden="false" customHeight="false" outlineLevel="0" collapsed="false">
      <c r="A221" s="78" t="n">
        <f aca="false">A220+1</f>
        <v>220</v>
      </c>
      <c r="B221" s="78" t="str">
        <f aca="false">IF(J221&lt;&gt;0,IF(COUNTIF(J$2:J$334,J221)&lt;&gt;1,RANK(J221,J$2:J$334)&amp;"°",RANK(J221,J$2:J$334)),"")</f>
        <v/>
      </c>
      <c r="C221" s="4" t="str">
        <f aca="false">Joueurs!C185</f>
        <v>FOULON Jean</v>
      </c>
      <c r="D221" s="78" t="n">
        <f aca="false">IFERROR(VLOOKUP($C221,JoueursT1,10,0),0)</f>
        <v>0</v>
      </c>
      <c r="E221" s="78" t="n">
        <f aca="false">IFERROR(VLOOKUP($C221,JoueursT2,10,0),0)</f>
        <v>0</v>
      </c>
      <c r="F221" s="78" t="n">
        <f aca="false">IFERROR(VLOOKUP($C221,JoueursT3,10,0),0)</f>
        <v>0</v>
      </c>
      <c r="G221" s="78" t="n">
        <f aca="false">IFERROR(VLOOKUP($C221,JoueursT4,10,0),0)</f>
        <v>0</v>
      </c>
      <c r="H221" s="78" t="n">
        <f aca="false">IFERROR(VLOOKUP($C221,JoueursT5,10,0),0)</f>
        <v>0</v>
      </c>
      <c r="I221" s="78" t="n">
        <f aca="false">IFERROR(VLOOKUP($C221,JoueursT6,10,0),0)</f>
        <v>0</v>
      </c>
      <c r="J221" s="78" t="n">
        <f aca="false">SUM(D221:I221)</f>
        <v>0</v>
      </c>
    </row>
    <row r="222" customFormat="false" ht="14.25" hidden="false" customHeight="false" outlineLevel="0" collapsed="false">
      <c r="A222" s="78" t="n">
        <f aca="false">A221+1</f>
        <v>221</v>
      </c>
      <c r="B222" s="78" t="str">
        <f aca="false">IF(J222&lt;&gt;0,IF(COUNTIF(J$2:J$334,J222)&lt;&gt;1,RANK(J222,J$2:J$334)&amp;"°",RANK(J222,J$2:J$334)),"")</f>
        <v/>
      </c>
      <c r="C222" s="4" t="str">
        <f aca="false">Joueurs!C186</f>
        <v>FREITAG Henriette</v>
      </c>
      <c r="D222" s="78" t="n">
        <f aca="false">IFERROR(VLOOKUP($C222,JoueursT1,10,0),0)</f>
        <v>0</v>
      </c>
      <c r="E222" s="78" t="n">
        <f aca="false">IFERROR(VLOOKUP($C222,JoueursT2,10,0),0)</f>
        <v>0</v>
      </c>
      <c r="F222" s="78" t="n">
        <f aca="false">IFERROR(VLOOKUP($C222,JoueursT3,10,0),0)</f>
        <v>0</v>
      </c>
      <c r="G222" s="78" t="n">
        <f aca="false">IFERROR(VLOOKUP($C222,JoueursT4,10,0),0)</f>
        <v>0</v>
      </c>
      <c r="H222" s="78" t="n">
        <f aca="false">IFERROR(VLOOKUP($C222,JoueursT5,10,0),0)</f>
        <v>0</v>
      </c>
      <c r="I222" s="78" t="n">
        <f aca="false">IFERROR(VLOOKUP($C222,JoueursT6,10,0),0)</f>
        <v>0</v>
      </c>
      <c r="J222" s="78" t="n">
        <f aca="false">SUM(D222:I222)</f>
        <v>0</v>
      </c>
    </row>
    <row r="223" customFormat="false" ht="14.25" hidden="false" customHeight="false" outlineLevel="0" collapsed="false">
      <c r="A223" s="78" t="n">
        <f aca="false">A222+1</f>
        <v>222</v>
      </c>
      <c r="B223" s="78" t="str">
        <f aca="false">IF(J223&lt;&gt;0,IF(COUNTIF(J$2:J$334,J223)&lt;&gt;1,RANK(J223,J$2:J$334)&amp;"°",RANK(J223,J$2:J$334)),"")</f>
        <v/>
      </c>
      <c r="C223" s="4" t="str">
        <f aca="false">Joueurs!C188</f>
        <v>KOBS Christel</v>
      </c>
      <c r="D223" s="78" t="n">
        <f aca="false">IFERROR(VLOOKUP($C223,JoueursT1,10,0),0)</f>
        <v>0</v>
      </c>
      <c r="E223" s="78" t="n">
        <f aca="false">IFERROR(VLOOKUP($C223,JoueursT2,10,0),0)</f>
        <v>0</v>
      </c>
      <c r="F223" s="78" t="n">
        <f aca="false">IFERROR(VLOOKUP($C223,JoueursT3,10,0),0)</f>
        <v>0</v>
      </c>
      <c r="G223" s="78" t="n">
        <f aca="false">IFERROR(VLOOKUP($C223,JoueursT4,10,0),0)</f>
        <v>0</v>
      </c>
      <c r="H223" s="78" t="n">
        <f aca="false">IFERROR(VLOOKUP($C223,JoueursT5,10,0),0)</f>
        <v>0</v>
      </c>
      <c r="I223" s="78" t="n">
        <f aca="false">IFERROR(VLOOKUP($C223,JoueursT6,10,0),0)</f>
        <v>0</v>
      </c>
      <c r="J223" s="78" t="n">
        <f aca="false">SUM(D223:I223)</f>
        <v>0</v>
      </c>
    </row>
    <row r="224" customFormat="false" ht="14.25" hidden="false" customHeight="false" outlineLevel="0" collapsed="false">
      <c r="A224" s="78" t="n">
        <f aca="false">A223+1</f>
        <v>223</v>
      </c>
      <c r="B224" s="78" t="str">
        <f aca="false">IF(J224&lt;&gt;0,IF(COUNTIF(J$2:J$334,J224)&lt;&gt;1,RANK(J224,J$2:J$334)&amp;"°",RANK(J224,J$2:J$334)),"")</f>
        <v/>
      </c>
      <c r="C224" s="4" t="str">
        <f aca="false">Joueurs!C189</f>
        <v>LEBRUN Martine</v>
      </c>
      <c r="D224" s="78" t="n">
        <f aca="false">IFERROR(VLOOKUP($C224,JoueursT1,10,0),0)</f>
        <v>0</v>
      </c>
      <c r="E224" s="78" t="n">
        <f aca="false">IFERROR(VLOOKUP($C224,JoueursT2,10,0),0)</f>
        <v>0</v>
      </c>
      <c r="F224" s="78" t="n">
        <f aca="false">IFERROR(VLOOKUP($C224,JoueursT3,10,0),0)</f>
        <v>0</v>
      </c>
      <c r="G224" s="78" t="n">
        <f aca="false">IFERROR(VLOOKUP($C224,JoueursT4,10,0),0)</f>
        <v>0</v>
      </c>
      <c r="H224" s="78" t="n">
        <f aca="false">IFERROR(VLOOKUP($C224,JoueursT5,10,0),0)</f>
        <v>0</v>
      </c>
      <c r="I224" s="78" t="n">
        <f aca="false">IFERROR(VLOOKUP($C224,JoueursT6,10,0),0)</f>
        <v>0</v>
      </c>
      <c r="J224" s="78" t="n">
        <f aca="false">SUM(D224:I224)</f>
        <v>0</v>
      </c>
    </row>
    <row r="225" customFormat="false" ht="14.25" hidden="false" customHeight="false" outlineLevel="0" collapsed="false">
      <c r="A225" s="78" t="n">
        <f aca="false">A224+1</f>
        <v>224</v>
      </c>
      <c r="B225" s="78" t="str">
        <f aca="false">IF(J225&lt;&gt;0,IF(COUNTIF(J$2:J$334,J225)&lt;&gt;1,RANK(J225,J$2:J$334)&amp;"°",RANK(J225,J$2:J$334)),"")</f>
        <v/>
      </c>
      <c r="C225" s="4" t="str">
        <f aca="false">Joueurs!C192</f>
        <v>MUKANTAGARA Martine</v>
      </c>
      <c r="D225" s="78" t="n">
        <f aca="false">IFERROR(VLOOKUP($C225,JoueursT1,10,0),0)</f>
        <v>0</v>
      </c>
      <c r="E225" s="78" t="n">
        <f aca="false">IFERROR(VLOOKUP($C225,JoueursT2,10,0),0)</f>
        <v>0</v>
      </c>
      <c r="F225" s="78" t="n">
        <f aca="false">IFERROR(VLOOKUP($C225,JoueursT3,10,0),0)</f>
        <v>0</v>
      </c>
      <c r="G225" s="78" t="n">
        <f aca="false">IFERROR(VLOOKUP($C225,JoueursT4,10,0),0)</f>
        <v>0</v>
      </c>
      <c r="H225" s="78" t="n">
        <f aca="false">IFERROR(VLOOKUP($C225,JoueursT5,10,0),0)</f>
        <v>0</v>
      </c>
      <c r="I225" s="78" t="n">
        <f aca="false">IFERROR(VLOOKUP($C225,JoueursT6,10,0),0)</f>
        <v>0</v>
      </c>
      <c r="J225" s="78" t="n">
        <f aca="false">SUM(D225:I225)</f>
        <v>0</v>
      </c>
    </row>
    <row r="226" customFormat="false" ht="14.25" hidden="false" customHeight="false" outlineLevel="0" collapsed="false">
      <c r="A226" s="78" t="n">
        <f aca="false">A225+1</f>
        <v>225</v>
      </c>
      <c r="B226" s="78" t="str">
        <f aca="false">IF(J226&lt;&gt;0,IF(COUNTIF(J$2:J$334,J226)&lt;&gt;1,RANK(J226,J$2:J$334)&amp;"°",RANK(J226,J$2:J$334)),"")</f>
        <v/>
      </c>
      <c r="C226" s="4" t="str">
        <f aca="false">Joueurs!C194</f>
        <v>ROSSIGNON René</v>
      </c>
      <c r="D226" s="78" t="n">
        <f aca="false">IFERROR(VLOOKUP($C226,JoueursT1,10,0),0)</f>
        <v>0</v>
      </c>
      <c r="E226" s="78" t="n">
        <f aca="false">IFERROR(VLOOKUP($C226,JoueursT2,10,0),0)</f>
        <v>0</v>
      </c>
      <c r="F226" s="78" t="n">
        <f aca="false">IFERROR(VLOOKUP($C226,JoueursT3,10,0),0)</f>
        <v>0</v>
      </c>
      <c r="G226" s="78" t="n">
        <f aca="false">IFERROR(VLOOKUP($C226,JoueursT4,10,0),0)</f>
        <v>0</v>
      </c>
      <c r="H226" s="78" t="n">
        <f aca="false">IFERROR(VLOOKUP($C226,JoueursT5,10,0),0)</f>
        <v>0</v>
      </c>
      <c r="I226" s="78" t="n">
        <f aca="false">IFERROR(VLOOKUP($C226,JoueursT6,10,0),0)</f>
        <v>0</v>
      </c>
      <c r="J226" s="78" t="n">
        <f aca="false">SUM(D226:I226)</f>
        <v>0</v>
      </c>
    </row>
    <row r="227" customFormat="false" ht="14.25" hidden="false" customHeight="false" outlineLevel="0" collapsed="false">
      <c r="A227" s="78" t="n">
        <f aca="false">A226+1</f>
        <v>226</v>
      </c>
      <c r="B227" s="78" t="str">
        <f aca="false">IF(J227&lt;&gt;0,IF(COUNTIF(J$2:J$334,J227)&lt;&gt;1,RANK(J227,J$2:J$334)&amp;"°",RANK(J227,J$2:J$334)),"")</f>
        <v/>
      </c>
      <c r="C227" s="4" t="str">
        <f aca="false">Joueurs!C195</f>
        <v>THIRIFAYS Marthe</v>
      </c>
      <c r="D227" s="78" t="n">
        <f aca="false">IFERROR(VLOOKUP($C227,JoueursT1,10,0),0)</f>
        <v>0</v>
      </c>
      <c r="E227" s="78" t="n">
        <f aca="false">IFERROR(VLOOKUP($C227,JoueursT2,10,0),0)</f>
        <v>0</v>
      </c>
      <c r="F227" s="78" t="n">
        <f aca="false">IFERROR(VLOOKUP($C227,JoueursT3,10,0),0)</f>
        <v>0</v>
      </c>
      <c r="G227" s="78" t="n">
        <f aca="false">IFERROR(VLOOKUP($C227,JoueursT4,10,0),0)</f>
        <v>0</v>
      </c>
      <c r="H227" s="78" t="n">
        <f aca="false">IFERROR(VLOOKUP($C227,JoueursT5,10,0),0)</f>
        <v>0</v>
      </c>
      <c r="I227" s="78" t="n">
        <f aca="false">IFERROR(VLOOKUP($C227,JoueursT6,10,0),0)</f>
        <v>0</v>
      </c>
      <c r="J227" s="78" t="n">
        <f aca="false">SUM(D227:I227)</f>
        <v>0</v>
      </c>
    </row>
    <row r="228" customFormat="false" ht="14.25" hidden="false" customHeight="false" outlineLevel="0" collapsed="false">
      <c r="A228" s="78" t="n">
        <f aca="false">A227+1</f>
        <v>227</v>
      </c>
      <c r="B228" s="78" t="str">
        <f aca="false">IF(J228&lt;&gt;0,IF(COUNTIF(J$2:J$334,J228)&lt;&gt;1,RANK(J228,J$2:J$334)&amp;"°",RANK(J228,J$2:J$334)),"")</f>
        <v/>
      </c>
      <c r="C228" s="4" t="str">
        <f aca="false">Joueurs!C198</f>
        <v>WIJNS Isabelle</v>
      </c>
      <c r="D228" s="78" t="n">
        <f aca="false">IFERROR(VLOOKUP($C228,JoueursT1,10,0),0)</f>
        <v>0</v>
      </c>
      <c r="E228" s="78" t="n">
        <f aca="false">IFERROR(VLOOKUP($C228,JoueursT2,10,0),0)</f>
        <v>0</v>
      </c>
      <c r="F228" s="78" t="n">
        <f aca="false">IFERROR(VLOOKUP($C228,JoueursT3,10,0),0)</f>
        <v>0</v>
      </c>
      <c r="G228" s="78" t="n">
        <f aca="false">IFERROR(VLOOKUP($C228,JoueursT4,10,0),0)</f>
        <v>0</v>
      </c>
      <c r="H228" s="78" t="n">
        <f aca="false">IFERROR(VLOOKUP($C228,JoueursT5,10,0),0)</f>
        <v>0</v>
      </c>
      <c r="I228" s="78" t="n">
        <f aca="false">IFERROR(VLOOKUP($C228,JoueursT6,10,0),0)</f>
        <v>0</v>
      </c>
      <c r="J228" s="78" t="n">
        <f aca="false">SUM(D228:I228)</f>
        <v>0</v>
      </c>
    </row>
    <row r="229" customFormat="false" ht="14.25" hidden="false" customHeight="false" outlineLevel="0" collapsed="false">
      <c r="A229" s="78" t="n">
        <f aca="false">A228+1</f>
        <v>228</v>
      </c>
      <c r="B229" s="78" t="str">
        <f aca="false">IF(J229&lt;&gt;0,IF(COUNTIF(J$2:J$334,J229)&lt;&gt;1,RANK(J229,J$2:J$334)&amp;"°",RANK(J229,J$2:J$334)),"")</f>
        <v/>
      </c>
      <c r="C229" s="4" t="str">
        <f aca="false">Joueurs!C199</f>
        <v>BOMSTEIN Frédérique</v>
      </c>
      <c r="D229" s="78" t="n">
        <f aca="false">IFERROR(VLOOKUP($C229,JoueursT1,10,0),0)</f>
        <v>0</v>
      </c>
      <c r="E229" s="78" t="n">
        <f aca="false">IFERROR(VLOOKUP($C229,JoueursT2,10,0),0)</f>
        <v>0</v>
      </c>
      <c r="F229" s="78" t="n">
        <f aca="false">IFERROR(VLOOKUP($C229,JoueursT3,10,0),0)</f>
        <v>0</v>
      </c>
      <c r="G229" s="78" t="n">
        <f aca="false">IFERROR(VLOOKUP($C229,JoueursT4,10,0),0)</f>
        <v>0</v>
      </c>
      <c r="H229" s="78" t="n">
        <f aca="false">IFERROR(VLOOKUP($C229,JoueursT5,10,0),0)</f>
        <v>0</v>
      </c>
      <c r="I229" s="78" t="n">
        <f aca="false">IFERROR(VLOOKUP($C229,JoueursT6,10,0),0)</f>
        <v>0</v>
      </c>
      <c r="J229" s="78" t="n">
        <f aca="false">SUM(D229:I229)</f>
        <v>0</v>
      </c>
    </row>
    <row r="230" customFormat="false" ht="14.25" hidden="false" customHeight="false" outlineLevel="0" collapsed="false">
      <c r="A230" s="78" t="n">
        <f aca="false">A229+1</f>
        <v>229</v>
      </c>
      <c r="B230" s="78" t="str">
        <f aca="false">IF(J230&lt;&gt;0,IF(COUNTIF(J$2:J$334,J230)&lt;&gt;1,RANK(J230,J$2:J$334)&amp;"°",RANK(J230,J$2:J$334)),"")</f>
        <v/>
      </c>
      <c r="C230" s="4" t="str">
        <f aca="false">Joueurs!C201</f>
        <v>D'HUART Françoise</v>
      </c>
      <c r="D230" s="78" t="n">
        <f aca="false">IFERROR(VLOOKUP($C230,JoueursT1,10,0),0)</f>
        <v>0</v>
      </c>
      <c r="E230" s="78" t="n">
        <f aca="false">IFERROR(VLOOKUP($C230,JoueursT2,10,0),0)</f>
        <v>0</v>
      </c>
      <c r="F230" s="78" t="n">
        <f aca="false">IFERROR(VLOOKUP($C230,JoueursT3,10,0),0)</f>
        <v>0</v>
      </c>
      <c r="G230" s="78" t="n">
        <f aca="false">IFERROR(VLOOKUP($C230,JoueursT4,10,0),0)</f>
        <v>0</v>
      </c>
      <c r="H230" s="78" t="n">
        <f aca="false">IFERROR(VLOOKUP($C230,JoueursT5,10,0),0)</f>
        <v>0</v>
      </c>
      <c r="I230" s="78" t="n">
        <f aca="false">IFERROR(VLOOKUP($C230,JoueursT6,10,0),0)</f>
        <v>0</v>
      </c>
      <c r="J230" s="78" t="n">
        <f aca="false">SUM(D230:I230)</f>
        <v>0</v>
      </c>
    </row>
    <row r="231" customFormat="false" ht="14.25" hidden="false" customHeight="false" outlineLevel="0" collapsed="false">
      <c r="A231" s="78" t="n">
        <f aca="false">A230+1</f>
        <v>230</v>
      </c>
      <c r="B231" s="78" t="str">
        <f aca="false">IF(J231&lt;&gt;0,IF(COUNTIF(J$2:J$334,J231)&lt;&gt;1,RANK(J231,J$2:J$334)&amp;"°",RANK(J231,J$2:J$334)),"")</f>
        <v/>
      </c>
      <c r="C231" s="4" t="str">
        <f aca="false">Joueurs!C202</f>
        <v>DE BUYST Christiane</v>
      </c>
      <c r="D231" s="78" t="n">
        <f aca="false">IFERROR(VLOOKUP($C231,JoueursT1,10,0),0)</f>
        <v>0</v>
      </c>
      <c r="E231" s="78" t="n">
        <f aca="false">IFERROR(VLOOKUP($C231,JoueursT2,10,0),0)</f>
        <v>0</v>
      </c>
      <c r="F231" s="78" t="n">
        <f aca="false">IFERROR(VLOOKUP($C231,JoueursT3,10,0),0)</f>
        <v>0</v>
      </c>
      <c r="G231" s="78" t="n">
        <f aca="false">IFERROR(VLOOKUP($C231,JoueursT4,10,0),0)</f>
        <v>0</v>
      </c>
      <c r="H231" s="78" t="n">
        <f aca="false">IFERROR(VLOOKUP($C231,JoueursT5,10,0),0)</f>
        <v>0</v>
      </c>
      <c r="I231" s="78" t="n">
        <f aca="false">IFERROR(VLOOKUP($C231,JoueursT6,10,0),0)</f>
        <v>0</v>
      </c>
      <c r="J231" s="78" t="n">
        <f aca="false">SUM(D231:I231)</f>
        <v>0</v>
      </c>
    </row>
    <row r="232" customFormat="false" ht="14.25" hidden="false" customHeight="false" outlineLevel="0" collapsed="false">
      <c r="A232" s="78" t="n">
        <f aca="false">A231+1</f>
        <v>231</v>
      </c>
      <c r="B232" s="78" t="str">
        <f aca="false">IF(J232&lt;&gt;0,IF(COUNTIF(J$2:J$334,J232)&lt;&gt;1,RANK(J232,J$2:J$334)&amp;"°",RANK(J232,J$2:J$334)),"")</f>
        <v/>
      </c>
      <c r="C232" s="4" t="str">
        <f aca="false">Joueurs!C203</f>
        <v>DEVOS Cathy</v>
      </c>
      <c r="D232" s="78" t="n">
        <f aca="false">IFERROR(VLOOKUP($C232,JoueursT1,10,0),0)</f>
        <v>0</v>
      </c>
      <c r="E232" s="78" t="n">
        <f aca="false">IFERROR(VLOOKUP($C232,JoueursT2,10,0),0)</f>
        <v>0</v>
      </c>
      <c r="F232" s="78" t="n">
        <f aca="false">IFERROR(VLOOKUP($C232,JoueursT3,10,0),0)</f>
        <v>0</v>
      </c>
      <c r="G232" s="78" t="n">
        <f aca="false">IFERROR(VLOOKUP($C232,JoueursT4,10,0),0)</f>
        <v>0</v>
      </c>
      <c r="H232" s="78" t="n">
        <f aca="false">IFERROR(VLOOKUP($C232,JoueursT5,10,0),0)</f>
        <v>0</v>
      </c>
      <c r="I232" s="78" t="n">
        <f aca="false">IFERROR(VLOOKUP($C232,JoueursT6,10,0),0)</f>
        <v>0</v>
      </c>
      <c r="J232" s="78" t="n">
        <f aca="false">SUM(D232:I232)</f>
        <v>0</v>
      </c>
    </row>
    <row r="233" customFormat="false" ht="14.25" hidden="false" customHeight="false" outlineLevel="0" collapsed="false">
      <c r="A233" s="78" t="n">
        <f aca="false">A232+1</f>
        <v>232</v>
      </c>
      <c r="B233" s="78" t="str">
        <f aca="false">IF(J233&lt;&gt;0,IF(COUNTIF(J$2:J$334,J233)&lt;&gt;1,RANK(J233,J$2:J$334)&amp;"°",RANK(J233,J$2:J$334)),"")</f>
        <v/>
      </c>
      <c r="C233" s="4" t="str">
        <f aca="false">Joueurs!C204</f>
        <v>DIESCHBOURG Michelle</v>
      </c>
      <c r="D233" s="78" t="n">
        <f aca="false">IFERROR(VLOOKUP($C233,JoueursT1,10,0),0)</f>
        <v>0</v>
      </c>
      <c r="E233" s="78" t="n">
        <f aca="false">IFERROR(VLOOKUP($C233,JoueursT2,10,0),0)</f>
        <v>0</v>
      </c>
      <c r="F233" s="78" t="n">
        <f aca="false">IFERROR(VLOOKUP($C233,JoueursT3,10,0),0)</f>
        <v>0</v>
      </c>
      <c r="G233" s="78" t="n">
        <f aca="false">IFERROR(VLOOKUP($C233,JoueursT4,10,0),0)</f>
        <v>0</v>
      </c>
      <c r="H233" s="78" t="n">
        <f aca="false">IFERROR(VLOOKUP($C233,JoueursT5,10,0),0)</f>
        <v>0</v>
      </c>
      <c r="I233" s="78" t="n">
        <f aca="false">IFERROR(VLOOKUP($C233,JoueursT6,10,0),0)</f>
        <v>0</v>
      </c>
      <c r="J233" s="78" t="n">
        <f aca="false">SUM(D233:I233)</f>
        <v>0</v>
      </c>
    </row>
    <row r="234" customFormat="false" ht="14.25" hidden="false" customHeight="false" outlineLevel="0" collapsed="false">
      <c r="A234" s="78" t="n">
        <f aca="false">A233+1</f>
        <v>233</v>
      </c>
      <c r="B234" s="78" t="str">
        <f aca="false">IF(J234&lt;&gt;0,IF(COUNTIF(J$2:J$334,J234)&lt;&gt;1,RANK(J234,J$2:J$334)&amp;"°",RANK(J234,J$2:J$334)),"")</f>
        <v/>
      </c>
      <c r="C234" s="4" t="str">
        <f aca="false">Joueurs!C206</f>
        <v>FABER Nicole</v>
      </c>
      <c r="D234" s="78" t="n">
        <f aca="false">IFERROR(VLOOKUP($C234,JoueursT1,10,0),0)</f>
        <v>0</v>
      </c>
      <c r="E234" s="78" t="n">
        <f aca="false">IFERROR(VLOOKUP($C234,JoueursT2,10,0),0)</f>
        <v>0</v>
      </c>
      <c r="F234" s="78" t="n">
        <f aca="false">IFERROR(VLOOKUP($C234,JoueursT3,10,0),0)</f>
        <v>0</v>
      </c>
      <c r="G234" s="78" t="n">
        <f aca="false">IFERROR(VLOOKUP($C234,JoueursT4,10,0),0)</f>
        <v>0</v>
      </c>
      <c r="H234" s="78" t="n">
        <f aca="false">IFERROR(VLOOKUP($C234,JoueursT5,10,0),0)</f>
        <v>0</v>
      </c>
      <c r="I234" s="78" t="n">
        <f aca="false">IFERROR(VLOOKUP($C234,JoueursT6,10,0),0)</f>
        <v>0</v>
      </c>
      <c r="J234" s="78" t="n">
        <f aca="false">SUM(D234:I234)</f>
        <v>0</v>
      </c>
    </row>
    <row r="235" customFormat="false" ht="14.25" hidden="false" customHeight="false" outlineLevel="0" collapsed="false">
      <c r="A235" s="78" t="n">
        <f aca="false">A234+1</f>
        <v>234</v>
      </c>
      <c r="B235" s="78" t="str">
        <f aca="false">IF(J235&lt;&gt;0,IF(COUNTIF(J$2:J$334,J235)&lt;&gt;1,RANK(J235,J$2:J$334)&amp;"°",RANK(J235,J$2:J$334)),"")</f>
        <v/>
      </c>
      <c r="C235" s="4" t="str">
        <f aca="false">Joueurs!C209</f>
        <v>KARAGUILLA Eliane</v>
      </c>
      <c r="D235" s="78" t="n">
        <f aca="false">IFERROR(VLOOKUP($C235,JoueursT1,10,0),0)</f>
        <v>0</v>
      </c>
      <c r="E235" s="78" t="n">
        <f aca="false">IFERROR(VLOOKUP($C235,JoueursT2,10,0),0)</f>
        <v>0</v>
      </c>
      <c r="F235" s="78" t="n">
        <f aca="false">IFERROR(VLOOKUP($C235,JoueursT3,10,0),0)</f>
        <v>0</v>
      </c>
      <c r="G235" s="78" t="n">
        <f aca="false">IFERROR(VLOOKUP($C235,JoueursT4,10,0),0)</f>
        <v>0</v>
      </c>
      <c r="H235" s="78" t="n">
        <f aca="false">IFERROR(VLOOKUP($C235,JoueursT5,10,0),0)</f>
        <v>0</v>
      </c>
      <c r="I235" s="78" t="n">
        <f aca="false">IFERROR(VLOOKUP($C235,JoueursT6,10,0),0)</f>
        <v>0</v>
      </c>
      <c r="J235" s="78" t="n">
        <f aca="false">SUM(D235:I235)</f>
        <v>0</v>
      </c>
    </row>
    <row r="236" customFormat="false" ht="14.25" hidden="false" customHeight="false" outlineLevel="0" collapsed="false">
      <c r="A236" s="78" t="n">
        <f aca="false">A235+1</f>
        <v>235</v>
      </c>
      <c r="B236" s="78" t="str">
        <f aca="false">IF(J236&lt;&gt;0,IF(COUNTIF(J$2:J$334,J236)&lt;&gt;1,RANK(J236,J$2:J$334)&amp;"°",RANK(J236,J$2:J$334)),"")</f>
        <v/>
      </c>
      <c r="C236" s="4" t="str">
        <f aca="false">Joueurs!C211</f>
        <v>LABATE Carole</v>
      </c>
      <c r="D236" s="78" t="n">
        <f aca="false">IFERROR(VLOOKUP($C236,JoueursT1,10,0),0)</f>
        <v>0</v>
      </c>
      <c r="E236" s="78" t="n">
        <f aca="false">IFERROR(VLOOKUP($C236,JoueursT2,10,0),0)</f>
        <v>0</v>
      </c>
      <c r="F236" s="78" t="n">
        <f aca="false">IFERROR(VLOOKUP($C236,JoueursT3,10,0),0)</f>
        <v>0</v>
      </c>
      <c r="G236" s="78" t="n">
        <f aca="false">IFERROR(VLOOKUP($C236,JoueursT4,10,0),0)</f>
        <v>0</v>
      </c>
      <c r="H236" s="78" t="n">
        <f aca="false">IFERROR(VLOOKUP($C236,JoueursT5,10,0),0)</f>
        <v>0</v>
      </c>
      <c r="I236" s="78" t="n">
        <f aca="false">IFERROR(VLOOKUP($C236,JoueursT6,10,0),0)</f>
        <v>0</v>
      </c>
      <c r="J236" s="78" t="n">
        <f aca="false">SUM(D236:I236)</f>
        <v>0</v>
      </c>
    </row>
    <row r="237" customFormat="false" ht="14.25" hidden="false" customHeight="false" outlineLevel="0" collapsed="false">
      <c r="A237" s="78" t="n">
        <f aca="false">A236+1</f>
        <v>236</v>
      </c>
      <c r="B237" s="78" t="str">
        <f aca="false">IF(J237&lt;&gt;0,IF(COUNTIF(J$2:J$334,J237)&lt;&gt;1,RANK(J237,J$2:J$334)&amp;"°",RANK(J237,J$2:J$334)),"")</f>
        <v/>
      </c>
      <c r="C237" s="4" t="str">
        <f aca="false">Joueurs!C212</f>
        <v>LAMY Frédérique</v>
      </c>
      <c r="D237" s="78" t="n">
        <f aca="false">IFERROR(VLOOKUP($C237,JoueursT1,10,0),0)</f>
        <v>0</v>
      </c>
      <c r="E237" s="78" t="n">
        <f aca="false">IFERROR(VLOOKUP($C237,JoueursT2,10,0),0)</f>
        <v>0</v>
      </c>
      <c r="F237" s="78" t="n">
        <f aca="false">IFERROR(VLOOKUP($C237,JoueursT3,10,0),0)</f>
        <v>0</v>
      </c>
      <c r="G237" s="78" t="n">
        <f aca="false">IFERROR(VLOOKUP($C237,JoueursT4,10,0),0)</f>
        <v>0</v>
      </c>
      <c r="H237" s="78" t="n">
        <f aca="false">IFERROR(VLOOKUP($C237,JoueursT5,10,0),0)</f>
        <v>0</v>
      </c>
      <c r="I237" s="78" t="n">
        <f aca="false">IFERROR(VLOOKUP($C237,JoueursT6,10,0),0)</f>
        <v>0</v>
      </c>
      <c r="J237" s="78" t="n">
        <f aca="false">SUM(D237:I237)</f>
        <v>0</v>
      </c>
    </row>
    <row r="238" customFormat="false" ht="14.25" hidden="false" customHeight="false" outlineLevel="0" collapsed="false">
      <c r="A238" s="78" t="n">
        <f aca="false">A237+1</f>
        <v>237</v>
      </c>
      <c r="B238" s="78" t="str">
        <f aca="false">IF(J238&lt;&gt;0,IF(COUNTIF(J$2:J$334,J238)&lt;&gt;1,RANK(J238,J$2:J$334)&amp;"°",RANK(J238,J$2:J$334)),"")</f>
        <v/>
      </c>
      <c r="C238" s="4" t="str">
        <f aca="false">Joueurs!C214</f>
        <v>LUSSON Edouard</v>
      </c>
      <c r="D238" s="78" t="n">
        <f aca="false">IFERROR(VLOOKUP($C238,JoueursT1,10,0),0)</f>
        <v>0</v>
      </c>
      <c r="E238" s="78" t="n">
        <f aca="false">IFERROR(VLOOKUP($C238,JoueursT2,10,0),0)</f>
        <v>0</v>
      </c>
      <c r="F238" s="78" t="n">
        <f aca="false">IFERROR(VLOOKUP($C238,JoueursT3,10,0),0)</f>
        <v>0</v>
      </c>
      <c r="G238" s="78" t="n">
        <f aca="false">IFERROR(VLOOKUP($C238,JoueursT4,10,0),0)</f>
        <v>0</v>
      </c>
      <c r="H238" s="78" t="n">
        <f aca="false">IFERROR(VLOOKUP($C238,JoueursT5,10,0),0)</f>
        <v>0</v>
      </c>
      <c r="I238" s="78" t="n">
        <f aca="false">IFERROR(VLOOKUP($C238,JoueursT6,10,0),0)</f>
        <v>0</v>
      </c>
      <c r="J238" s="78" t="n">
        <f aca="false">SUM(D238:I238)</f>
        <v>0</v>
      </c>
    </row>
    <row r="239" customFormat="false" ht="14.25" hidden="false" customHeight="false" outlineLevel="0" collapsed="false">
      <c r="A239" s="78" t="n">
        <f aca="false">A238+1</f>
        <v>238</v>
      </c>
      <c r="B239" s="78" t="str">
        <f aca="false">IF(J239&lt;&gt;0,IF(COUNTIF(J$2:J$334,J239)&lt;&gt;1,RANK(J239,J$2:J$334)&amp;"°",RANK(J239,J$2:J$334)),"")</f>
        <v/>
      </c>
      <c r="C239" s="4" t="str">
        <f aca="false">Joueurs!C215</f>
        <v>MEYER Alain</v>
      </c>
      <c r="D239" s="78" t="n">
        <f aca="false">IFERROR(VLOOKUP($C239,JoueursT1,10,0),0)</f>
        <v>0</v>
      </c>
      <c r="E239" s="78" t="n">
        <f aca="false">IFERROR(VLOOKUP($C239,JoueursT2,10,0),0)</f>
        <v>0</v>
      </c>
      <c r="F239" s="78" t="n">
        <f aca="false">IFERROR(VLOOKUP($C239,JoueursT3,10,0),0)</f>
        <v>0</v>
      </c>
      <c r="G239" s="78" t="n">
        <f aca="false">IFERROR(VLOOKUP($C239,JoueursT4,10,0),0)</f>
        <v>0</v>
      </c>
      <c r="H239" s="78" t="n">
        <f aca="false">IFERROR(VLOOKUP($C239,JoueursT5,10,0),0)</f>
        <v>0</v>
      </c>
      <c r="I239" s="78" t="n">
        <f aca="false">IFERROR(VLOOKUP($C239,JoueursT6,10,0),0)</f>
        <v>0</v>
      </c>
      <c r="J239" s="78" t="n">
        <f aca="false">SUM(D239:I239)</f>
        <v>0</v>
      </c>
    </row>
    <row r="240" customFormat="false" ht="14.25" hidden="false" customHeight="false" outlineLevel="0" collapsed="false">
      <c r="A240" s="78" t="n">
        <f aca="false">A239+1</f>
        <v>239</v>
      </c>
      <c r="B240" s="78" t="str">
        <f aca="false">IF(J240&lt;&gt;0,IF(COUNTIF(J$2:J$334,J240)&lt;&gt;1,RANK(J240,J$2:J$334)&amp;"°",RANK(J240,J$2:J$334)),"")</f>
        <v/>
      </c>
      <c r="C240" s="4" t="str">
        <f aca="false">Joueurs!C216</f>
        <v>MEYER Marilyn</v>
      </c>
      <c r="D240" s="78" t="n">
        <f aca="false">IFERROR(VLOOKUP($C240,JoueursT1,10,0),0)</f>
        <v>0</v>
      </c>
      <c r="E240" s="78" t="n">
        <f aca="false">IFERROR(VLOOKUP($C240,JoueursT2,10,0),0)</f>
        <v>0</v>
      </c>
      <c r="F240" s="78" t="n">
        <f aca="false">IFERROR(VLOOKUP($C240,JoueursT3,10,0),0)</f>
        <v>0</v>
      </c>
      <c r="G240" s="78" t="n">
        <f aca="false">IFERROR(VLOOKUP($C240,JoueursT4,10,0),0)</f>
        <v>0</v>
      </c>
      <c r="H240" s="78" t="n">
        <f aca="false">IFERROR(VLOOKUP($C240,JoueursT5,10,0),0)</f>
        <v>0</v>
      </c>
      <c r="I240" s="78" t="n">
        <f aca="false">IFERROR(VLOOKUP($C240,JoueursT6,10,0),0)</f>
        <v>0</v>
      </c>
      <c r="J240" s="78" t="n">
        <f aca="false">SUM(D240:I240)</f>
        <v>0</v>
      </c>
    </row>
    <row r="241" customFormat="false" ht="14.25" hidden="false" customHeight="false" outlineLevel="0" collapsed="false">
      <c r="A241" s="78" t="n">
        <f aca="false">A240+1</f>
        <v>240</v>
      </c>
      <c r="B241" s="78" t="str">
        <f aca="false">IF(J241&lt;&gt;0,IF(COUNTIF(J$2:J$334,J241)&lt;&gt;1,RANK(J241,J$2:J$334)&amp;"°",RANK(J241,J$2:J$334)),"")</f>
        <v/>
      </c>
      <c r="C241" s="4" t="str">
        <f aca="false">Joueurs!C218</f>
        <v>NDUNGA Garcia</v>
      </c>
      <c r="D241" s="78" t="n">
        <f aca="false">IFERROR(VLOOKUP($C241,JoueursT1,10,0),0)</f>
        <v>0</v>
      </c>
      <c r="E241" s="78" t="n">
        <f aca="false">IFERROR(VLOOKUP($C241,JoueursT2,10,0),0)</f>
        <v>0</v>
      </c>
      <c r="F241" s="78" t="n">
        <f aca="false">IFERROR(VLOOKUP($C241,JoueursT3,10,0),0)</f>
        <v>0</v>
      </c>
      <c r="G241" s="78" t="n">
        <f aca="false">IFERROR(VLOOKUP($C241,JoueursT4,10,0),0)</f>
        <v>0</v>
      </c>
      <c r="H241" s="78" t="n">
        <f aca="false">IFERROR(VLOOKUP($C241,JoueursT5,10,0),0)</f>
        <v>0</v>
      </c>
      <c r="I241" s="78" t="n">
        <f aca="false">IFERROR(VLOOKUP($C241,JoueursT6,10,0),0)</f>
        <v>0</v>
      </c>
      <c r="J241" s="78" t="n">
        <f aca="false">SUM(D241:I241)</f>
        <v>0</v>
      </c>
    </row>
    <row r="242" customFormat="false" ht="14.25" hidden="false" customHeight="false" outlineLevel="0" collapsed="false">
      <c r="A242" s="78" t="n">
        <f aca="false">A241+1</f>
        <v>241</v>
      </c>
      <c r="B242" s="78" t="str">
        <f aca="false">IF(J242&lt;&gt;0,IF(COUNTIF(J$2:J$334,J242)&lt;&gt;1,RANK(J242,J$2:J$334)&amp;"°",RANK(J242,J$2:J$334)),"")</f>
        <v/>
      </c>
      <c r="C242" s="4" t="str">
        <f aca="false">Joueurs!C220</f>
        <v>PEETERS Simonne</v>
      </c>
      <c r="D242" s="78" t="n">
        <f aca="false">IFERROR(VLOOKUP($C242,JoueursT1,10,0),0)</f>
        <v>0</v>
      </c>
      <c r="E242" s="78" t="n">
        <f aca="false">IFERROR(VLOOKUP($C242,JoueursT2,10,0),0)</f>
        <v>0</v>
      </c>
      <c r="F242" s="78" t="n">
        <f aca="false">IFERROR(VLOOKUP($C242,JoueursT3,10,0),0)</f>
        <v>0</v>
      </c>
      <c r="G242" s="78" t="n">
        <f aca="false">IFERROR(VLOOKUP($C242,JoueursT4,10,0),0)</f>
        <v>0</v>
      </c>
      <c r="H242" s="78" t="n">
        <f aca="false">IFERROR(VLOOKUP($C242,JoueursT5,10,0),0)</f>
        <v>0</v>
      </c>
      <c r="I242" s="78" t="n">
        <f aca="false">IFERROR(VLOOKUP($C242,JoueursT6,10,0),0)</f>
        <v>0</v>
      </c>
      <c r="J242" s="78" t="n">
        <f aca="false">SUM(D242:I242)</f>
        <v>0</v>
      </c>
    </row>
    <row r="243" customFormat="false" ht="14.25" hidden="false" customHeight="false" outlineLevel="0" collapsed="false">
      <c r="A243" s="78" t="n">
        <f aca="false">A242+1</f>
        <v>242</v>
      </c>
      <c r="B243" s="78" t="str">
        <f aca="false">IF(J243&lt;&gt;0,IF(COUNTIF(J$2:J$334,J243)&lt;&gt;1,RANK(J243,J$2:J$334)&amp;"°",RANK(J243,J$2:J$334)),"")</f>
        <v/>
      </c>
      <c r="C243" s="4" t="str">
        <f aca="false">Joueurs!C221</f>
        <v>POZNANSKI Michel</v>
      </c>
      <c r="D243" s="78" t="n">
        <f aca="false">IFERROR(VLOOKUP($C243,JoueursT1,10,0),0)</f>
        <v>0</v>
      </c>
      <c r="E243" s="78" t="n">
        <f aca="false">IFERROR(VLOOKUP($C243,JoueursT2,10,0),0)</f>
        <v>0</v>
      </c>
      <c r="F243" s="78" t="n">
        <f aca="false">IFERROR(VLOOKUP($C243,JoueursT3,10,0),0)</f>
        <v>0</v>
      </c>
      <c r="G243" s="78" t="n">
        <f aca="false">IFERROR(VLOOKUP($C243,JoueursT4,10,0),0)</f>
        <v>0</v>
      </c>
      <c r="H243" s="78" t="n">
        <f aca="false">IFERROR(VLOOKUP($C243,JoueursT5,10,0),0)</f>
        <v>0</v>
      </c>
      <c r="I243" s="78" t="n">
        <f aca="false">IFERROR(VLOOKUP($C243,JoueursT6,10,0),0)</f>
        <v>0</v>
      </c>
      <c r="J243" s="78" t="n">
        <f aca="false">SUM(D243:I243)</f>
        <v>0</v>
      </c>
    </row>
    <row r="244" customFormat="false" ht="14.25" hidden="false" customHeight="false" outlineLevel="0" collapsed="false">
      <c r="A244" s="78" t="n">
        <f aca="false">A243+1</f>
        <v>243</v>
      </c>
      <c r="B244" s="78" t="str">
        <f aca="false">IF(J244&lt;&gt;0,IF(COUNTIF(J$2:J$334,J244)&lt;&gt;1,RANK(J244,J$2:J$334)&amp;"°",RANK(J244,J$2:J$334)),"")</f>
        <v/>
      </c>
      <c r="C244" s="4" t="str">
        <f aca="false">Joueurs!C222</f>
        <v>RIETH Annie</v>
      </c>
      <c r="D244" s="78" t="n">
        <f aca="false">IFERROR(VLOOKUP($C244,JoueursT1,10,0),0)</f>
        <v>0</v>
      </c>
      <c r="E244" s="78" t="n">
        <f aca="false">IFERROR(VLOOKUP($C244,JoueursT2,10,0),0)</f>
        <v>0</v>
      </c>
      <c r="F244" s="78" t="n">
        <f aca="false">IFERROR(VLOOKUP($C244,JoueursT3,10,0),0)</f>
        <v>0</v>
      </c>
      <c r="G244" s="78" t="n">
        <f aca="false">IFERROR(VLOOKUP($C244,JoueursT4,10,0),0)</f>
        <v>0</v>
      </c>
      <c r="H244" s="78" t="n">
        <f aca="false">IFERROR(VLOOKUP($C244,JoueursT5,10,0),0)</f>
        <v>0</v>
      </c>
      <c r="I244" s="78" t="n">
        <f aca="false">IFERROR(VLOOKUP($C244,JoueursT6,10,0),0)</f>
        <v>0</v>
      </c>
      <c r="J244" s="78" t="n">
        <f aca="false">SUM(D244:I244)</f>
        <v>0</v>
      </c>
    </row>
    <row r="245" customFormat="false" ht="14.25" hidden="false" customHeight="false" outlineLevel="0" collapsed="false">
      <c r="A245" s="78" t="n">
        <f aca="false">A244+1</f>
        <v>244</v>
      </c>
      <c r="B245" s="78" t="str">
        <f aca="false">IF(J245&lt;&gt;0,IF(COUNTIF(J$2:J$334,J245)&lt;&gt;1,RANK(J245,J$2:J$334)&amp;"°",RANK(J245,J$2:J$334)),"")</f>
        <v/>
      </c>
      <c r="C245" s="4" t="str">
        <f aca="false">Joueurs!C224</f>
        <v>SALVAT Suzanne</v>
      </c>
      <c r="D245" s="78" t="n">
        <f aca="false">IFERROR(VLOOKUP($C245,JoueursT1,10,0),0)</f>
        <v>0</v>
      </c>
      <c r="E245" s="78" t="n">
        <f aca="false">IFERROR(VLOOKUP($C245,JoueursT2,10,0),0)</f>
        <v>0</v>
      </c>
      <c r="F245" s="78" t="n">
        <f aca="false">IFERROR(VLOOKUP($C245,JoueursT3,10,0),0)</f>
        <v>0</v>
      </c>
      <c r="G245" s="78" t="n">
        <f aca="false">IFERROR(VLOOKUP($C245,JoueursT4,10,0),0)</f>
        <v>0</v>
      </c>
      <c r="H245" s="78" t="n">
        <f aca="false">IFERROR(VLOOKUP($C245,JoueursT5,10,0),0)</f>
        <v>0</v>
      </c>
      <c r="I245" s="78" t="n">
        <f aca="false">IFERROR(VLOOKUP($C245,JoueursT6,10,0),0)</f>
        <v>0</v>
      </c>
      <c r="J245" s="78" t="n">
        <f aca="false">SUM(D245:I245)</f>
        <v>0</v>
      </c>
    </row>
    <row r="246" customFormat="false" ht="14.25" hidden="false" customHeight="false" outlineLevel="0" collapsed="false">
      <c r="A246" s="78" t="n">
        <f aca="false">A245+1</f>
        <v>245</v>
      </c>
      <c r="B246" s="78" t="str">
        <f aca="false">IF(J246&lt;&gt;0,IF(COUNTIF(J$2:J$334,J246)&lt;&gt;1,RANK(J246,J$2:J$334)&amp;"°",RANK(J246,J$2:J$334)),"")</f>
        <v/>
      </c>
      <c r="C246" s="4" t="str">
        <f aca="false">Joueurs!C225</f>
        <v>STRATMANN Dominique</v>
      </c>
      <c r="D246" s="78" t="n">
        <f aca="false">IFERROR(VLOOKUP($C246,JoueursT1,10,0),0)</f>
        <v>0</v>
      </c>
      <c r="E246" s="78" t="n">
        <f aca="false">IFERROR(VLOOKUP($C246,JoueursT2,10,0),0)</f>
        <v>0</v>
      </c>
      <c r="F246" s="78" t="n">
        <f aca="false">IFERROR(VLOOKUP($C246,JoueursT3,10,0),0)</f>
        <v>0</v>
      </c>
      <c r="G246" s="78" t="n">
        <f aca="false">IFERROR(VLOOKUP($C246,JoueursT4,10,0),0)</f>
        <v>0</v>
      </c>
      <c r="H246" s="78" t="n">
        <f aca="false">IFERROR(VLOOKUP($C246,JoueursT5,10,0),0)</f>
        <v>0</v>
      </c>
      <c r="I246" s="78" t="n">
        <f aca="false">IFERROR(VLOOKUP($C246,JoueursT6,10,0),0)</f>
        <v>0</v>
      </c>
      <c r="J246" s="78" t="n">
        <f aca="false">SUM(D246:I246)</f>
        <v>0</v>
      </c>
    </row>
    <row r="247" customFormat="false" ht="14.25" hidden="false" customHeight="false" outlineLevel="0" collapsed="false">
      <c r="A247" s="78" t="n">
        <f aca="false">A246+1</f>
        <v>246</v>
      </c>
      <c r="B247" s="78" t="str">
        <f aca="false">IF(J247&lt;&gt;0,IF(COUNTIF(J$2:J$334,J247)&lt;&gt;1,RANK(J247,J$2:J$334)&amp;"°",RANK(J247,J$2:J$334)),"")</f>
        <v/>
      </c>
      <c r="C247" s="4" t="str">
        <f aca="false">Joueurs!C227</f>
        <v>BERTRAND Mireille</v>
      </c>
      <c r="D247" s="78" t="n">
        <f aca="false">IFERROR(VLOOKUP($C247,JoueursT1,10,0),0)</f>
        <v>0</v>
      </c>
      <c r="E247" s="78" t="n">
        <f aca="false">IFERROR(VLOOKUP($C247,JoueursT2,10,0),0)</f>
        <v>0</v>
      </c>
      <c r="F247" s="78" t="n">
        <f aca="false">IFERROR(VLOOKUP($C247,JoueursT3,10,0),0)</f>
        <v>0</v>
      </c>
      <c r="G247" s="78" t="n">
        <f aca="false">IFERROR(VLOOKUP($C247,JoueursT4,10,0),0)</f>
        <v>0</v>
      </c>
      <c r="H247" s="78" t="n">
        <f aca="false">IFERROR(VLOOKUP($C247,JoueursT5,10,0),0)</f>
        <v>0</v>
      </c>
      <c r="I247" s="78" t="n">
        <f aca="false">IFERROR(VLOOKUP($C247,JoueursT6,10,0),0)</f>
        <v>0</v>
      </c>
      <c r="J247" s="78" t="n">
        <f aca="false">SUM(D247:I247)</f>
        <v>0</v>
      </c>
    </row>
    <row r="248" customFormat="false" ht="14.25" hidden="false" customHeight="false" outlineLevel="0" collapsed="false">
      <c r="A248" s="78" t="n">
        <f aca="false">A247+1</f>
        <v>247</v>
      </c>
      <c r="B248" s="78" t="str">
        <f aca="false">IF(J248&lt;&gt;0,IF(COUNTIF(J$2:J$334,J248)&lt;&gt;1,RANK(J248,J$2:J$334)&amp;"°",RANK(J248,J$2:J$334)),"")</f>
        <v/>
      </c>
      <c r="C248" s="4" t="str">
        <f aca="false">Joueurs!C229</f>
        <v>BOUCHE Marie-Annette</v>
      </c>
      <c r="D248" s="78" t="n">
        <f aca="false">IFERROR(VLOOKUP($C248,JoueursT1,10,0),0)</f>
        <v>0</v>
      </c>
      <c r="E248" s="78" t="n">
        <f aca="false">IFERROR(VLOOKUP($C248,JoueursT2,10,0),0)</f>
        <v>0</v>
      </c>
      <c r="F248" s="78" t="n">
        <f aca="false">IFERROR(VLOOKUP($C248,JoueursT3,10,0),0)</f>
        <v>0</v>
      </c>
      <c r="G248" s="78" t="n">
        <f aca="false">IFERROR(VLOOKUP($C248,JoueursT4,10,0),0)</f>
        <v>0</v>
      </c>
      <c r="H248" s="78" t="n">
        <f aca="false">IFERROR(VLOOKUP($C248,JoueursT5,10,0),0)</f>
        <v>0</v>
      </c>
      <c r="I248" s="78" t="n">
        <f aca="false">IFERROR(VLOOKUP($C248,JoueursT6,10,0),0)</f>
        <v>0</v>
      </c>
      <c r="J248" s="78" t="n">
        <f aca="false">SUM(D248:I248)</f>
        <v>0</v>
      </c>
    </row>
    <row r="249" customFormat="false" ht="14.25" hidden="false" customHeight="false" outlineLevel="0" collapsed="false">
      <c r="A249" s="78" t="n">
        <f aca="false">A248+1</f>
        <v>248</v>
      </c>
      <c r="B249" s="78" t="str">
        <f aca="false">IF(J249&lt;&gt;0,IF(COUNTIF(J$2:J$334,J249)&lt;&gt;1,RANK(J249,J$2:J$334)&amp;"°",RANK(J249,J$2:J$334)),"")</f>
        <v/>
      </c>
      <c r="C249" s="4" t="str">
        <f aca="false">Joueurs!C230</f>
        <v>BOURGOIN Pierre</v>
      </c>
      <c r="D249" s="78" t="n">
        <f aca="false">IFERROR(VLOOKUP($C249,JoueursT1,10,0),0)</f>
        <v>0</v>
      </c>
      <c r="E249" s="78" t="n">
        <f aca="false">IFERROR(VLOOKUP($C249,JoueursT2,10,0),0)</f>
        <v>0</v>
      </c>
      <c r="F249" s="78" t="n">
        <f aca="false">IFERROR(VLOOKUP($C249,JoueursT3,10,0),0)</f>
        <v>0</v>
      </c>
      <c r="G249" s="78" t="n">
        <f aca="false">IFERROR(VLOOKUP($C249,JoueursT4,10,0),0)</f>
        <v>0</v>
      </c>
      <c r="H249" s="78" t="n">
        <f aca="false">IFERROR(VLOOKUP($C249,JoueursT5,10,0),0)</f>
        <v>0</v>
      </c>
      <c r="I249" s="78" t="n">
        <f aca="false">IFERROR(VLOOKUP($C249,JoueursT6,10,0),0)</f>
        <v>0</v>
      </c>
      <c r="J249" s="78" t="n">
        <f aca="false">SUM(D249:I249)</f>
        <v>0</v>
      </c>
    </row>
    <row r="250" customFormat="false" ht="14.25" hidden="false" customHeight="false" outlineLevel="0" collapsed="false">
      <c r="A250" s="78" t="n">
        <f aca="false">A249+1</f>
        <v>249</v>
      </c>
      <c r="B250" s="78" t="str">
        <f aca="false">IF(J250&lt;&gt;0,IF(COUNTIF(J$2:J$334,J250)&lt;&gt;1,RANK(J250,J$2:J$334)&amp;"°",RANK(J250,J$2:J$334)),"")</f>
        <v/>
      </c>
      <c r="C250" s="4" t="str">
        <f aca="false">Joueurs!C232</f>
        <v>COUTANT Mireille</v>
      </c>
      <c r="D250" s="78" t="n">
        <f aca="false">IFERROR(VLOOKUP($C250,JoueursT1,10,0),0)</f>
        <v>0</v>
      </c>
      <c r="E250" s="78" t="n">
        <f aca="false">IFERROR(VLOOKUP($C250,JoueursT2,10,0),0)</f>
        <v>0</v>
      </c>
      <c r="F250" s="78" t="n">
        <f aca="false">IFERROR(VLOOKUP($C250,JoueursT3,10,0),0)</f>
        <v>0</v>
      </c>
      <c r="G250" s="78" t="n">
        <f aca="false">IFERROR(VLOOKUP($C250,JoueursT4,10,0),0)</f>
        <v>0</v>
      </c>
      <c r="H250" s="78" t="n">
        <f aca="false">IFERROR(VLOOKUP($C250,JoueursT5,10,0),0)</f>
        <v>0</v>
      </c>
      <c r="I250" s="78" t="n">
        <f aca="false">IFERROR(VLOOKUP($C250,JoueursT6,10,0),0)</f>
        <v>0</v>
      </c>
      <c r="J250" s="78" t="n">
        <f aca="false">SUM(D250:I250)</f>
        <v>0</v>
      </c>
    </row>
    <row r="251" customFormat="false" ht="14.25" hidden="false" customHeight="false" outlineLevel="0" collapsed="false">
      <c r="A251" s="78" t="n">
        <f aca="false">A250+1</f>
        <v>250</v>
      </c>
      <c r="B251" s="78" t="str">
        <f aca="false">IF(J251&lt;&gt;0,IF(COUNTIF(J$2:J$334,J251)&lt;&gt;1,RANK(J251,J$2:J$334)&amp;"°",RANK(J251,J$2:J$334)),"")</f>
        <v/>
      </c>
      <c r="C251" s="4" t="str">
        <f aca="false">Joueurs!C233</f>
        <v>DONY Véronique</v>
      </c>
      <c r="D251" s="78" t="n">
        <f aca="false">IFERROR(VLOOKUP($C251,JoueursT1,10,0),0)</f>
        <v>0</v>
      </c>
      <c r="E251" s="78" t="n">
        <f aca="false">IFERROR(VLOOKUP($C251,JoueursT2,10,0),0)</f>
        <v>0</v>
      </c>
      <c r="F251" s="78" t="n">
        <f aca="false">IFERROR(VLOOKUP($C251,JoueursT3,10,0),0)</f>
        <v>0</v>
      </c>
      <c r="G251" s="78" t="n">
        <f aca="false">IFERROR(VLOOKUP($C251,JoueursT4,10,0),0)</f>
        <v>0</v>
      </c>
      <c r="H251" s="78" t="n">
        <f aca="false">IFERROR(VLOOKUP($C251,JoueursT5,10,0),0)</f>
        <v>0</v>
      </c>
      <c r="I251" s="78" t="n">
        <f aca="false">IFERROR(VLOOKUP($C251,JoueursT6,10,0),0)</f>
        <v>0</v>
      </c>
      <c r="J251" s="78" t="n">
        <f aca="false">SUM(D251:I251)</f>
        <v>0</v>
      </c>
    </row>
    <row r="252" customFormat="false" ht="14.25" hidden="false" customHeight="false" outlineLevel="0" collapsed="false">
      <c r="A252" s="78" t="n">
        <f aca="false">A251+1</f>
        <v>251</v>
      </c>
      <c r="B252" s="78" t="str">
        <f aca="false">IF(J252&lt;&gt;0,IF(COUNTIF(J$2:J$334,J252)&lt;&gt;1,RANK(J252,J$2:J$334)&amp;"°",RANK(J252,J$2:J$334)),"")</f>
        <v/>
      </c>
      <c r="C252" s="4" t="str">
        <f aca="false">Joueurs!C234</f>
        <v>DUPUIT Marie-Louise</v>
      </c>
      <c r="D252" s="78" t="n">
        <f aca="false">IFERROR(VLOOKUP($C252,JoueursT1,10,0),0)</f>
        <v>0</v>
      </c>
      <c r="E252" s="78" t="n">
        <f aca="false">IFERROR(VLOOKUP($C252,JoueursT2,10,0),0)</f>
        <v>0</v>
      </c>
      <c r="F252" s="78" t="n">
        <f aca="false">IFERROR(VLOOKUP($C252,JoueursT3,10,0),0)</f>
        <v>0</v>
      </c>
      <c r="G252" s="78" t="n">
        <f aca="false">IFERROR(VLOOKUP($C252,JoueursT4,10,0),0)</f>
        <v>0</v>
      </c>
      <c r="H252" s="78" t="n">
        <f aca="false">IFERROR(VLOOKUP($C252,JoueursT5,10,0),0)</f>
        <v>0</v>
      </c>
      <c r="I252" s="78" t="n">
        <f aca="false">IFERROR(VLOOKUP($C252,JoueursT6,10,0),0)</f>
        <v>0</v>
      </c>
      <c r="J252" s="78" t="n">
        <f aca="false">SUM(D252:I252)</f>
        <v>0</v>
      </c>
    </row>
    <row r="253" customFormat="false" ht="14.25" hidden="false" customHeight="false" outlineLevel="0" collapsed="false">
      <c r="A253" s="78" t="n">
        <f aca="false">A252+1</f>
        <v>252</v>
      </c>
      <c r="B253" s="78" t="str">
        <f aca="false">IF(J253&lt;&gt;0,IF(COUNTIF(J$2:J$334,J253)&lt;&gt;1,RANK(J253,J$2:J$334)&amp;"°",RANK(J253,J$2:J$334)),"")</f>
        <v/>
      </c>
      <c r="C253" s="4" t="str">
        <f aca="false">Joueurs!C235</f>
        <v>DUTHURON Nathalie</v>
      </c>
      <c r="D253" s="78" t="n">
        <f aca="false">IFERROR(VLOOKUP($C253,JoueursT1,10,0),0)</f>
        <v>0</v>
      </c>
      <c r="E253" s="78" t="n">
        <f aca="false">IFERROR(VLOOKUP($C253,JoueursT2,10,0),0)</f>
        <v>0</v>
      </c>
      <c r="F253" s="78" t="n">
        <f aca="false">IFERROR(VLOOKUP($C253,JoueursT3,10,0),0)</f>
        <v>0</v>
      </c>
      <c r="G253" s="78" t="n">
        <f aca="false">IFERROR(VLOOKUP($C253,JoueursT4,10,0),0)</f>
        <v>0</v>
      </c>
      <c r="H253" s="78" t="n">
        <f aca="false">IFERROR(VLOOKUP($C253,JoueursT5,10,0),0)</f>
        <v>0</v>
      </c>
      <c r="I253" s="78" t="n">
        <f aca="false">IFERROR(VLOOKUP($C253,JoueursT6,10,0),0)</f>
        <v>0</v>
      </c>
      <c r="J253" s="78" t="n">
        <f aca="false">SUM(D253:I253)</f>
        <v>0</v>
      </c>
    </row>
    <row r="254" customFormat="false" ht="14.25" hidden="false" customHeight="false" outlineLevel="0" collapsed="false">
      <c r="A254" s="78" t="n">
        <f aca="false">A253+1</f>
        <v>253</v>
      </c>
      <c r="B254" s="78" t="str">
        <f aca="false">IF(J254&lt;&gt;0,IF(COUNTIF(J$2:J$334,J254)&lt;&gt;1,RANK(J254,J$2:J$334)&amp;"°",RANK(J254,J$2:J$334)),"")</f>
        <v/>
      </c>
      <c r="C254" s="4" t="str">
        <f aca="false">Joueurs!C236</f>
        <v>FAGE Marie-Odile</v>
      </c>
      <c r="D254" s="78" t="n">
        <f aca="false">IFERROR(VLOOKUP($C254,JoueursT1,10,0),0)</f>
        <v>0</v>
      </c>
      <c r="E254" s="78" t="n">
        <f aca="false">IFERROR(VLOOKUP($C254,JoueursT2,10,0),0)</f>
        <v>0</v>
      </c>
      <c r="F254" s="78" t="n">
        <f aca="false">IFERROR(VLOOKUP($C254,JoueursT3,10,0),0)</f>
        <v>0</v>
      </c>
      <c r="G254" s="78" t="n">
        <f aca="false">IFERROR(VLOOKUP($C254,JoueursT4,10,0),0)</f>
        <v>0</v>
      </c>
      <c r="H254" s="78" t="n">
        <f aca="false">IFERROR(VLOOKUP($C254,JoueursT5,10,0),0)</f>
        <v>0</v>
      </c>
      <c r="I254" s="78" t="n">
        <f aca="false">IFERROR(VLOOKUP($C254,JoueursT6,10,0),0)</f>
        <v>0</v>
      </c>
      <c r="J254" s="78" t="n">
        <f aca="false">SUM(D254:I254)</f>
        <v>0</v>
      </c>
    </row>
    <row r="255" customFormat="false" ht="14.25" hidden="false" customHeight="false" outlineLevel="0" collapsed="false">
      <c r="A255" s="78" t="n">
        <f aca="false">A254+1</f>
        <v>254</v>
      </c>
      <c r="B255" s="78" t="str">
        <f aca="false">IF(J255&lt;&gt;0,IF(COUNTIF(J$2:J$334,J255)&lt;&gt;1,RANK(J255,J$2:J$334)&amp;"°",RANK(J255,J$2:J$334)),"")</f>
        <v/>
      </c>
      <c r="C255" s="4" t="str">
        <f aca="false">Joueurs!C237</f>
        <v>GAUDARD Françoise</v>
      </c>
      <c r="D255" s="78" t="n">
        <f aca="false">IFERROR(VLOOKUP($C255,JoueursT1,10,0),0)</f>
        <v>0</v>
      </c>
      <c r="E255" s="78" t="n">
        <f aca="false">IFERROR(VLOOKUP($C255,JoueursT2,10,0),0)</f>
        <v>0</v>
      </c>
      <c r="F255" s="78" t="n">
        <f aca="false">IFERROR(VLOOKUP($C255,JoueursT3,10,0),0)</f>
        <v>0</v>
      </c>
      <c r="G255" s="78" t="n">
        <f aca="false">IFERROR(VLOOKUP($C255,JoueursT4,10,0),0)</f>
        <v>0</v>
      </c>
      <c r="H255" s="78" t="n">
        <f aca="false">IFERROR(VLOOKUP($C255,JoueursT5,10,0),0)</f>
        <v>0</v>
      </c>
      <c r="I255" s="78" t="n">
        <f aca="false">IFERROR(VLOOKUP($C255,JoueursT6,10,0),0)</f>
        <v>0</v>
      </c>
      <c r="J255" s="78" t="n">
        <f aca="false">SUM(D255:I255)</f>
        <v>0</v>
      </c>
    </row>
    <row r="256" customFormat="false" ht="14.25" hidden="false" customHeight="false" outlineLevel="0" collapsed="false">
      <c r="A256" s="78" t="n">
        <f aca="false">A255+1</f>
        <v>255</v>
      </c>
      <c r="B256" s="78" t="str">
        <f aca="false">IF(J256&lt;&gt;0,IF(COUNTIF(J$2:J$334,J256)&lt;&gt;1,RANK(J256,J$2:J$334)&amp;"°",RANK(J256,J$2:J$334)),"")</f>
        <v/>
      </c>
      <c r="C256" s="4" t="str">
        <f aca="false">Joueurs!C238</f>
        <v>GOHIEZ Jean-Michel</v>
      </c>
      <c r="D256" s="78" t="n">
        <f aca="false">IFERROR(VLOOKUP($C256,JoueursT1,10,0),0)</f>
        <v>0</v>
      </c>
      <c r="E256" s="78" t="n">
        <f aca="false">IFERROR(VLOOKUP($C256,JoueursT2,10,0),0)</f>
        <v>0</v>
      </c>
      <c r="F256" s="78" t="n">
        <f aca="false">IFERROR(VLOOKUP($C256,JoueursT3,10,0),0)</f>
        <v>0</v>
      </c>
      <c r="G256" s="78" t="n">
        <f aca="false">IFERROR(VLOOKUP($C256,JoueursT4,10,0),0)</f>
        <v>0</v>
      </c>
      <c r="H256" s="78" t="n">
        <f aca="false">IFERROR(VLOOKUP($C256,JoueursT5,10,0),0)</f>
        <v>0</v>
      </c>
      <c r="I256" s="78" t="n">
        <f aca="false">IFERROR(VLOOKUP($C256,JoueursT6,10,0),0)</f>
        <v>0</v>
      </c>
      <c r="J256" s="78" t="n">
        <f aca="false">SUM(D256:I256)</f>
        <v>0</v>
      </c>
    </row>
    <row r="257" customFormat="false" ht="14.25" hidden="false" customHeight="false" outlineLevel="0" collapsed="false">
      <c r="A257" s="78" t="n">
        <f aca="false">A256+1</f>
        <v>256</v>
      </c>
      <c r="B257" s="78" t="str">
        <f aca="false">IF(J257&lt;&gt;0,IF(COUNTIF(J$2:J$334,J257)&lt;&gt;1,RANK(J257,J$2:J$334)&amp;"°",RANK(J257,J$2:J$334)),"")</f>
        <v/>
      </c>
      <c r="C257" s="4" t="str">
        <f aca="false">Joueurs!C239</f>
        <v>GREMONT Renée</v>
      </c>
      <c r="D257" s="78" t="n">
        <f aca="false">IFERROR(VLOOKUP($C257,JoueursT1,10,0),0)</f>
        <v>0</v>
      </c>
      <c r="E257" s="78" t="n">
        <f aca="false">IFERROR(VLOOKUP($C257,JoueursT2,10,0),0)</f>
        <v>0</v>
      </c>
      <c r="F257" s="78" t="n">
        <f aca="false">IFERROR(VLOOKUP($C257,JoueursT3,10,0),0)</f>
        <v>0</v>
      </c>
      <c r="G257" s="78" t="n">
        <f aca="false">IFERROR(VLOOKUP($C257,JoueursT4,10,0),0)</f>
        <v>0</v>
      </c>
      <c r="H257" s="78" t="n">
        <f aca="false">IFERROR(VLOOKUP($C257,JoueursT5,10,0),0)</f>
        <v>0</v>
      </c>
      <c r="I257" s="78" t="n">
        <f aca="false">IFERROR(VLOOKUP($C257,JoueursT6,10,0),0)</f>
        <v>0</v>
      </c>
      <c r="J257" s="78" t="n">
        <f aca="false">SUM(D257:I257)</f>
        <v>0</v>
      </c>
    </row>
    <row r="258" customFormat="false" ht="14.25" hidden="false" customHeight="false" outlineLevel="0" collapsed="false">
      <c r="A258" s="78" t="n">
        <f aca="false">A257+1</f>
        <v>257</v>
      </c>
      <c r="B258" s="78" t="str">
        <f aca="false">IF(J258&lt;&gt;0,IF(COUNTIF(J$2:J$334,J258)&lt;&gt;1,RANK(J258,J$2:J$334)&amp;"°",RANK(J258,J$2:J$334)),"")</f>
        <v/>
      </c>
      <c r="C258" s="4" t="str">
        <f aca="false">Joueurs!C240</f>
        <v>HENRIET Madeleine</v>
      </c>
      <c r="D258" s="78" t="n">
        <f aca="false">IFERROR(VLOOKUP($C258,JoueursT1,10,0),0)</f>
        <v>0</v>
      </c>
      <c r="E258" s="78" t="n">
        <f aca="false">IFERROR(VLOOKUP($C258,JoueursT2,10,0),0)</f>
        <v>0</v>
      </c>
      <c r="F258" s="78" t="n">
        <f aca="false">IFERROR(VLOOKUP($C258,JoueursT3,10,0),0)</f>
        <v>0</v>
      </c>
      <c r="G258" s="78" t="n">
        <f aca="false">IFERROR(VLOOKUP($C258,JoueursT4,10,0),0)</f>
        <v>0</v>
      </c>
      <c r="H258" s="78" t="n">
        <f aca="false">IFERROR(VLOOKUP($C258,JoueursT5,10,0),0)</f>
        <v>0</v>
      </c>
      <c r="I258" s="78" t="n">
        <f aca="false">IFERROR(VLOOKUP($C258,JoueursT6,10,0),0)</f>
        <v>0</v>
      </c>
      <c r="J258" s="78" t="n">
        <f aca="false">SUM(D258:I258)</f>
        <v>0</v>
      </c>
    </row>
    <row r="259" customFormat="false" ht="14.25" hidden="false" customHeight="false" outlineLevel="0" collapsed="false">
      <c r="A259" s="78" t="n">
        <f aca="false">A258+1</f>
        <v>258</v>
      </c>
      <c r="B259" s="78" t="str">
        <f aca="false">IF(J259&lt;&gt;0,IF(COUNTIF(J$2:J$334,J259)&lt;&gt;1,RANK(J259,J$2:J$334)&amp;"°",RANK(J259,J$2:J$334)),"")</f>
        <v/>
      </c>
      <c r="C259" s="4" t="str">
        <f aca="false">Joueurs!C242</f>
        <v>MARTIN Patrick</v>
      </c>
      <c r="D259" s="78" t="n">
        <f aca="false">IFERROR(VLOOKUP($C259,JoueursT1,10,0),0)</f>
        <v>0</v>
      </c>
      <c r="E259" s="78" t="n">
        <f aca="false">IFERROR(VLOOKUP($C259,JoueursT2,10,0),0)</f>
        <v>0</v>
      </c>
      <c r="F259" s="78" t="n">
        <f aca="false">IFERROR(VLOOKUP($C259,JoueursT3,10,0),0)</f>
        <v>0</v>
      </c>
      <c r="G259" s="78" t="n">
        <f aca="false">IFERROR(VLOOKUP($C259,JoueursT4,10,0),0)</f>
        <v>0</v>
      </c>
      <c r="H259" s="78" t="n">
        <f aca="false">IFERROR(VLOOKUP($C259,JoueursT5,10,0),0)</f>
        <v>0</v>
      </c>
      <c r="I259" s="78" t="n">
        <f aca="false">IFERROR(VLOOKUP($C259,JoueursT6,10,0),0)</f>
        <v>0</v>
      </c>
      <c r="J259" s="78" t="n">
        <f aca="false">SUM(D259:I259)</f>
        <v>0</v>
      </c>
    </row>
    <row r="260" customFormat="false" ht="14.25" hidden="false" customHeight="false" outlineLevel="0" collapsed="false">
      <c r="A260" s="78" t="n">
        <f aca="false">A259+1</f>
        <v>259</v>
      </c>
      <c r="B260" s="78" t="str">
        <f aca="false">IF(J260&lt;&gt;0,IF(COUNTIF(J$2:J$334,J260)&lt;&gt;1,RANK(J260,J$2:J$334)&amp;"°",RANK(J260,J$2:J$334)),"")</f>
        <v/>
      </c>
      <c r="C260" s="4" t="str">
        <f aca="false">Joueurs!C244</f>
        <v>PHILIPPOT Véronique</v>
      </c>
      <c r="D260" s="78" t="n">
        <f aca="false">IFERROR(VLOOKUP($C260,JoueursT1,10,0),0)</f>
        <v>0</v>
      </c>
      <c r="E260" s="78" t="n">
        <f aca="false">IFERROR(VLOOKUP($C260,JoueursT2,10,0),0)</f>
        <v>0</v>
      </c>
      <c r="F260" s="78" t="n">
        <f aca="false">IFERROR(VLOOKUP($C260,JoueursT3,10,0),0)</f>
        <v>0</v>
      </c>
      <c r="G260" s="78" t="n">
        <f aca="false">IFERROR(VLOOKUP($C260,JoueursT4,10,0),0)</f>
        <v>0</v>
      </c>
      <c r="H260" s="78" t="n">
        <f aca="false">IFERROR(VLOOKUP($C260,JoueursT5,10,0),0)</f>
        <v>0</v>
      </c>
      <c r="I260" s="78" t="n">
        <f aca="false">IFERROR(VLOOKUP($C260,JoueursT6,10,0),0)</f>
        <v>0</v>
      </c>
      <c r="J260" s="78" t="n">
        <f aca="false">SUM(D260:I260)</f>
        <v>0</v>
      </c>
    </row>
    <row r="261" customFormat="false" ht="14.25" hidden="false" customHeight="false" outlineLevel="0" collapsed="false">
      <c r="A261" s="78" t="n">
        <f aca="false">A260+1</f>
        <v>260</v>
      </c>
      <c r="B261" s="78" t="str">
        <f aca="false">IF(J261&lt;&gt;0,IF(COUNTIF(J$2:J$334,J261)&lt;&gt;1,RANK(J261,J$2:J$334)&amp;"°",RANK(J261,J$2:J$334)),"")</f>
        <v/>
      </c>
      <c r="C261" s="4" t="str">
        <f aca="false">Joueurs!C246</f>
        <v>ROZUMEK Maxime</v>
      </c>
      <c r="D261" s="78" t="n">
        <f aca="false">IFERROR(VLOOKUP($C261,JoueursT1,10,0),0)</f>
        <v>0</v>
      </c>
      <c r="E261" s="78" t="n">
        <f aca="false">IFERROR(VLOOKUP($C261,JoueursT2,10,0),0)</f>
        <v>0</v>
      </c>
      <c r="F261" s="78" t="n">
        <f aca="false">IFERROR(VLOOKUP($C261,JoueursT3,10,0),0)</f>
        <v>0</v>
      </c>
      <c r="G261" s="78" t="n">
        <f aca="false">IFERROR(VLOOKUP($C261,JoueursT4,10,0),0)</f>
        <v>0</v>
      </c>
      <c r="H261" s="78" t="n">
        <f aca="false">IFERROR(VLOOKUP($C261,JoueursT5,10,0),0)</f>
        <v>0</v>
      </c>
      <c r="I261" s="78" t="n">
        <f aca="false">IFERROR(VLOOKUP($C261,JoueursT6,10,0),0)</f>
        <v>0</v>
      </c>
      <c r="J261" s="78" t="n">
        <f aca="false">SUM(D261:I261)</f>
        <v>0</v>
      </c>
    </row>
    <row r="262" customFormat="false" ht="14.25" hidden="false" customHeight="false" outlineLevel="0" collapsed="false">
      <c r="A262" s="78" t="n">
        <f aca="false">A261+1</f>
        <v>261</v>
      </c>
      <c r="B262" s="78" t="str">
        <f aca="false">IF(J262&lt;&gt;0,IF(COUNTIF(J$2:J$334,J262)&lt;&gt;1,RANK(J262,J$2:J$334)&amp;"°",RANK(J262,J$2:J$334)),"")</f>
        <v/>
      </c>
      <c r="C262" s="4" t="str">
        <f aca="false">Joueurs!C256</f>
        <v>HUGET Sylvie</v>
      </c>
      <c r="D262" s="78" t="n">
        <f aca="false">IFERROR(VLOOKUP($C262,JoueursT1,10,0),0)</f>
        <v>0</v>
      </c>
      <c r="E262" s="78" t="n">
        <f aca="false">IFERROR(VLOOKUP($C262,JoueursT2,10,0),0)</f>
        <v>0</v>
      </c>
      <c r="F262" s="78" t="n">
        <f aca="false">IFERROR(VLOOKUP($C262,JoueursT3,10,0),0)</f>
        <v>0</v>
      </c>
      <c r="G262" s="78" t="n">
        <f aca="false">IFERROR(VLOOKUP($C262,JoueursT4,10,0),0)</f>
        <v>0</v>
      </c>
      <c r="H262" s="78" t="n">
        <f aca="false">IFERROR(VLOOKUP($C262,JoueursT5,10,0),0)</f>
        <v>0</v>
      </c>
      <c r="I262" s="78" t="n">
        <f aca="false">IFERROR(VLOOKUP($C262,JoueursT6,10,0),0)</f>
        <v>0</v>
      </c>
      <c r="J262" s="78" t="n">
        <f aca="false">SUM(D262:I262)</f>
        <v>0</v>
      </c>
    </row>
    <row r="263" customFormat="false" ht="14.25" hidden="false" customHeight="false" outlineLevel="0" collapsed="false">
      <c r="A263" s="78" t="n">
        <f aca="false">A262+1</f>
        <v>262</v>
      </c>
      <c r="B263" s="78" t="str">
        <f aca="false">IF(J263&lt;&gt;0,IF(COUNTIF(J$2:J$334,J263)&lt;&gt;1,RANK(J263,J$2:J$334)&amp;"°",RANK(J263,J$2:J$334)),"")</f>
        <v/>
      </c>
      <c r="C263" s="4" t="str">
        <f aca="false">Joueurs!C257</f>
        <v>PILARDEAUX Liliane</v>
      </c>
      <c r="D263" s="78" t="n">
        <f aca="false">IFERROR(VLOOKUP($C263,JoueursT1,10,0),0)</f>
        <v>0</v>
      </c>
      <c r="E263" s="78" t="n">
        <f aca="false">IFERROR(VLOOKUP($C263,JoueursT2,10,0),0)</f>
        <v>0</v>
      </c>
      <c r="F263" s="78" t="n">
        <f aca="false">IFERROR(VLOOKUP($C263,JoueursT3,10,0),0)</f>
        <v>0</v>
      </c>
      <c r="G263" s="78" t="n">
        <f aca="false">IFERROR(VLOOKUP($C263,JoueursT4,10,0),0)</f>
        <v>0</v>
      </c>
      <c r="H263" s="78" t="n">
        <f aca="false">IFERROR(VLOOKUP($C263,JoueursT5,10,0),0)</f>
        <v>0</v>
      </c>
      <c r="I263" s="78" t="n">
        <f aca="false">IFERROR(VLOOKUP($C263,JoueursT6,10,0),0)</f>
        <v>0</v>
      </c>
      <c r="J263" s="78" t="n">
        <f aca="false">SUM(D263:I263)</f>
        <v>0</v>
      </c>
    </row>
    <row r="264" customFormat="false" ht="14.25" hidden="false" customHeight="false" outlineLevel="0" collapsed="false">
      <c r="A264" s="78" t="n">
        <f aca="false">A263+1</f>
        <v>263</v>
      </c>
      <c r="B264" s="78" t="str">
        <f aca="false">IF(J264&lt;&gt;0,IF(COUNTIF(J$2:J$334,J264)&lt;&gt;1,RANK(J264,J$2:J$334)&amp;"°",RANK(J264,J$2:J$334)),"")</f>
        <v/>
      </c>
      <c r="C264" s="4" t="str">
        <f aca="false">Joueurs!C262</f>
        <v>BERQUIN Philippe</v>
      </c>
      <c r="D264" s="78" t="n">
        <f aca="false">IFERROR(VLOOKUP($C264,JoueursT1,10,0),0)</f>
        <v>0</v>
      </c>
      <c r="E264" s="78" t="n">
        <f aca="false">IFERROR(VLOOKUP($C264,JoueursT2,10,0),0)</f>
        <v>0</v>
      </c>
      <c r="F264" s="78" t="n">
        <f aca="false">IFERROR(VLOOKUP($C264,JoueursT3,10,0),0)</f>
        <v>0</v>
      </c>
      <c r="G264" s="78" t="n">
        <f aca="false">IFERROR(VLOOKUP($C264,JoueursT4,10,0),0)</f>
        <v>0</v>
      </c>
      <c r="H264" s="78" t="n">
        <f aca="false">IFERROR(VLOOKUP($C264,JoueursT5,10,0),0)</f>
        <v>0</v>
      </c>
      <c r="I264" s="78" t="n">
        <f aca="false">IFERROR(VLOOKUP($C264,JoueursT6,10,0),0)</f>
        <v>0</v>
      </c>
      <c r="J264" s="78" t="n">
        <f aca="false">SUM(D264:I264)</f>
        <v>0</v>
      </c>
    </row>
    <row r="265" customFormat="false" ht="14.25" hidden="false" customHeight="false" outlineLevel="0" collapsed="false">
      <c r="A265" s="78" t="n">
        <f aca="false">A264+1</f>
        <v>264</v>
      </c>
      <c r="B265" s="78" t="str">
        <f aca="false">IF(J265&lt;&gt;0,IF(COUNTIF(J$2:J$334,J265)&lt;&gt;1,RANK(J265,J$2:J$334)&amp;"°",RANK(J265,J$2:J$334)),"")</f>
        <v/>
      </c>
      <c r="C265" s="4" t="str">
        <f aca="false">Joueurs!C263</f>
        <v>GALLET Micheline</v>
      </c>
      <c r="D265" s="78" t="n">
        <f aca="false">IFERROR(VLOOKUP($C265,JoueursT1,10,0),0)</f>
        <v>0</v>
      </c>
      <c r="E265" s="78" t="n">
        <f aca="false">IFERROR(VLOOKUP($C265,JoueursT2,10,0),0)</f>
        <v>0</v>
      </c>
      <c r="F265" s="78" t="n">
        <f aca="false">IFERROR(VLOOKUP($C265,JoueursT3,10,0),0)</f>
        <v>0</v>
      </c>
      <c r="G265" s="78" t="n">
        <f aca="false">IFERROR(VLOOKUP($C265,JoueursT4,10,0),0)</f>
        <v>0</v>
      </c>
      <c r="H265" s="78" t="n">
        <f aca="false">IFERROR(VLOOKUP($C265,JoueursT5,10,0),0)</f>
        <v>0</v>
      </c>
      <c r="I265" s="78" t="n">
        <f aca="false">IFERROR(VLOOKUP($C265,JoueursT6,10,0),0)</f>
        <v>0</v>
      </c>
      <c r="J265" s="78" t="n">
        <f aca="false">SUM(D265:I265)</f>
        <v>0</v>
      </c>
    </row>
    <row r="266" customFormat="false" ht="14.25" hidden="false" customHeight="false" outlineLevel="0" collapsed="false">
      <c r="A266" s="78" t="n">
        <f aca="false">A265+1</f>
        <v>265</v>
      </c>
      <c r="B266" s="78" t="str">
        <f aca="false">IF(J266&lt;&gt;0,IF(COUNTIF(J$2:J$334,J266)&lt;&gt;1,RANK(J266,J$2:J$334)&amp;"°",RANK(J266,J$2:J$334)),"")</f>
        <v/>
      </c>
      <c r="C266" s="4" t="str">
        <f aca="false">Joueurs!C264</f>
        <v>HUART Renée</v>
      </c>
      <c r="D266" s="78" t="n">
        <f aca="false">IFERROR(VLOOKUP($C266,JoueursT1,10,0),0)</f>
        <v>0</v>
      </c>
      <c r="E266" s="78" t="n">
        <f aca="false">IFERROR(VLOOKUP($C266,JoueursT2,10,0),0)</f>
        <v>0</v>
      </c>
      <c r="F266" s="78" t="n">
        <f aca="false">IFERROR(VLOOKUP($C266,JoueursT3,10,0),0)</f>
        <v>0</v>
      </c>
      <c r="G266" s="78" t="n">
        <f aca="false">IFERROR(VLOOKUP($C266,JoueursT4,10,0),0)</f>
        <v>0</v>
      </c>
      <c r="H266" s="78" t="n">
        <f aca="false">IFERROR(VLOOKUP($C266,JoueursT5,10,0),0)</f>
        <v>0</v>
      </c>
      <c r="I266" s="78" t="n">
        <f aca="false">IFERROR(VLOOKUP($C266,JoueursT6,10,0),0)</f>
        <v>0</v>
      </c>
      <c r="J266" s="78" t="n">
        <f aca="false">SUM(D266:I266)</f>
        <v>0</v>
      </c>
    </row>
    <row r="267" customFormat="false" ht="14.25" hidden="false" customHeight="false" outlineLevel="0" collapsed="false">
      <c r="A267" s="78" t="n">
        <f aca="false">A266+1</f>
        <v>266</v>
      </c>
      <c r="B267" s="78" t="str">
        <f aca="false">IF(J267&lt;&gt;0,IF(COUNTIF(J$2:J$334,J267)&lt;&gt;1,RANK(J267,J$2:J$334)&amp;"°",RANK(J267,J$2:J$334)),"")</f>
        <v/>
      </c>
      <c r="C267" s="4" t="str">
        <f aca="false">Joueurs!C265</f>
        <v>JONET Françoise</v>
      </c>
      <c r="D267" s="78" t="n">
        <f aca="false">IFERROR(VLOOKUP($C267,JoueursT1,10,0),0)</f>
        <v>0</v>
      </c>
      <c r="E267" s="78" t="n">
        <f aca="false">IFERROR(VLOOKUP($C267,JoueursT2,10,0),0)</f>
        <v>0</v>
      </c>
      <c r="F267" s="78" t="n">
        <f aca="false">IFERROR(VLOOKUP($C267,JoueursT3,10,0),0)</f>
        <v>0</v>
      </c>
      <c r="G267" s="78" t="n">
        <f aca="false">IFERROR(VLOOKUP($C267,JoueursT4,10,0),0)</f>
        <v>0</v>
      </c>
      <c r="H267" s="78" t="n">
        <f aca="false">IFERROR(VLOOKUP($C267,JoueursT5,10,0),0)</f>
        <v>0</v>
      </c>
      <c r="I267" s="78" t="n">
        <f aca="false">IFERROR(VLOOKUP($C267,JoueursT6,10,0),0)</f>
        <v>0</v>
      </c>
      <c r="J267" s="78" t="n">
        <f aca="false">SUM(D267:I267)</f>
        <v>0</v>
      </c>
    </row>
    <row r="268" customFormat="false" ht="14.25" hidden="false" customHeight="false" outlineLevel="0" collapsed="false">
      <c r="A268" s="78" t="n">
        <f aca="false">A267+1</f>
        <v>267</v>
      </c>
      <c r="B268" s="78" t="str">
        <f aca="false">IF(J268&lt;&gt;0,IF(COUNTIF(J$2:J$334,J268)&lt;&gt;1,RANK(J268,J$2:J$334)&amp;"°",RANK(J268,J$2:J$334)),"")</f>
        <v/>
      </c>
      <c r="C268" s="4" t="str">
        <f aca="false">Joueurs!C266</f>
        <v>LAUNOIS Colette</v>
      </c>
      <c r="D268" s="78" t="n">
        <f aca="false">IFERROR(VLOOKUP($C268,JoueursT1,10,0),0)</f>
        <v>0</v>
      </c>
      <c r="E268" s="78" t="n">
        <f aca="false">IFERROR(VLOOKUP($C268,JoueursT2,10,0),0)</f>
        <v>0</v>
      </c>
      <c r="F268" s="78" t="n">
        <f aca="false">IFERROR(VLOOKUP($C268,JoueursT3,10,0),0)</f>
        <v>0</v>
      </c>
      <c r="G268" s="78" t="n">
        <f aca="false">IFERROR(VLOOKUP($C268,JoueursT4,10,0),0)</f>
        <v>0</v>
      </c>
      <c r="H268" s="78" t="n">
        <f aca="false">IFERROR(VLOOKUP($C268,JoueursT5,10,0),0)</f>
        <v>0</v>
      </c>
      <c r="I268" s="78" t="n">
        <f aca="false">IFERROR(VLOOKUP($C268,JoueursT6,10,0),0)</f>
        <v>0</v>
      </c>
      <c r="J268" s="78" t="n">
        <f aca="false">SUM(D268:I268)</f>
        <v>0</v>
      </c>
    </row>
    <row r="269" customFormat="false" ht="14.25" hidden="false" customHeight="false" outlineLevel="0" collapsed="false">
      <c r="A269" s="78" t="n">
        <f aca="false">A268+1</f>
        <v>268</v>
      </c>
      <c r="B269" s="78" t="str">
        <f aca="false">IF(J269&lt;&gt;0,IF(COUNTIF(J$2:J$334,J269)&lt;&gt;1,RANK(J269,J$2:J$334)&amp;"°",RANK(J269,J$2:J$334)),"")</f>
        <v/>
      </c>
      <c r="C269" s="4" t="str">
        <f aca="false">Joueurs!C267</f>
        <v>LUNDY Claudette</v>
      </c>
      <c r="D269" s="78" t="n">
        <f aca="false">IFERROR(VLOOKUP($C269,JoueursT1,10,0),0)</f>
        <v>0</v>
      </c>
      <c r="E269" s="78" t="n">
        <f aca="false">IFERROR(VLOOKUP($C269,JoueursT2,10,0),0)</f>
        <v>0</v>
      </c>
      <c r="F269" s="78" t="n">
        <f aca="false">IFERROR(VLOOKUP($C269,JoueursT3,10,0),0)</f>
        <v>0</v>
      </c>
      <c r="G269" s="78" t="n">
        <f aca="false">IFERROR(VLOOKUP($C269,JoueursT4,10,0),0)</f>
        <v>0</v>
      </c>
      <c r="H269" s="78" t="n">
        <f aca="false">IFERROR(VLOOKUP($C269,JoueursT5,10,0),0)</f>
        <v>0</v>
      </c>
      <c r="I269" s="78" t="n">
        <f aca="false">IFERROR(VLOOKUP($C269,JoueursT6,10,0),0)</f>
        <v>0</v>
      </c>
      <c r="J269" s="78" t="n">
        <f aca="false">SUM(D269:I269)</f>
        <v>0</v>
      </c>
    </row>
    <row r="270" customFormat="false" ht="14.25" hidden="false" customHeight="false" outlineLevel="0" collapsed="false">
      <c r="A270" s="78" t="n">
        <f aca="false">A269+1</f>
        <v>269</v>
      </c>
      <c r="B270" s="78" t="str">
        <f aca="false">IF(J270&lt;&gt;0,IF(COUNTIF(J$2:J$334,J270)&lt;&gt;1,RANK(J270,J$2:J$334)&amp;"°",RANK(J270,J$2:J$334)),"")</f>
        <v/>
      </c>
      <c r="C270" s="4" t="str">
        <f aca="false">Joueurs!C269</f>
        <v>TIERRIE Marie</v>
      </c>
      <c r="D270" s="78" t="n">
        <f aca="false">IFERROR(VLOOKUP($C270,JoueursT1,10,0),0)</f>
        <v>0</v>
      </c>
      <c r="E270" s="78" t="n">
        <f aca="false">IFERROR(VLOOKUP($C270,JoueursT2,10,0),0)</f>
        <v>0</v>
      </c>
      <c r="F270" s="78" t="n">
        <f aca="false">IFERROR(VLOOKUP($C270,JoueursT3,10,0),0)</f>
        <v>0</v>
      </c>
      <c r="G270" s="78" t="n">
        <f aca="false">IFERROR(VLOOKUP($C270,JoueursT4,10,0),0)</f>
        <v>0</v>
      </c>
      <c r="H270" s="78" t="n">
        <f aca="false">IFERROR(VLOOKUP($C270,JoueursT5,10,0),0)</f>
        <v>0</v>
      </c>
      <c r="I270" s="78" t="n">
        <f aca="false">IFERROR(VLOOKUP($C270,JoueursT6,10,0),0)</f>
        <v>0</v>
      </c>
      <c r="J270" s="78" t="n">
        <f aca="false">SUM(D270:I270)</f>
        <v>0</v>
      </c>
    </row>
    <row r="271" customFormat="false" ht="14.25" hidden="false" customHeight="false" outlineLevel="0" collapsed="false">
      <c r="A271" s="78" t="n">
        <f aca="false">A270+1</f>
        <v>270</v>
      </c>
      <c r="B271" s="78" t="str">
        <f aca="false">IF(J271&lt;&gt;0,IF(COUNTIF(J$2:J$334,J271)&lt;&gt;1,RANK(J271,J$2:J$334)&amp;"°",RANK(J271,J$2:J$334)),"")</f>
        <v/>
      </c>
      <c r="C271" s="4" t="str">
        <f aca="false">Joueurs!C270</f>
        <v>TOUSSAINT Michel</v>
      </c>
      <c r="D271" s="78" t="n">
        <f aca="false">IFERROR(VLOOKUP($C271,JoueursT1,10,0),0)</f>
        <v>0</v>
      </c>
      <c r="E271" s="78" t="n">
        <f aca="false">IFERROR(VLOOKUP($C271,JoueursT2,10,0),0)</f>
        <v>0</v>
      </c>
      <c r="F271" s="78" t="n">
        <f aca="false">IFERROR(VLOOKUP($C271,JoueursT3,10,0),0)</f>
        <v>0</v>
      </c>
      <c r="G271" s="78" t="n">
        <f aca="false">IFERROR(VLOOKUP($C271,JoueursT4,10,0),0)</f>
        <v>0</v>
      </c>
      <c r="H271" s="78" t="n">
        <f aca="false">IFERROR(VLOOKUP($C271,JoueursT5,10,0),0)</f>
        <v>0</v>
      </c>
      <c r="I271" s="78" t="n">
        <f aca="false">IFERROR(VLOOKUP($C271,JoueursT6,10,0),0)</f>
        <v>0</v>
      </c>
      <c r="J271" s="78" t="n">
        <f aca="false">SUM(D271:I271)</f>
        <v>0</v>
      </c>
    </row>
    <row r="272" customFormat="false" ht="14.25" hidden="false" customHeight="false" outlineLevel="0" collapsed="false">
      <c r="A272" s="78" t="n">
        <f aca="false">A271+1</f>
        <v>271</v>
      </c>
      <c r="B272" s="78" t="str">
        <f aca="false">IF(J272&lt;&gt;0,IF(COUNTIF(J$2:J$334,J272)&lt;&gt;1,RANK(J272,J$2:J$334)&amp;"°",RANK(J272,J$2:J$334)),"")</f>
        <v/>
      </c>
      <c r="C272" s="4" t="str">
        <f aca="false">Joueurs!C271</f>
        <v>TOUSSAINT Sylvie</v>
      </c>
      <c r="D272" s="78" t="n">
        <f aca="false">IFERROR(VLOOKUP($C272,JoueursT1,10,0),0)</f>
        <v>0</v>
      </c>
      <c r="E272" s="78" t="n">
        <f aca="false">IFERROR(VLOOKUP($C272,JoueursT2,10,0),0)</f>
        <v>0</v>
      </c>
      <c r="F272" s="78" t="n">
        <f aca="false">IFERROR(VLOOKUP($C272,JoueursT3,10,0),0)</f>
        <v>0</v>
      </c>
      <c r="G272" s="78" t="n">
        <f aca="false">IFERROR(VLOOKUP($C272,JoueursT4,10,0),0)</f>
        <v>0</v>
      </c>
      <c r="H272" s="78" t="n">
        <f aca="false">IFERROR(VLOOKUP($C272,JoueursT5,10,0),0)</f>
        <v>0</v>
      </c>
      <c r="I272" s="78" t="n">
        <f aca="false">IFERROR(VLOOKUP($C272,JoueursT6,10,0),0)</f>
        <v>0</v>
      </c>
      <c r="J272" s="78" t="n">
        <f aca="false">SUM(D272:I272)</f>
        <v>0</v>
      </c>
    </row>
    <row r="273" customFormat="false" ht="14.25" hidden="false" customHeight="false" outlineLevel="0" collapsed="false">
      <c r="A273" s="78" t="n">
        <f aca="false">A272+1</f>
        <v>272</v>
      </c>
      <c r="B273" s="78" t="str">
        <f aca="false">IF(J273&lt;&gt;0,IF(COUNTIF(J$2:J$334,J273)&lt;&gt;1,RANK(J273,J$2:J$334)&amp;"°",RANK(J273,J$2:J$334)),"")</f>
        <v/>
      </c>
      <c r="C273" s="4" t="str">
        <f aca="false">Joueurs!C273</f>
        <v>VAUTRIN Marie-Annic</v>
      </c>
      <c r="D273" s="78" t="n">
        <f aca="false">IFERROR(VLOOKUP($C273,JoueursT1,10,0),0)</f>
        <v>0</v>
      </c>
      <c r="E273" s="78" t="n">
        <f aca="false">IFERROR(VLOOKUP($C273,JoueursT2,10,0),0)</f>
        <v>0</v>
      </c>
      <c r="F273" s="78" t="n">
        <f aca="false">IFERROR(VLOOKUP($C273,JoueursT3,10,0),0)</f>
        <v>0</v>
      </c>
      <c r="G273" s="78" t="n">
        <f aca="false">IFERROR(VLOOKUP($C273,JoueursT4,10,0),0)</f>
        <v>0</v>
      </c>
      <c r="H273" s="78" t="n">
        <f aca="false">IFERROR(VLOOKUP($C273,JoueursT5,10,0),0)</f>
        <v>0</v>
      </c>
      <c r="I273" s="78" t="n">
        <f aca="false">IFERROR(VLOOKUP($C273,JoueursT6,10,0),0)</f>
        <v>0</v>
      </c>
      <c r="J273" s="78" t="n">
        <f aca="false">SUM(D273:I273)</f>
        <v>0</v>
      </c>
    </row>
    <row r="274" customFormat="false" ht="14.25" hidden="false" customHeight="false" outlineLevel="0" collapsed="false">
      <c r="A274" s="78" t="n">
        <f aca="false">A273+1</f>
        <v>273</v>
      </c>
      <c r="B274" s="78" t="str">
        <f aca="false">IF(J274&lt;&gt;0,IF(COUNTIF(J$2:J$334,J274)&lt;&gt;1,RANK(J274,J$2:J$334)&amp;"°",RANK(J274,J$2:J$334)),"")</f>
        <v/>
      </c>
      <c r="C274" s="4" t="str">
        <f aca="false">Joueurs!C274</f>
        <v>VINCENT Valentine</v>
      </c>
      <c r="D274" s="78" t="n">
        <f aca="false">IFERROR(VLOOKUP($C274,JoueursT1,10,0),0)</f>
        <v>0</v>
      </c>
      <c r="E274" s="78" t="n">
        <f aca="false">IFERROR(VLOOKUP($C274,JoueursT2,10,0),0)</f>
        <v>0</v>
      </c>
      <c r="F274" s="78" t="n">
        <f aca="false">IFERROR(VLOOKUP($C274,JoueursT3,10,0),0)</f>
        <v>0</v>
      </c>
      <c r="G274" s="78" t="n">
        <f aca="false">IFERROR(VLOOKUP($C274,JoueursT4,10,0),0)</f>
        <v>0</v>
      </c>
      <c r="H274" s="78" t="n">
        <f aca="false">IFERROR(VLOOKUP($C274,JoueursT5,10,0),0)</f>
        <v>0</v>
      </c>
      <c r="I274" s="78" t="n">
        <f aca="false">IFERROR(VLOOKUP($C274,JoueursT6,10,0),0)</f>
        <v>0</v>
      </c>
      <c r="J274" s="78" t="n">
        <f aca="false">SUM(D274:I274)</f>
        <v>0</v>
      </c>
    </row>
    <row r="275" customFormat="false" ht="14.25" hidden="false" customHeight="false" outlineLevel="0" collapsed="false">
      <c r="A275" s="78" t="n">
        <f aca="false">A274+1</f>
        <v>274</v>
      </c>
      <c r="B275" s="78" t="str">
        <f aca="false">IF(J275&lt;&gt;0,IF(COUNTIF(J$2:J$334,J275)&lt;&gt;1,RANK(J275,J$2:J$334)&amp;"°",RANK(J275,J$2:J$334)),"")</f>
        <v/>
      </c>
      <c r="C275" s="4" t="n">
        <f aca="false">Joueurs!C275</f>
        <v>0</v>
      </c>
      <c r="D275" s="78" t="n">
        <f aca="false">IFERROR(VLOOKUP($C275,JoueursT1,10,0),0)</f>
        <v>0</v>
      </c>
      <c r="E275" s="78" t="n">
        <f aca="false">IFERROR(VLOOKUP($C275,JoueursT2,10,0),0)</f>
        <v>0</v>
      </c>
      <c r="F275" s="78" t="n">
        <f aca="false">IFERROR(VLOOKUP($C275,JoueursT3,10,0),0)</f>
        <v>0</v>
      </c>
      <c r="G275" s="78" t="n">
        <f aca="false">IFERROR(VLOOKUP($C275,JoueursT4,10,0),0)</f>
        <v>0</v>
      </c>
      <c r="H275" s="78" t="n">
        <f aca="false">IFERROR(VLOOKUP($C275,JoueursT5,10,0),0)</f>
        <v>0</v>
      </c>
      <c r="I275" s="78" t="n">
        <f aca="false">IFERROR(VLOOKUP($C275,JoueursT6,10,0),0)</f>
        <v>0</v>
      </c>
      <c r="J275" s="78" t="n">
        <f aca="false">SUM(D275:I275)</f>
        <v>0</v>
      </c>
    </row>
    <row r="276" customFormat="false" ht="14.25" hidden="false" customHeight="false" outlineLevel="0" collapsed="false">
      <c r="A276" s="78" t="n">
        <f aca="false">A275+1</f>
        <v>275</v>
      </c>
      <c r="B276" s="78" t="str">
        <f aca="false">IF(J276&lt;&gt;0,IF(COUNTIF(J$2:J$334,J276)&lt;&gt;1,RANK(J276,J$2:J$334)&amp;"°",RANK(J276,J$2:J$334)),"")</f>
        <v/>
      </c>
      <c r="C276" s="4" t="n">
        <f aca="false">Joueurs!C276</f>
        <v>0</v>
      </c>
      <c r="D276" s="78" t="n">
        <f aca="false">IFERROR(VLOOKUP($C276,JoueursT1,10,0),0)</f>
        <v>0</v>
      </c>
      <c r="E276" s="78" t="n">
        <f aca="false">IFERROR(VLOOKUP($C276,JoueursT2,10,0),0)</f>
        <v>0</v>
      </c>
      <c r="F276" s="78" t="n">
        <f aca="false">IFERROR(VLOOKUP($C276,JoueursT3,10,0),0)</f>
        <v>0</v>
      </c>
      <c r="G276" s="78" t="n">
        <f aca="false">IFERROR(VLOOKUP($C276,JoueursT4,10,0),0)</f>
        <v>0</v>
      </c>
      <c r="H276" s="78" t="n">
        <f aca="false">IFERROR(VLOOKUP($C276,JoueursT5,10,0),0)</f>
        <v>0</v>
      </c>
      <c r="I276" s="78" t="n">
        <f aca="false">IFERROR(VLOOKUP($C276,JoueursT6,10,0),0)</f>
        <v>0</v>
      </c>
      <c r="J276" s="78" t="n">
        <f aca="false">SUM(D276:I276)</f>
        <v>0</v>
      </c>
    </row>
    <row r="277" customFormat="false" ht="14.25" hidden="false" customHeight="false" outlineLevel="0" collapsed="false">
      <c r="A277" s="78" t="n">
        <f aca="false">A276+1</f>
        <v>276</v>
      </c>
      <c r="B277" s="78" t="str">
        <f aca="false">IF(J277&lt;&gt;0,IF(COUNTIF(J$2:J$334,J277)&lt;&gt;1,RANK(J277,J$2:J$334)&amp;"°",RANK(J277,J$2:J$334)),"")</f>
        <v/>
      </c>
      <c r="C277" s="4" t="n">
        <f aca="false">Joueurs!C321</f>
        <v>0</v>
      </c>
      <c r="D277" s="78" t="n">
        <f aca="false">IFERROR(VLOOKUP($C277,JoueursT1,10,0),0)</f>
        <v>0</v>
      </c>
      <c r="E277" s="78" t="n">
        <f aca="false">IFERROR(VLOOKUP($C277,JoueursT2,10,0),0)</f>
        <v>0</v>
      </c>
      <c r="F277" s="78" t="n">
        <f aca="false">IFERROR(VLOOKUP($C277,JoueursT3,10,0),0)</f>
        <v>0</v>
      </c>
      <c r="G277" s="78" t="n">
        <f aca="false">IFERROR(VLOOKUP($C277,JoueursT4,10,0),0)</f>
        <v>0</v>
      </c>
      <c r="H277" s="78" t="n">
        <f aca="false">IFERROR(VLOOKUP($C277,JoueursT5,10,0),0)</f>
        <v>0</v>
      </c>
      <c r="I277" s="78" t="n">
        <f aca="false">IFERROR(VLOOKUP($C277,JoueursT6,10,0),0)</f>
        <v>0</v>
      </c>
      <c r="J277" s="78" t="n">
        <f aca="false">SUM(D277:I277)</f>
        <v>0</v>
      </c>
    </row>
    <row r="278" customFormat="false" ht="14.25" hidden="false" customHeight="false" outlineLevel="0" collapsed="false">
      <c r="A278" s="78" t="n">
        <f aca="false">A277+1</f>
        <v>277</v>
      </c>
      <c r="B278" s="78" t="str">
        <f aca="false">IF(J278&lt;&gt;0,IF(COUNTIF(J$2:J$334,J278)&lt;&gt;1,RANK(J278,J$2:J$334)&amp;"°",RANK(J278,J$2:J$334)),"")</f>
        <v/>
      </c>
      <c r="C278" s="4" t="n">
        <f aca="false">Joueurs!C322</f>
        <v>0</v>
      </c>
      <c r="D278" s="78" t="n">
        <f aca="false">IFERROR(VLOOKUP($C278,JoueursT1,10,0),0)</f>
        <v>0</v>
      </c>
      <c r="E278" s="78" t="n">
        <f aca="false">IFERROR(VLOOKUP($C278,JoueursT2,10,0),0)</f>
        <v>0</v>
      </c>
      <c r="F278" s="78" t="n">
        <f aca="false">IFERROR(VLOOKUP($C278,JoueursT3,10,0),0)</f>
        <v>0</v>
      </c>
      <c r="G278" s="78" t="n">
        <f aca="false">IFERROR(VLOOKUP($C278,JoueursT4,10,0),0)</f>
        <v>0</v>
      </c>
      <c r="H278" s="78" t="n">
        <f aca="false">IFERROR(VLOOKUP($C278,JoueursT5,10,0),0)</f>
        <v>0</v>
      </c>
      <c r="I278" s="78" t="n">
        <f aca="false">IFERROR(VLOOKUP($C278,JoueursT6,10,0),0)</f>
        <v>0</v>
      </c>
      <c r="J278" s="78" t="n">
        <f aca="false">SUM(D278:I278)</f>
        <v>0</v>
      </c>
    </row>
    <row r="279" customFormat="false" ht="14.25" hidden="false" customHeight="false" outlineLevel="0" collapsed="false">
      <c r="A279" s="78" t="n">
        <f aca="false">A278+1</f>
        <v>278</v>
      </c>
      <c r="B279" s="78" t="str">
        <f aca="false">IF(J279&lt;&gt;0,IF(COUNTIF(J$2:J$334,J279)&lt;&gt;1,RANK(J279,J$2:J$334)&amp;"°",RANK(J279,J$2:J$334)),"")</f>
        <v/>
      </c>
      <c r="C279" s="4" t="n">
        <f aca="false">Joueurs!C323</f>
        <v>0</v>
      </c>
      <c r="D279" s="78" t="n">
        <f aca="false">IFERROR(VLOOKUP($C279,JoueursT1,10,0),0)</f>
        <v>0</v>
      </c>
      <c r="E279" s="78" t="n">
        <f aca="false">IFERROR(VLOOKUP($C279,JoueursT2,10,0),0)</f>
        <v>0</v>
      </c>
      <c r="F279" s="78" t="n">
        <f aca="false">IFERROR(VLOOKUP($C279,JoueursT3,10,0),0)</f>
        <v>0</v>
      </c>
      <c r="G279" s="78" t="n">
        <f aca="false">IFERROR(VLOOKUP($C279,JoueursT4,10,0),0)</f>
        <v>0</v>
      </c>
      <c r="H279" s="78" t="n">
        <f aca="false">IFERROR(VLOOKUP($C279,JoueursT5,10,0),0)</f>
        <v>0</v>
      </c>
      <c r="I279" s="78" t="n">
        <f aca="false">IFERROR(VLOOKUP($C279,JoueursT6,10,0),0)</f>
        <v>0</v>
      </c>
      <c r="J279" s="78" t="n">
        <f aca="false">SUM(D279:I279)</f>
        <v>0</v>
      </c>
    </row>
    <row r="280" customFormat="false" ht="14.25" hidden="false" customHeight="false" outlineLevel="0" collapsed="false">
      <c r="A280" s="78" t="n">
        <f aca="false">A279+1</f>
        <v>279</v>
      </c>
      <c r="B280" s="78" t="str">
        <f aca="false">IF(J280&lt;&gt;0,IF(COUNTIF(J$2:J$334,J280)&lt;&gt;1,RANK(J280,J$2:J$334)&amp;"°",RANK(J280,J$2:J$334)),"")</f>
        <v/>
      </c>
      <c r="C280" s="4" t="n">
        <f aca="false">Joueurs!C324</f>
        <v>0</v>
      </c>
      <c r="D280" s="78" t="n">
        <f aca="false">IFERROR(VLOOKUP($C280,JoueursT1,10,0),0)</f>
        <v>0</v>
      </c>
      <c r="E280" s="78" t="n">
        <f aca="false">IFERROR(VLOOKUP($C280,JoueursT2,10,0),0)</f>
        <v>0</v>
      </c>
      <c r="F280" s="78" t="n">
        <f aca="false">IFERROR(VLOOKUP($C280,JoueursT3,10,0),0)</f>
        <v>0</v>
      </c>
      <c r="G280" s="78" t="n">
        <f aca="false">IFERROR(VLOOKUP($C280,JoueursT4,10,0),0)</f>
        <v>0</v>
      </c>
      <c r="H280" s="78" t="n">
        <f aca="false">IFERROR(VLOOKUP($C280,JoueursT5,10,0),0)</f>
        <v>0</v>
      </c>
      <c r="I280" s="78" t="n">
        <f aca="false">IFERROR(VLOOKUP($C280,JoueursT6,10,0),0)</f>
        <v>0</v>
      </c>
      <c r="J280" s="78" t="n">
        <f aca="false">SUM(D280:I280)</f>
        <v>0</v>
      </c>
    </row>
    <row r="281" customFormat="false" ht="14.25" hidden="false" customHeight="false" outlineLevel="0" collapsed="false">
      <c r="A281" s="78" t="n">
        <f aca="false">A280+1</f>
        <v>280</v>
      </c>
      <c r="B281" s="78" t="str">
        <f aca="false">IF(J281&lt;&gt;0,IF(COUNTIF(J$2:J$334,J281)&lt;&gt;1,RANK(J281,J$2:J$334)&amp;"°",RANK(J281,J$2:J$334)),"")</f>
        <v/>
      </c>
      <c r="C281" s="4" t="n">
        <f aca="false">Joueurs!C325</f>
        <v>0</v>
      </c>
      <c r="D281" s="78" t="n">
        <f aca="false">IFERROR(VLOOKUP($C281,JoueursT1,10,0),0)</f>
        <v>0</v>
      </c>
      <c r="E281" s="78" t="n">
        <f aca="false">IFERROR(VLOOKUP($C281,JoueursT2,10,0),0)</f>
        <v>0</v>
      </c>
      <c r="F281" s="78" t="n">
        <f aca="false">IFERROR(VLOOKUP($C281,JoueursT3,10,0),0)</f>
        <v>0</v>
      </c>
      <c r="G281" s="78" t="n">
        <f aca="false">IFERROR(VLOOKUP($C281,JoueursT4,10,0),0)</f>
        <v>0</v>
      </c>
      <c r="H281" s="78" t="n">
        <f aca="false">IFERROR(VLOOKUP($C281,JoueursT5,10,0),0)</f>
        <v>0</v>
      </c>
      <c r="I281" s="78" t="n">
        <f aca="false">IFERROR(VLOOKUP($C281,JoueursT6,10,0),0)</f>
        <v>0</v>
      </c>
      <c r="J281" s="78" t="n">
        <f aca="false">SUM(D281:I281)</f>
        <v>0</v>
      </c>
    </row>
    <row r="282" customFormat="false" ht="14.25" hidden="false" customHeight="false" outlineLevel="0" collapsed="false">
      <c r="A282" s="78" t="n">
        <f aca="false">A281+1</f>
        <v>281</v>
      </c>
      <c r="B282" s="78" t="str">
        <f aca="false">IF(J282&lt;&gt;0,IF(COUNTIF(J$2:J$334,J282)&lt;&gt;1,RANK(J282,J$2:J$334)&amp;"°",RANK(J282,J$2:J$334)),"")</f>
        <v/>
      </c>
      <c r="C282" s="4" t="n">
        <f aca="false">Joueurs!C326</f>
        <v>0</v>
      </c>
      <c r="D282" s="78" t="n">
        <f aca="false">IFERROR(VLOOKUP($C282,JoueursT1,10,0),0)</f>
        <v>0</v>
      </c>
      <c r="E282" s="78" t="n">
        <f aca="false">IFERROR(VLOOKUP($C282,JoueursT2,10,0),0)</f>
        <v>0</v>
      </c>
      <c r="F282" s="78" t="n">
        <f aca="false">IFERROR(VLOOKUP($C282,JoueursT3,10,0),0)</f>
        <v>0</v>
      </c>
      <c r="G282" s="78" t="n">
        <f aca="false">IFERROR(VLOOKUP($C282,JoueursT4,10,0),0)</f>
        <v>0</v>
      </c>
      <c r="H282" s="78" t="n">
        <f aca="false">IFERROR(VLOOKUP($C282,JoueursT5,10,0),0)</f>
        <v>0</v>
      </c>
      <c r="I282" s="78" t="n">
        <f aca="false">IFERROR(VLOOKUP($C282,JoueursT6,10,0),0)</f>
        <v>0</v>
      </c>
      <c r="J282" s="78" t="n">
        <f aca="false">SUM(D282:I282)</f>
        <v>0</v>
      </c>
    </row>
    <row r="283" customFormat="false" ht="14.25" hidden="false" customHeight="false" outlineLevel="0" collapsed="false">
      <c r="A283" s="78" t="n">
        <f aca="false">A282+1</f>
        <v>282</v>
      </c>
      <c r="B283" s="78" t="str">
        <f aca="false">IF(J283&lt;&gt;0,IF(COUNTIF(J$2:J$334,J283)&lt;&gt;1,RANK(J283,J$2:J$334)&amp;"°",RANK(J283,J$2:J$334)),"")</f>
        <v/>
      </c>
      <c r="C283" s="4" t="n">
        <f aca="false">Joueurs!C327</f>
        <v>0</v>
      </c>
      <c r="D283" s="78" t="n">
        <f aca="false">IFERROR(VLOOKUP($C283,JoueursT1,10,0),0)</f>
        <v>0</v>
      </c>
      <c r="E283" s="78" t="n">
        <f aca="false">IFERROR(VLOOKUP($C283,JoueursT2,10,0),0)</f>
        <v>0</v>
      </c>
      <c r="F283" s="78" t="n">
        <f aca="false">IFERROR(VLOOKUP($C283,JoueursT3,10,0),0)</f>
        <v>0</v>
      </c>
      <c r="G283" s="78" t="n">
        <f aca="false">IFERROR(VLOOKUP($C283,JoueursT4,10,0),0)</f>
        <v>0</v>
      </c>
      <c r="H283" s="78" t="n">
        <f aca="false">IFERROR(VLOOKUP($C283,JoueursT5,10,0),0)</f>
        <v>0</v>
      </c>
      <c r="I283" s="78" t="n">
        <f aca="false">IFERROR(VLOOKUP($C283,JoueursT6,10,0),0)</f>
        <v>0</v>
      </c>
      <c r="J283" s="78" t="n">
        <f aca="false">SUM(D283:I283)</f>
        <v>0</v>
      </c>
    </row>
    <row r="284" customFormat="false" ht="14.25" hidden="false" customHeight="false" outlineLevel="0" collapsed="false">
      <c r="A284" s="78" t="n">
        <f aca="false">A283+1</f>
        <v>283</v>
      </c>
      <c r="B284" s="78" t="str">
        <f aca="false">IF(J284&lt;&gt;0,IF(COUNTIF(J$2:J$334,J284)&lt;&gt;1,RANK(J284,J$2:J$334)&amp;"°",RANK(J284,J$2:J$334)),"")</f>
        <v/>
      </c>
      <c r="C284" s="4" t="n">
        <f aca="false">Joueurs!C328</f>
        <v>0</v>
      </c>
      <c r="D284" s="78" t="n">
        <f aca="false">IFERROR(VLOOKUP($C284,JoueursT1,10,0),0)</f>
        <v>0</v>
      </c>
      <c r="E284" s="78" t="n">
        <f aca="false">IFERROR(VLOOKUP($C284,JoueursT2,10,0),0)</f>
        <v>0</v>
      </c>
      <c r="F284" s="78" t="n">
        <f aca="false">IFERROR(VLOOKUP($C284,JoueursT3,10,0),0)</f>
        <v>0</v>
      </c>
      <c r="G284" s="78" t="n">
        <f aca="false">IFERROR(VLOOKUP($C284,JoueursT4,10,0),0)</f>
        <v>0</v>
      </c>
      <c r="H284" s="78" t="n">
        <f aca="false">IFERROR(VLOOKUP($C284,JoueursT5,10,0),0)</f>
        <v>0</v>
      </c>
      <c r="I284" s="78" t="n">
        <f aca="false">IFERROR(VLOOKUP($C284,JoueursT6,10,0),0)</f>
        <v>0</v>
      </c>
      <c r="J284" s="78" t="n">
        <f aca="false">SUM(D284:I284)</f>
        <v>0</v>
      </c>
    </row>
    <row r="285" customFormat="false" ht="14.25" hidden="false" customHeight="false" outlineLevel="0" collapsed="false">
      <c r="A285" s="78" t="n">
        <f aca="false">A284+1</f>
        <v>284</v>
      </c>
      <c r="B285" s="78" t="str">
        <f aca="false">IF(J285&lt;&gt;0,IF(COUNTIF(J$2:J$334,J285)&lt;&gt;1,RANK(J285,J$2:J$334)&amp;"°",RANK(J285,J$2:J$334)),"")</f>
        <v/>
      </c>
      <c r="C285" s="4" t="n">
        <f aca="false">Joueurs!C329</f>
        <v>0</v>
      </c>
      <c r="D285" s="78" t="n">
        <f aca="false">IFERROR(VLOOKUP($C285,JoueursT1,10,0),0)</f>
        <v>0</v>
      </c>
      <c r="E285" s="78" t="n">
        <f aca="false">IFERROR(VLOOKUP($C285,JoueursT2,10,0),0)</f>
        <v>0</v>
      </c>
      <c r="F285" s="78" t="n">
        <f aca="false">IFERROR(VLOOKUP($C285,JoueursT3,10,0),0)</f>
        <v>0</v>
      </c>
      <c r="G285" s="78" t="n">
        <f aca="false">IFERROR(VLOOKUP($C285,JoueursT4,10,0),0)</f>
        <v>0</v>
      </c>
      <c r="H285" s="78" t="n">
        <f aca="false">IFERROR(VLOOKUP($C285,JoueursT5,10,0),0)</f>
        <v>0</v>
      </c>
      <c r="I285" s="78" t="n">
        <f aca="false">IFERROR(VLOOKUP($C285,JoueursT6,10,0),0)</f>
        <v>0</v>
      </c>
      <c r="J285" s="78" t="n">
        <f aca="false">SUM(D285:I285)</f>
        <v>0</v>
      </c>
    </row>
    <row r="286" customFormat="false" ht="14.25" hidden="false" customHeight="false" outlineLevel="0" collapsed="false">
      <c r="A286" s="78" t="n">
        <f aca="false">A285+1</f>
        <v>285</v>
      </c>
      <c r="B286" s="78" t="str">
        <f aca="false">IF(J286&lt;&gt;0,IF(COUNTIF(J$2:J$334,J286)&lt;&gt;1,RANK(J286,J$2:J$334)&amp;"°",RANK(J286,J$2:J$334)),"")</f>
        <v/>
      </c>
      <c r="C286" s="4" t="n">
        <f aca="false">Joueurs!C330</f>
        <v>0</v>
      </c>
      <c r="D286" s="78" t="n">
        <f aca="false">IFERROR(VLOOKUP($C286,JoueursT1,10,0),0)</f>
        <v>0</v>
      </c>
      <c r="E286" s="78" t="n">
        <f aca="false">IFERROR(VLOOKUP($C286,JoueursT2,10,0),0)</f>
        <v>0</v>
      </c>
      <c r="F286" s="78" t="n">
        <f aca="false">IFERROR(VLOOKUP($C286,JoueursT3,10,0),0)</f>
        <v>0</v>
      </c>
      <c r="G286" s="78" t="n">
        <f aca="false">IFERROR(VLOOKUP($C286,JoueursT4,10,0),0)</f>
        <v>0</v>
      </c>
      <c r="H286" s="78" t="n">
        <f aca="false">IFERROR(VLOOKUP($C286,JoueursT5,10,0),0)</f>
        <v>0</v>
      </c>
      <c r="I286" s="78" t="n">
        <f aca="false">IFERROR(VLOOKUP($C286,JoueursT6,10,0),0)</f>
        <v>0</v>
      </c>
      <c r="J286" s="78" t="n">
        <f aca="false">SUM(D286:I286)</f>
        <v>0</v>
      </c>
    </row>
    <row r="287" customFormat="false" ht="14.25" hidden="false" customHeight="false" outlineLevel="0" collapsed="false">
      <c r="A287" s="78" t="n">
        <f aca="false">A286+1</f>
        <v>286</v>
      </c>
      <c r="B287" s="78" t="str">
        <f aca="false">IF(J287&lt;&gt;0,IF(COUNTIF(J$2:J$334,J287)&lt;&gt;1,RANK(J287,J$2:J$334)&amp;"°",RANK(J287,J$2:J$334)),"")</f>
        <v/>
      </c>
      <c r="C287" s="4" t="n">
        <f aca="false">Joueurs!C331</f>
        <v>0</v>
      </c>
      <c r="D287" s="78" t="n">
        <f aca="false">IFERROR(VLOOKUP($C287,JoueursT1,10,0),0)</f>
        <v>0</v>
      </c>
      <c r="E287" s="78" t="n">
        <f aca="false">IFERROR(VLOOKUP($C287,JoueursT2,10,0),0)</f>
        <v>0</v>
      </c>
      <c r="F287" s="78" t="n">
        <f aca="false">IFERROR(VLOOKUP($C287,JoueursT3,10,0),0)</f>
        <v>0</v>
      </c>
      <c r="G287" s="78" t="n">
        <f aca="false">IFERROR(VLOOKUP($C287,JoueursT4,10,0),0)</f>
        <v>0</v>
      </c>
      <c r="H287" s="78" t="n">
        <f aca="false">IFERROR(VLOOKUP($C287,JoueursT5,10,0),0)</f>
        <v>0</v>
      </c>
      <c r="I287" s="78" t="n">
        <f aca="false">IFERROR(VLOOKUP($C287,JoueursT6,10,0),0)</f>
        <v>0</v>
      </c>
      <c r="J287" s="78" t="n">
        <f aca="false">SUM(D287:I287)</f>
        <v>0</v>
      </c>
    </row>
    <row r="288" customFormat="false" ht="14.25" hidden="false" customHeight="false" outlineLevel="0" collapsed="false">
      <c r="A288" s="78" t="n">
        <f aca="false">A287+1</f>
        <v>287</v>
      </c>
      <c r="B288" s="78" t="str">
        <f aca="false">IF(J288&lt;&gt;0,IF(COUNTIF(J$2:J$334,J288)&lt;&gt;1,RANK(J288,J$2:J$334)&amp;"°",RANK(J288,J$2:J$334)),"")</f>
        <v/>
      </c>
      <c r="C288" s="4" t="n">
        <f aca="false">Joueurs!C332</f>
        <v>0</v>
      </c>
      <c r="D288" s="78" t="n">
        <f aca="false">IFERROR(VLOOKUP($C288,JoueursT1,10,0),0)</f>
        <v>0</v>
      </c>
      <c r="E288" s="78" t="n">
        <f aca="false">IFERROR(VLOOKUP($C288,JoueursT2,10,0),0)</f>
        <v>0</v>
      </c>
      <c r="F288" s="78" t="n">
        <f aca="false">IFERROR(VLOOKUP($C288,JoueursT3,10,0),0)</f>
        <v>0</v>
      </c>
      <c r="G288" s="78" t="n">
        <f aca="false">IFERROR(VLOOKUP($C288,JoueursT4,10,0),0)</f>
        <v>0</v>
      </c>
      <c r="H288" s="78" t="n">
        <f aca="false">IFERROR(VLOOKUP($C288,JoueursT5,10,0),0)</f>
        <v>0</v>
      </c>
      <c r="I288" s="78" t="n">
        <f aca="false">IFERROR(VLOOKUP($C288,JoueursT6,10,0),0)</f>
        <v>0</v>
      </c>
      <c r="J288" s="78" t="n">
        <f aca="false">SUM(D288:I288)</f>
        <v>0</v>
      </c>
    </row>
    <row r="289" customFormat="false" ht="14.25" hidden="false" customHeight="false" outlineLevel="0" collapsed="false">
      <c r="A289" s="78" t="n">
        <f aca="false">A288+1</f>
        <v>288</v>
      </c>
      <c r="B289" s="78" t="str">
        <f aca="false">IF(J289&lt;&gt;0,IF(COUNTIF(J$2:J$334,J289)&lt;&gt;1,RANK(J289,J$2:J$334)&amp;"°",RANK(J289,J$2:J$334)),"")</f>
        <v/>
      </c>
      <c r="C289" s="4" t="n">
        <f aca="false">Joueurs!C333</f>
        <v>0</v>
      </c>
      <c r="D289" s="78" t="n">
        <f aca="false">IFERROR(VLOOKUP($C289,JoueursT1,10,0),0)</f>
        <v>0</v>
      </c>
      <c r="E289" s="78" t="n">
        <f aca="false">IFERROR(VLOOKUP($C289,JoueursT2,10,0),0)</f>
        <v>0</v>
      </c>
      <c r="F289" s="78" t="n">
        <f aca="false">IFERROR(VLOOKUP($C289,JoueursT3,10,0),0)</f>
        <v>0</v>
      </c>
      <c r="G289" s="78" t="n">
        <f aca="false">IFERROR(VLOOKUP($C289,JoueursT4,10,0),0)</f>
        <v>0</v>
      </c>
      <c r="H289" s="78" t="n">
        <f aca="false">IFERROR(VLOOKUP($C289,JoueursT5,10,0),0)</f>
        <v>0</v>
      </c>
      <c r="I289" s="78" t="n">
        <f aca="false">IFERROR(VLOOKUP($C289,JoueursT6,10,0),0)</f>
        <v>0</v>
      </c>
      <c r="J289" s="78" t="n">
        <f aca="false">SUM(D289:I289)</f>
        <v>0</v>
      </c>
    </row>
    <row r="290" customFormat="false" ht="14.25" hidden="false" customHeight="false" outlineLevel="0" collapsed="false">
      <c r="A290" s="78" t="n">
        <f aca="false">A289+1</f>
        <v>289</v>
      </c>
      <c r="B290" s="78" t="str">
        <f aca="false">IF(J290&lt;&gt;0,IF(COUNTIF(J$2:J$334,J290)&lt;&gt;1,RANK(J290,J$2:J$334)&amp;"°",RANK(J290,J$2:J$334)),"")</f>
        <v/>
      </c>
      <c r="C290" s="4" t="n">
        <f aca="false">Joueurs!C334</f>
        <v>0</v>
      </c>
      <c r="D290" s="78" t="n">
        <f aca="false">IFERROR(VLOOKUP($C290,JoueursT1,10,0),0)</f>
        <v>0</v>
      </c>
      <c r="E290" s="78" t="n">
        <f aca="false">IFERROR(VLOOKUP($C290,JoueursT2,10,0),0)</f>
        <v>0</v>
      </c>
      <c r="F290" s="78" t="n">
        <f aca="false">IFERROR(VLOOKUP($C290,JoueursT3,10,0),0)</f>
        <v>0</v>
      </c>
      <c r="G290" s="78" t="n">
        <f aca="false">IFERROR(VLOOKUP($C290,JoueursT4,10,0),0)</f>
        <v>0</v>
      </c>
      <c r="H290" s="78" t="n">
        <f aca="false">IFERROR(VLOOKUP($C290,JoueursT5,10,0),0)</f>
        <v>0</v>
      </c>
      <c r="I290" s="78" t="n">
        <f aca="false">IFERROR(VLOOKUP($C290,JoueursT6,10,0),0)</f>
        <v>0</v>
      </c>
      <c r="J290" s="78" t="n">
        <f aca="false">SUM(D290:I290)</f>
        <v>0</v>
      </c>
    </row>
    <row r="291" customFormat="false" ht="14.25" hidden="false" customHeight="false" outlineLevel="0" collapsed="false">
      <c r="A291" s="78" t="n">
        <f aca="false">A290+1</f>
        <v>290</v>
      </c>
      <c r="B291" s="78" t="str">
        <f aca="false">IF(J291&lt;&gt;0,IF(COUNTIF(J$2:J$334,J291)&lt;&gt;1,RANK(J291,J$2:J$334)&amp;"°",RANK(J291,J$2:J$334)),"")</f>
        <v/>
      </c>
      <c r="C291" s="4" t="n">
        <f aca="false">Joueurs!C335</f>
        <v>0</v>
      </c>
      <c r="D291" s="78" t="n">
        <f aca="false">IFERROR(VLOOKUP($C291,JoueursT1,10,0),0)</f>
        <v>0</v>
      </c>
      <c r="E291" s="78" t="n">
        <f aca="false">IFERROR(VLOOKUP($C291,JoueursT2,10,0),0)</f>
        <v>0</v>
      </c>
      <c r="F291" s="78" t="n">
        <f aca="false">IFERROR(VLOOKUP($C291,JoueursT3,10,0),0)</f>
        <v>0</v>
      </c>
      <c r="G291" s="78" t="n">
        <f aca="false">IFERROR(VLOOKUP($C291,JoueursT4,10,0),0)</f>
        <v>0</v>
      </c>
      <c r="H291" s="78" t="n">
        <f aca="false">IFERROR(VLOOKUP($C291,JoueursT5,10,0),0)</f>
        <v>0</v>
      </c>
      <c r="I291" s="78" t="n">
        <f aca="false">IFERROR(VLOOKUP($C291,JoueursT6,10,0),0)</f>
        <v>0</v>
      </c>
      <c r="J291" s="78" t="n">
        <f aca="false">SUM(D291:I291)</f>
        <v>0</v>
      </c>
    </row>
    <row r="292" customFormat="false" ht="14.25" hidden="false" customHeight="false" outlineLevel="0" collapsed="false">
      <c r="A292" s="78" t="n">
        <f aca="false">A291+1</f>
        <v>291</v>
      </c>
      <c r="B292" s="78" t="str">
        <f aca="false">IF(J292&lt;&gt;0,IF(COUNTIF(J$2:J$334,J292)&lt;&gt;1,RANK(J292,J$2:J$334)&amp;"°",RANK(J292,J$2:J$334)),"")</f>
        <v/>
      </c>
      <c r="C292" s="4" t="n">
        <f aca="false">Joueurs!C336</f>
        <v>0</v>
      </c>
      <c r="D292" s="78" t="n">
        <f aca="false">IFERROR(VLOOKUP($C292,JoueursT1,10,0),0)</f>
        <v>0</v>
      </c>
      <c r="E292" s="78" t="n">
        <f aca="false">IFERROR(VLOOKUP($C292,JoueursT2,10,0),0)</f>
        <v>0</v>
      </c>
      <c r="F292" s="78" t="n">
        <f aca="false">IFERROR(VLOOKUP($C292,JoueursT3,10,0),0)</f>
        <v>0</v>
      </c>
      <c r="G292" s="78" t="n">
        <f aca="false">IFERROR(VLOOKUP($C292,JoueursT4,10,0),0)</f>
        <v>0</v>
      </c>
      <c r="H292" s="78" t="n">
        <f aca="false">IFERROR(VLOOKUP($C292,JoueursT5,10,0),0)</f>
        <v>0</v>
      </c>
      <c r="I292" s="78" t="n">
        <f aca="false">IFERROR(VLOOKUP($C292,JoueursT6,10,0),0)</f>
        <v>0</v>
      </c>
      <c r="J292" s="78" t="n">
        <f aca="false">SUM(D292:I292)</f>
        <v>0</v>
      </c>
    </row>
    <row r="293" customFormat="false" ht="14.25" hidden="false" customHeight="false" outlineLevel="0" collapsed="false">
      <c r="A293" s="78" t="n">
        <f aca="false">A292+1</f>
        <v>292</v>
      </c>
      <c r="B293" s="78" t="str">
        <f aca="false">IF(J293&lt;&gt;0,IF(COUNTIF(J$2:J$334,J293)&lt;&gt;1,RANK(J293,J$2:J$334)&amp;"°",RANK(J293,J$2:J$334)),"")</f>
        <v/>
      </c>
      <c r="C293" s="4" t="n">
        <f aca="false">Joueurs!C337</f>
        <v>0</v>
      </c>
      <c r="D293" s="78" t="n">
        <f aca="false">IFERROR(VLOOKUP($C293,JoueursT1,10,0),0)</f>
        <v>0</v>
      </c>
      <c r="E293" s="78" t="n">
        <f aca="false">IFERROR(VLOOKUP($C293,JoueursT2,10,0),0)</f>
        <v>0</v>
      </c>
      <c r="F293" s="78" t="n">
        <f aca="false">IFERROR(VLOOKUP($C293,JoueursT3,10,0),0)</f>
        <v>0</v>
      </c>
      <c r="G293" s="78" t="n">
        <f aca="false">IFERROR(VLOOKUP($C293,JoueursT4,10,0),0)</f>
        <v>0</v>
      </c>
      <c r="H293" s="78" t="n">
        <f aca="false">IFERROR(VLOOKUP($C293,JoueursT5,10,0),0)</f>
        <v>0</v>
      </c>
      <c r="I293" s="78" t="n">
        <f aca="false">IFERROR(VLOOKUP($C293,JoueursT6,10,0),0)</f>
        <v>0</v>
      </c>
      <c r="J293" s="78" t="n">
        <f aca="false">SUM(D293:I293)</f>
        <v>0</v>
      </c>
    </row>
    <row r="294" customFormat="false" ht="14.25" hidden="false" customHeight="false" outlineLevel="0" collapsed="false">
      <c r="A294" s="78" t="n">
        <f aca="false">A293+1</f>
        <v>293</v>
      </c>
      <c r="B294" s="78" t="str">
        <f aca="false">IF(J294&lt;&gt;0,IF(COUNTIF(J$2:J$334,J294)&lt;&gt;1,RANK(J294,J$2:J$334)&amp;"°",RANK(J294,J$2:J$334)),"")</f>
        <v/>
      </c>
      <c r="C294" s="4" t="n">
        <f aca="false">Joueurs!C338</f>
        <v>0</v>
      </c>
      <c r="D294" s="78" t="n">
        <f aca="false">IFERROR(VLOOKUP($C294,JoueursT1,10,0),0)</f>
        <v>0</v>
      </c>
      <c r="E294" s="78" t="n">
        <f aca="false">IFERROR(VLOOKUP($C294,JoueursT2,10,0),0)</f>
        <v>0</v>
      </c>
      <c r="F294" s="78" t="n">
        <f aca="false">IFERROR(VLOOKUP($C294,JoueursT3,10,0),0)</f>
        <v>0</v>
      </c>
      <c r="G294" s="78" t="n">
        <f aca="false">IFERROR(VLOOKUP($C294,JoueursT4,10,0),0)</f>
        <v>0</v>
      </c>
      <c r="H294" s="78" t="n">
        <f aca="false">IFERROR(VLOOKUP($C294,JoueursT5,10,0),0)</f>
        <v>0</v>
      </c>
      <c r="I294" s="78" t="n">
        <f aca="false">IFERROR(VLOOKUP($C294,JoueursT6,10,0),0)</f>
        <v>0</v>
      </c>
      <c r="J294" s="78" t="n">
        <f aca="false">SUM(D294:I294)</f>
        <v>0</v>
      </c>
    </row>
    <row r="295" customFormat="false" ht="14.25" hidden="false" customHeight="false" outlineLevel="0" collapsed="false">
      <c r="A295" s="78" t="n">
        <f aca="false">A294+1</f>
        <v>294</v>
      </c>
      <c r="B295" s="78" t="str">
        <f aca="false">IF(J295&lt;&gt;0,IF(COUNTIF(J$2:J$334,J295)&lt;&gt;1,RANK(J295,J$2:J$334)&amp;"°",RANK(J295,J$2:J$334)),"")</f>
        <v/>
      </c>
      <c r="C295" s="4" t="n">
        <f aca="false">Joueurs!C339</f>
        <v>0</v>
      </c>
      <c r="D295" s="78" t="n">
        <f aca="false">IFERROR(VLOOKUP($C295,JoueursT1,10,0),0)</f>
        <v>0</v>
      </c>
      <c r="E295" s="78" t="n">
        <f aca="false">IFERROR(VLOOKUP($C295,JoueursT2,10,0),0)</f>
        <v>0</v>
      </c>
      <c r="F295" s="78" t="n">
        <f aca="false">IFERROR(VLOOKUP($C295,JoueursT3,10,0),0)</f>
        <v>0</v>
      </c>
      <c r="G295" s="78" t="n">
        <f aca="false">IFERROR(VLOOKUP($C295,JoueursT4,10,0),0)</f>
        <v>0</v>
      </c>
      <c r="H295" s="78" t="n">
        <f aca="false">IFERROR(VLOOKUP($C295,JoueursT5,10,0),0)</f>
        <v>0</v>
      </c>
      <c r="I295" s="78" t="n">
        <f aca="false">IFERROR(VLOOKUP($C295,JoueursT6,10,0),0)</f>
        <v>0</v>
      </c>
      <c r="J295" s="78" t="n">
        <f aca="false">SUM(D295:I295)</f>
        <v>0</v>
      </c>
    </row>
    <row r="296" customFormat="false" ht="14.25" hidden="false" customHeight="false" outlineLevel="0" collapsed="false">
      <c r="A296" s="78" t="n">
        <f aca="false">A295+1</f>
        <v>295</v>
      </c>
      <c r="B296" s="78" t="str">
        <f aca="false">IF(J296&lt;&gt;0,IF(COUNTIF(J$2:J$334,J296)&lt;&gt;1,RANK(J296,J$2:J$334)&amp;"°",RANK(J296,J$2:J$334)),"")</f>
        <v/>
      </c>
      <c r="C296" s="4" t="n">
        <f aca="false">Joueurs!C340</f>
        <v>0</v>
      </c>
      <c r="D296" s="78" t="n">
        <f aca="false">IFERROR(VLOOKUP($C296,JoueursT1,10,0),0)</f>
        <v>0</v>
      </c>
      <c r="E296" s="78" t="n">
        <f aca="false">IFERROR(VLOOKUP($C296,JoueursT2,10,0),0)</f>
        <v>0</v>
      </c>
      <c r="F296" s="78" t="n">
        <f aca="false">IFERROR(VLOOKUP($C296,JoueursT3,10,0),0)</f>
        <v>0</v>
      </c>
      <c r="G296" s="78" t="n">
        <f aca="false">IFERROR(VLOOKUP($C296,JoueursT4,10,0),0)</f>
        <v>0</v>
      </c>
      <c r="H296" s="78" t="n">
        <f aca="false">IFERROR(VLOOKUP($C296,JoueursT5,10,0),0)</f>
        <v>0</v>
      </c>
      <c r="I296" s="78" t="n">
        <f aca="false">IFERROR(VLOOKUP($C296,JoueursT6,10,0),0)</f>
        <v>0</v>
      </c>
      <c r="J296" s="78" t="n">
        <f aca="false">SUM(D296:I296)</f>
        <v>0</v>
      </c>
    </row>
    <row r="297" customFormat="false" ht="14.25" hidden="false" customHeight="false" outlineLevel="0" collapsed="false">
      <c r="A297" s="78" t="n">
        <f aca="false">A296+1</f>
        <v>296</v>
      </c>
      <c r="B297" s="78" t="str">
        <f aca="false">IF(J297&lt;&gt;0,IF(COUNTIF(J$2:J$334,J297)&lt;&gt;1,RANK(J297,J$2:J$334)&amp;"°",RANK(J297,J$2:J$334)),"")</f>
        <v/>
      </c>
      <c r="C297" s="4" t="n">
        <f aca="false">Joueurs!C341</f>
        <v>0</v>
      </c>
      <c r="D297" s="78" t="n">
        <f aca="false">IFERROR(VLOOKUP($C297,JoueursT1,10,0),0)</f>
        <v>0</v>
      </c>
      <c r="E297" s="78" t="n">
        <f aca="false">IFERROR(VLOOKUP($C297,JoueursT2,10,0),0)</f>
        <v>0</v>
      </c>
      <c r="F297" s="78" t="n">
        <f aca="false">IFERROR(VLOOKUP($C297,JoueursT3,10,0),0)</f>
        <v>0</v>
      </c>
      <c r="G297" s="78" t="n">
        <f aca="false">IFERROR(VLOOKUP($C297,JoueursT4,10,0),0)</f>
        <v>0</v>
      </c>
      <c r="H297" s="78" t="n">
        <f aca="false">IFERROR(VLOOKUP($C297,JoueursT5,10,0),0)</f>
        <v>0</v>
      </c>
      <c r="I297" s="78" t="n">
        <f aca="false">IFERROR(VLOOKUP($C297,JoueursT6,10,0),0)</f>
        <v>0</v>
      </c>
      <c r="J297" s="78" t="n">
        <f aca="false">SUM(D297:I297)</f>
        <v>0</v>
      </c>
    </row>
    <row r="298" customFormat="false" ht="14.25" hidden="false" customHeight="false" outlineLevel="0" collapsed="false">
      <c r="A298" s="78" t="n">
        <f aca="false">A297+1</f>
        <v>297</v>
      </c>
      <c r="B298" s="78" t="str">
        <f aca="false">IF(J298&lt;&gt;0,IF(COUNTIF(J$2:J$334,J298)&lt;&gt;1,RANK(J298,J$2:J$334)&amp;"°",RANK(J298,J$2:J$334)),"")</f>
        <v/>
      </c>
      <c r="C298" s="4" t="n">
        <f aca="false">Joueurs!C342</f>
        <v>0</v>
      </c>
      <c r="D298" s="78" t="n">
        <f aca="false">IFERROR(VLOOKUP($C298,JoueursT1,10,0),0)</f>
        <v>0</v>
      </c>
      <c r="E298" s="78" t="n">
        <f aca="false">IFERROR(VLOOKUP($C298,JoueursT2,10,0),0)</f>
        <v>0</v>
      </c>
      <c r="F298" s="78" t="n">
        <f aca="false">IFERROR(VLOOKUP($C298,JoueursT3,10,0),0)</f>
        <v>0</v>
      </c>
      <c r="G298" s="78" t="n">
        <f aca="false">IFERROR(VLOOKUP($C298,JoueursT4,10,0),0)</f>
        <v>0</v>
      </c>
      <c r="H298" s="78" t="n">
        <f aca="false">IFERROR(VLOOKUP($C298,JoueursT5,10,0),0)</f>
        <v>0</v>
      </c>
      <c r="I298" s="78" t="n">
        <f aca="false">IFERROR(VLOOKUP($C298,JoueursT6,10,0),0)</f>
        <v>0</v>
      </c>
      <c r="J298" s="78" t="n">
        <f aca="false">SUM(D298:I298)</f>
        <v>0</v>
      </c>
    </row>
    <row r="299" customFormat="false" ht="14.25" hidden="false" customHeight="false" outlineLevel="0" collapsed="false">
      <c r="A299" s="78" t="n">
        <f aca="false">A298+1</f>
        <v>298</v>
      </c>
      <c r="B299" s="78" t="str">
        <f aca="false">IF(J299&lt;&gt;0,IF(COUNTIF(J$2:J$334,J299)&lt;&gt;1,RANK(J299,J$2:J$334)&amp;"°",RANK(J299,J$2:J$334)),"")</f>
        <v/>
      </c>
      <c r="C299" s="4" t="n">
        <f aca="false">Joueurs!C343</f>
        <v>0</v>
      </c>
      <c r="D299" s="78" t="n">
        <f aca="false">IFERROR(VLOOKUP($C299,JoueursT1,10,0),0)</f>
        <v>0</v>
      </c>
      <c r="E299" s="78" t="n">
        <f aca="false">IFERROR(VLOOKUP($C299,JoueursT2,10,0),0)</f>
        <v>0</v>
      </c>
      <c r="F299" s="78" t="n">
        <f aca="false">IFERROR(VLOOKUP($C299,JoueursT3,10,0),0)</f>
        <v>0</v>
      </c>
      <c r="G299" s="78" t="n">
        <f aca="false">IFERROR(VLOOKUP($C299,JoueursT4,10,0),0)</f>
        <v>0</v>
      </c>
      <c r="H299" s="78" t="n">
        <f aca="false">IFERROR(VLOOKUP($C299,JoueursT5,10,0),0)</f>
        <v>0</v>
      </c>
      <c r="I299" s="78" t="n">
        <f aca="false">IFERROR(VLOOKUP($C299,JoueursT6,10,0),0)</f>
        <v>0</v>
      </c>
      <c r="J299" s="78" t="n">
        <f aca="false">SUM(D299:I299)</f>
        <v>0</v>
      </c>
    </row>
    <row r="300" customFormat="false" ht="14.25" hidden="false" customHeight="false" outlineLevel="0" collapsed="false">
      <c r="A300" s="78" t="n">
        <f aca="false">A299+1</f>
        <v>299</v>
      </c>
      <c r="B300" s="78" t="str">
        <f aca="false">IF(J300&lt;&gt;0,IF(COUNTIF(J$2:J$334,J300)&lt;&gt;1,RANK(J300,J$2:J$334)&amp;"°",RANK(J300,J$2:J$334)),"")</f>
        <v/>
      </c>
      <c r="C300" s="4" t="n">
        <f aca="false">Joueurs!C344</f>
        <v>0</v>
      </c>
      <c r="D300" s="78" t="n">
        <f aca="false">IFERROR(VLOOKUP($C300,JoueursT1,10,0),0)</f>
        <v>0</v>
      </c>
      <c r="E300" s="78" t="n">
        <f aca="false">IFERROR(VLOOKUP($C300,JoueursT2,10,0),0)</f>
        <v>0</v>
      </c>
      <c r="F300" s="78" t="n">
        <f aca="false">IFERROR(VLOOKUP($C300,JoueursT3,10,0),0)</f>
        <v>0</v>
      </c>
      <c r="G300" s="78" t="n">
        <f aca="false">IFERROR(VLOOKUP($C300,JoueursT4,10,0),0)</f>
        <v>0</v>
      </c>
      <c r="H300" s="78" t="n">
        <f aca="false">IFERROR(VLOOKUP($C300,JoueursT5,10,0),0)</f>
        <v>0</v>
      </c>
      <c r="I300" s="78" t="n">
        <f aca="false">IFERROR(VLOOKUP($C300,JoueursT6,10,0),0)</f>
        <v>0</v>
      </c>
      <c r="J300" s="78" t="n">
        <f aca="false">SUM(D300:I300)</f>
        <v>0</v>
      </c>
    </row>
    <row r="301" customFormat="false" ht="14.25" hidden="false" customHeight="false" outlineLevel="0" collapsed="false">
      <c r="A301" s="78" t="n">
        <f aca="false">A300+1</f>
        <v>300</v>
      </c>
      <c r="B301" s="78" t="str">
        <f aca="false">IF(J301&lt;&gt;0,IF(COUNTIF(J$2:J$334,J301)&lt;&gt;1,RANK(J301,J$2:J$334)&amp;"°",RANK(J301,J$2:J$334)),"")</f>
        <v/>
      </c>
      <c r="C301" s="4" t="n">
        <f aca="false">Joueurs!C345</f>
        <v>0</v>
      </c>
      <c r="D301" s="78" t="n">
        <f aca="false">IFERROR(VLOOKUP($C301,JoueursT1,10,0),0)</f>
        <v>0</v>
      </c>
      <c r="E301" s="78" t="n">
        <f aca="false">IFERROR(VLOOKUP($C301,JoueursT2,10,0),0)</f>
        <v>0</v>
      </c>
      <c r="F301" s="78" t="n">
        <f aca="false">IFERROR(VLOOKUP($C301,JoueursT3,10,0),0)</f>
        <v>0</v>
      </c>
      <c r="G301" s="78" t="n">
        <f aca="false">IFERROR(VLOOKUP($C301,JoueursT4,10,0),0)</f>
        <v>0</v>
      </c>
      <c r="H301" s="78" t="n">
        <f aca="false">IFERROR(VLOOKUP($C301,JoueursT5,10,0),0)</f>
        <v>0</v>
      </c>
      <c r="I301" s="78" t="n">
        <f aca="false">IFERROR(VLOOKUP($C301,JoueursT6,10,0),0)</f>
        <v>0</v>
      </c>
      <c r="J301" s="78" t="n">
        <f aca="false">SUM(D301:I301)</f>
        <v>0</v>
      </c>
    </row>
    <row r="302" customFormat="false" ht="14.25" hidden="false" customHeight="false" outlineLevel="0" collapsed="false">
      <c r="A302" s="78" t="n">
        <f aca="false">A301+1</f>
        <v>301</v>
      </c>
      <c r="B302" s="78" t="str">
        <f aca="false">IF(J302&lt;&gt;0,IF(COUNTIF(J$2:J$334,J302)&lt;&gt;1,RANK(J302,J$2:J$334)&amp;"°",RANK(J302,J$2:J$334)),"")</f>
        <v/>
      </c>
      <c r="C302" s="4" t="n">
        <f aca="false">Joueurs!C346</f>
        <v>0</v>
      </c>
      <c r="D302" s="78" t="n">
        <f aca="false">IFERROR(VLOOKUP($C302,JoueursT1,10,0),0)</f>
        <v>0</v>
      </c>
      <c r="E302" s="78" t="n">
        <f aca="false">IFERROR(VLOOKUP($C302,JoueursT2,10,0),0)</f>
        <v>0</v>
      </c>
      <c r="F302" s="78" t="n">
        <f aca="false">IFERROR(VLOOKUP($C302,JoueursT3,10,0),0)</f>
        <v>0</v>
      </c>
      <c r="G302" s="78" t="n">
        <f aca="false">IFERROR(VLOOKUP($C302,JoueursT4,10,0),0)</f>
        <v>0</v>
      </c>
      <c r="H302" s="78" t="n">
        <f aca="false">IFERROR(VLOOKUP($C302,JoueursT5,10,0),0)</f>
        <v>0</v>
      </c>
      <c r="I302" s="78" t="n">
        <f aca="false">IFERROR(VLOOKUP($C302,JoueursT6,10,0),0)</f>
        <v>0</v>
      </c>
      <c r="J302" s="78" t="n">
        <f aca="false">SUM(D302:I302)</f>
        <v>0</v>
      </c>
    </row>
    <row r="303" customFormat="false" ht="14.25" hidden="false" customHeight="false" outlineLevel="0" collapsed="false">
      <c r="A303" s="78" t="n">
        <f aca="false">A302+1</f>
        <v>302</v>
      </c>
      <c r="B303" s="78" t="str">
        <f aca="false">IF(J303&lt;&gt;0,IF(COUNTIF(J$2:J$334,J303)&lt;&gt;1,RANK(J303,J$2:J$334)&amp;"°",RANK(J303,J$2:J$334)),"")</f>
        <v/>
      </c>
      <c r="C303" s="4" t="n">
        <f aca="false">Joueurs!C347</f>
        <v>0</v>
      </c>
      <c r="D303" s="78" t="n">
        <f aca="false">IFERROR(VLOOKUP($C303,JoueursT1,10,0),0)</f>
        <v>0</v>
      </c>
      <c r="E303" s="78" t="n">
        <f aca="false">IFERROR(VLOOKUP($C303,JoueursT2,10,0),0)</f>
        <v>0</v>
      </c>
      <c r="F303" s="78" t="n">
        <f aca="false">IFERROR(VLOOKUP($C303,JoueursT3,10,0),0)</f>
        <v>0</v>
      </c>
      <c r="G303" s="78" t="n">
        <f aca="false">IFERROR(VLOOKUP($C303,JoueursT4,10,0),0)</f>
        <v>0</v>
      </c>
      <c r="H303" s="78" t="n">
        <f aca="false">IFERROR(VLOOKUP($C303,JoueursT5,10,0),0)</f>
        <v>0</v>
      </c>
      <c r="I303" s="78" t="n">
        <f aca="false">IFERROR(VLOOKUP($C303,JoueursT6,10,0),0)</f>
        <v>0</v>
      </c>
      <c r="J303" s="78" t="n">
        <f aca="false">SUM(D303:I303)</f>
        <v>0</v>
      </c>
    </row>
    <row r="304" customFormat="false" ht="14.25" hidden="false" customHeight="false" outlineLevel="0" collapsed="false">
      <c r="A304" s="78" t="n">
        <f aca="false">A303+1</f>
        <v>303</v>
      </c>
      <c r="B304" s="78" t="str">
        <f aca="false">IF(J304&lt;&gt;0,IF(COUNTIF(J$2:J$334,J304)&lt;&gt;1,RANK(J304,J$2:J$334)&amp;"°",RANK(J304,J$2:J$334)),"")</f>
        <v/>
      </c>
      <c r="C304" s="4" t="n">
        <f aca="false">Joueurs!C348</f>
        <v>0</v>
      </c>
      <c r="D304" s="78" t="n">
        <f aca="false">IFERROR(VLOOKUP($C304,JoueursT1,10,0),0)</f>
        <v>0</v>
      </c>
      <c r="E304" s="78" t="n">
        <f aca="false">IFERROR(VLOOKUP($C304,JoueursT2,10,0),0)</f>
        <v>0</v>
      </c>
      <c r="F304" s="78" t="n">
        <f aca="false">IFERROR(VLOOKUP($C304,JoueursT3,10,0),0)</f>
        <v>0</v>
      </c>
      <c r="G304" s="78" t="n">
        <f aca="false">IFERROR(VLOOKUP($C304,JoueursT4,10,0),0)</f>
        <v>0</v>
      </c>
      <c r="H304" s="78" t="n">
        <f aca="false">IFERROR(VLOOKUP($C304,JoueursT5,10,0),0)</f>
        <v>0</v>
      </c>
      <c r="I304" s="78" t="n">
        <f aca="false">IFERROR(VLOOKUP($C304,JoueursT6,10,0),0)</f>
        <v>0</v>
      </c>
      <c r="J304" s="78" t="n">
        <f aca="false">SUM(D304:I304)</f>
        <v>0</v>
      </c>
    </row>
    <row r="305" customFormat="false" ht="14.25" hidden="false" customHeight="false" outlineLevel="0" collapsed="false">
      <c r="A305" s="78" t="n">
        <f aca="false">A304+1</f>
        <v>304</v>
      </c>
      <c r="B305" s="78" t="str">
        <f aca="false">IF(J305&lt;&gt;0,IF(COUNTIF(J$2:J$334,J305)&lt;&gt;1,RANK(J305,J$2:J$334)&amp;"°",RANK(J305,J$2:J$334)),"")</f>
        <v/>
      </c>
      <c r="C305" s="4" t="n">
        <f aca="false">Joueurs!C349</f>
        <v>0</v>
      </c>
      <c r="D305" s="78" t="n">
        <f aca="false">IFERROR(VLOOKUP($C305,JoueursT1,10,0),0)</f>
        <v>0</v>
      </c>
      <c r="E305" s="78" t="n">
        <f aca="false">IFERROR(VLOOKUP($C305,JoueursT2,10,0),0)</f>
        <v>0</v>
      </c>
      <c r="F305" s="78" t="n">
        <f aca="false">IFERROR(VLOOKUP($C305,JoueursT3,10,0),0)</f>
        <v>0</v>
      </c>
      <c r="G305" s="78" t="n">
        <f aca="false">IFERROR(VLOOKUP($C305,JoueursT4,10,0),0)</f>
        <v>0</v>
      </c>
      <c r="H305" s="78" t="n">
        <f aca="false">IFERROR(VLOOKUP($C305,JoueursT5,10,0),0)</f>
        <v>0</v>
      </c>
      <c r="I305" s="78" t="n">
        <f aca="false">IFERROR(VLOOKUP($C305,JoueursT6,10,0),0)</f>
        <v>0</v>
      </c>
      <c r="J305" s="78" t="n">
        <f aca="false">SUM(D305:I305)</f>
        <v>0</v>
      </c>
    </row>
    <row r="306" customFormat="false" ht="14.25" hidden="false" customHeight="false" outlineLevel="0" collapsed="false">
      <c r="A306" s="78" t="n">
        <f aca="false">A305+1</f>
        <v>305</v>
      </c>
      <c r="B306" s="78" t="str">
        <f aca="false">IF(J306&lt;&gt;0,IF(COUNTIF(J$2:J$334,J306)&lt;&gt;1,RANK(J306,J$2:J$334)&amp;"°",RANK(J306,J$2:J$334)),"")</f>
        <v/>
      </c>
      <c r="C306" s="4" t="n">
        <f aca="false">Joueurs!C350</f>
        <v>0</v>
      </c>
      <c r="D306" s="78" t="n">
        <f aca="false">IFERROR(VLOOKUP($C306,JoueursT1,10,0),0)</f>
        <v>0</v>
      </c>
      <c r="E306" s="78" t="n">
        <f aca="false">IFERROR(VLOOKUP($C306,JoueursT2,10,0),0)</f>
        <v>0</v>
      </c>
      <c r="F306" s="78" t="n">
        <f aca="false">IFERROR(VLOOKUP($C306,JoueursT3,10,0),0)</f>
        <v>0</v>
      </c>
      <c r="G306" s="78" t="n">
        <f aca="false">IFERROR(VLOOKUP($C306,JoueursT4,10,0),0)</f>
        <v>0</v>
      </c>
      <c r="H306" s="78" t="n">
        <f aca="false">IFERROR(VLOOKUP($C306,JoueursT5,10,0),0)</f>
        <v>0</v>
      </c>
      <c r="I306" s="78" t="n">
        <f aca="false">IFERROR(VLOOKUP($C306,JoueursT6,10,0),0)</f>
        <v>0</v>
      </c>
      <c r="J306" s="78" t="n">
        <f aca="false">SUM(D306:I306)</f>
        <v>0</v>
      </c>
    </row>
    <row r="307" customFormat="false" ht="14.25" hidden="false" customHeight="false" outlineLevel="0" collapsed="false">
      <c r="A307" s="78" t="n">
        <f aca="false">A306+1</f>
        <v>306</v>
      </c>
      <c r="B307" s="78" t="str">
        <f aca="false">IF(J307&lt;&gt;0,IF(COUNTIF(J$2:J$334,J307)&lt;&gt;1,RANK(J307,J$2:J$334)&amp;"°",RANK(J307,J$2:J$334)),"")</f>
        <v/>
      </c>
      <c r="C307" s="4" t="n">
        <f aca="false">Joueurs!C351</f>
        <v>0</v>
      </c>
      <c r="D307" s="78" t="n">
        <f aca="false">IFERROR(VLOOKUP($C307,JoueursT1,10,0),0)</f>
        <v>0</v>
      </c>
      <c r="E307" s="78" t="n">
        <f aca="false">IFERROR(VLOOKUP($C307,JoueursT2,10,0),0)</f>
        <v>0</v>
      </c>
      <c r="F307" s="78" t="n">
        <f aca="false">IFERROR(VLOOKUP($C307,JoueursT3,10,0),0)</f>
        <v>0</v>
      </c>
      <c r="G307" s="78" t="n">
        <f aca="false">IFERROR(VLOOKUP($C307,JoueursT4,10,0),0)</f>
        <v>0</v>
      </c>
      <c r="H307" s="78" t="n">
        <f aca="false">IFERROR(VLOOKUP($C307,JoueursT5,10,0),0)</f>
        <v>0</v>
      </c>
      <c r="I307" s="78" t="n">
        <f aca="false">IFERROR(VLOOKUP($C307,JoueursT6,10,0),0)</f>
        <v>0</v>
      </c>
      <c r="J307" s="78" t="n">
        <f aca="false">SUM(D307:I307)</f>
        <v>0</v>
      </c>
    </row>
    <row r="308" customFormat="false" ht="14.25" hidden="false" customHeight="false" outlineLevel="0" collapsed="false">
      <c r="A308" s="78" t="n">
        <f aca="false">A307+1</f>
        <v>307</v>
      </c>
      <c r="B308" s="78" t="str">
        <f aca="false">IF(J308&lt;&gt;0,IF(COUNTIF(J$2:J$334,J308)&lt;&gt;1,RANK(J308,J$2:J$334)&amp;"°",RANK(J308,J$2:J$334)),"")</f>
        <v/>
      </c>
      <c r="C308" s="4" t="n">
        <f aca="false">Joueurs!C352</f>
        <v>0</v>
      </c>
      <c r="D308" s="78" t="n">
        <f aca="false">IFERROR(VLOOKUP($C308,JoueursT1,10,0),0)</f>
        <v>0</v>
      </c>
      <c r="E308" s="78" t="n">
        <f aca="false">IFERROR(VLOOKUP($C308,JoueursT2,10,0),0)</f>
        <v>0</v>
      </c>
      <c r="F308" s="78" t="n">
        <f aca="false">IFERROR(VLOOKUP($C308,JoueursT3,10,0),0)</f>
        <v>0</v>
      </c>
      <c r="G308" s="78" t="n">
        <f aca="false">IFERROR(VLOOKUP($C308,JoueursT4,10,0),0)</f>
        <v>0</v>
      </c>
      <c r="H308" s="78" t="n">
        <f aca="false">IFERROR(VLOOKUP($C308,JoueursT5,10,0),0)</f>
        <v>0</v>
      </c>
      <c r="I308" s="78" t="n">
        <f aca="false">IFERROR(VLOOKUP($C308,JoueursT6,10,0),0)</f>
        <v>0</v>
      </c>
      <c r="J308" s="78" t="n">
        <f aca="false">SUM(D308:I308)</f>
        <v>0</v>
      </c>
    </row>
    <row r="309" customFormat="false" ht="14.25" hidden="false" customHeight="false" outlineLevel="0" collapsed="false">
      <c r="A309" s="78" t="n">
        <f aca="false">A308+1</f>
        <v>308</v>
      </c>
      <c r="B309" s="78" t="str">
        <f aca="false">IF(J309&lt;&gt;0,IF(COUNTIF(J$2:J$334,J309)&lt;&gt;1,RANK(J309,J$2:J$334)&amp;"°",RANK(J309,J$2:J$334)),"")</f>
        <v/>
      </c>
      <c r="C309" s="4" t="n">
        <f aca="false">Joueurs!C353</f>
        <v>0</v>
      </c>
      <c r="D309" s="78" t="n">
        <f aca="false">IFERROR(VLOOKUP($C309,JoueursT1,10,0),0)</f>
        <v>0</v>
      </c>
      <c r="E309" s="78" t="n">
        <f aca="false">IFERROR(VLOOKUP($C309,JoueursT2,10,0),0)</f>
        <v>0</v>
      </c>
      <c r="F309" s="78" t="n">
        <f aca="false">IFERROR(VLOOKUP($C309,JoueursT3,10,0),0)</f>
        <v>0</v>
      </c>
      <c r="G309" s="78" t="n">
        <f aca="false">IFERROR(VLOOKUP($C309,JoueursT4,10,0),0)</f>
        <v>0</v>
      </c>
      <c r="H309" s="78" t="n">
        <f aca="false">IFERROR(VLOOKUP($C309,JoueursT5,10,0),0)</f>
        <v>0</v>
      </c>
      <c r="I309" s="78" t="n">
        <f aca="false">IFERROR(VLOOKUP($C309,JoueursT6,10,0),0)</f>
        <v>0</v>
      </c>
      <c r="J309" s="78" t="n">
        <f aca="false">SUM(D309:I309)</f>
        <v>0</v>
      </c>
    </row>
    <row r="310" customFormat="false" ht="14.25" hidden="false" customHeight="false" outlineLevel="0" collapsed="false">
      <c r="A310" s="78" t="n">
        <f aca="false">A309+1</f>
        <v>309</v>
      </c>
      <c r="B310" s="78" t="str">
        <f aca="false">IF(J310&lt;&gt;0,IF(COUNTIF(J$2:J$334,J310)&lt;&gt;1,RANK(J310,J$2:J$334)&amp;"°",RANK(J310,J$2:J$334)),"")</f>
        <v/>
      </c>
      <c r="C310" s="4" t="n">
        <f aca="false">Joueurs!C354</f>
        <v>0</v>
      </c>
      <c r="D310" s="78" t="n">
        <f aca="false">IFERROR(VLOOKUP($C310,JoueursT1,10,0),0)</f>
        <v>0</v>
      </c>
      <c r="E310" s="78" t="n">
        <f aca="false">IFERROR(VLOOKUP($C310,JoueursT2,10,0),0)</f>
        <v>0</v>
      </c>
      <c r="F310" s="78" t="n">
        <f aca="false">IFERROR(VLOOKUP($C310,JoueursT3,10,0),0)</f>
        <v>0</v>
      </c>
      <c r="G310" s="78" t="n">
        <f aca="false">IFERROR(VLOOKUP($C310,JoueursT4,10,0),0)</f>
        <v>0</v>
      </c>
      <c r="H310" s="78" t="n">
        <f aca="false">IFERROR(VLOOKUP($C310,JoueursT5,10,0),0)</f>
        <v>0</v>
      </c>
      <c r="I310" s="78" t="n">
        <f aca="false">IFERROR(VLOOKUP($C310,JoueursT6,10,0),0)</f>
        <v>0</v>
      </c>
      <c r="J310" s="78" t="n">
        <f aca="false">SUM(D310:I310)</f>
        <v>0</v>
      </c>
    </row>
    <row r="311" customFormat="false" ht="14.25" hidden="false" customHeight="false" outlineLevel="0" collapsed="false">
      <c r="A311" s="78" t="n">
        <f aca="false">A310+1</f>
        <v>310</v>
      </c>
      <c r="B311" s="78" t="str">
        <f aca="false">IF(J311&lt;&gt;0,IF(COUNTIF(J$2:J$334,J311)&lt;&gt;1,RANK(J311,J$2:J$334)&amp;"°",RANK(J311,J$2:J$334)),"")</f>
        <v/>
      </c>
      <c r="C311" s="4" t="n">
        <f aca="false">Joueurs!C355</f>
        <v>0</v>
      </c>
      <c r="D311" s="78" t="n">
        <f aca="false">IFERROR(VLOOKUP($C311,JoueursT1,10,0),0)</f>
        <v>0</v>
      </c>
      <c r="E311" s="78" t="n">
        <f aca="false">IFERROR(VLOOKUP($C311,JoueursT2,10,0),0)</f>
        <v>0</v>
      </c>
      <c r="F311" s="78" t="n">
        <f aca="false">IFERROR(VLOOKUP($C311,JoueursT3,10,0),0)</f>
        <v>0</v>
      </c>
      <c r="G311" s="78" t="n">
        <f aca="false">IFERROR(VLOOKUP($C311,JoueursT4,10,0),0)</f>
        <v>0</v>
      </c>
      <c r="H311" s="78" t="n">
        <f aca="false">IFERROR(VLOOKUP($C311,JoueursT5,10,0),0)</f>
        <v>0</v>
      </c>
      <c r="I311" s="78" t="n">
        <f aca="false">IFERROR(VLOOKUP($C311,JoueursT6,10,0),0)</f>
        <v>0</v>
      </c>
      <c r="J311" s="78" t="n">
        <f aca="false">SUM(D311:I311)</f>
        <v>0</v>
      </c>
    </row>
    <row r="312" customFormat="false" ht="14.25" hidden="false" customHeight="false" outlineLevel="0" collapsed="false">
      <c r="A312" s="78" t="n">
        <f aca="false">A311+1</f>
        <v>311</v>
      </c>
      <c r="B312" s="78" t="str">
        <f aca="false">IF(J312&lt;&gt;0,IF(COUNTIF(J$2:J$334,J312)&lt;&gt;1,RANK(J312,J$2:J$334)&amp;"°",RANK(J312,J$2:J$334)),"")</f>
        <v/>
      </c>
      <c r="C312" s="4" t="n">
        <f aca="false">Joueurs!C356</f>
        <v>0</v>
      </c>
      <c r="D312" s="78" t="n">
        <f aca="false">IFERROR(VLOOKUP($C312,JoueursT1,10,0),0)</f>
        <v>0</v>
      </c>
      <c r="E312" s="78" t="n">
        <f aca="false">IFERROR(VLOOKUP($C312,JoueursT2,10,0),0)</f>
        <v>0</v>
      </c>
      <c r="F312" s="78" t="n">
        <f aca="false">IFERROR(VLOOKUP($C312,JoueursT3,10,0),0)</f>
        <v>0</v>
      </c>
      <c r="G312" s="78" t="n">
        <f aca="false">IFERROR(VLOOKUP($C312,JoueursT4,10,0),0)</f>
        <v>0</v>
      </c>
      <c r="H312" s="78" t="n">
        <f aca="false">IFERROR(VLOOKUP($C312,JoueursT5,10,0),0)</f>
        <v>0</v>
      </c>
      <c r="I312" s="78" t="n">
        <f aca="false">IFERROR(VLOOKUP($C312,JoueursT6,10,0),0)</f>
        <v>0</v>
      </c>
      <c r="J312" s="78" t="n">
        <f aca="false">SUM(D312:I312)</f>
        <v>0</v>
      </c>
    </row>
    <row r="313" customFormat="false" ht="14.25" hidden="false" customHeight="false" outlineLevel="0" collapsed="false">
      <c r="A313" s="78" t="n">
        <f aca="false">A312+1</f>
        <v>312</v>
      </c>
      <c r="B313" s="78" t="str">
        <f aca="false">IF(J313&lt;&gt;0,IF(COUNTIF(J$2:J$334,J313)&lt;&gt;1,RANK(J313,J$2:J$334)&amp;"°",RANK(J313,J$2:J$334)),"")</f>
        <v/>
      </c>
      <c r="C313" s="4" t="n">
        <f aca="false">Joueurs!C357</f>
        <v>0</v>
      </c>
      <c r="D313" s="78" t="n">
        <f aca="false">IFERROR(VLOOKUP($C313,JoueursT1,10,0),0)</f>
        <v>0</v>
      </c>
      <c r="E313" s="78" t="n">
        <f aca="false">IFERROR(VLOOKUP($C313,JoueursT2,10,0),0)</f>
        <v>0</v>
      </c>
      <c r="F313" s="78" t="n">
        <f aca="false">IFERROR(VLOOKUP($C313,JoueursT3,10,0),0)</f>
        <v>0</v>
      </c>
      <c r="G313" s="78" t="n">
        <f aca="false">IFERROR(VLOOKUP($C313,JoueursT4,10,0),0)</f>
        <v>0</v>
      </c>
      <c r="H313" s="78" t="n">
        <f aca="false">IFERROR(VLOOKUP($C313,JoueursT5,10,0),0)</f>
        <v>0</v>
      </c>
      <c r="I313" s="78" t="n">
        <f aca="false">IFERROR(VLOOKUP($C313,JoueursT6,10,0),0)</f>
        <v>0</v>
      </c>
      <c r="J313" s="78" t="n">
        <f aca="false">SUM(D313:I313)</f>
        <v>0</v>
      </c>
    </row>
    <row r="314" customFormat="false" ht="14.25" hidden="false" customHeight="false" outlineLevel="0" collapsed="false">
      <c r="A314" s="78" t="n">
        <f aca="false">A313+1</f>
        <v>313</v>
      </c>
      <c r="B314" s="78" t="str">
        <f aca="false">IF(J314&lt;&gt;0,IF(COUNTIF(J$2:J$334,J314)&lt;&gt;1,RANK(J314,J$2:J$334)&amp;"°",RANK(J314,J$2:J$334)),"")</f>
        <v/>
      </c>
      <c r="C314" s="4" t="n">
        <f aca="false">Joueurs!C358</f>
        <v>0</v>
      </c>
      <c r="D314" s="78" t="n">
        <f aca="false">IFERROR(VLOOKUP($C314,JoueursT1,10,0),0)</f>
        <v>0</v>
      </c>
      <c r="E314" s="78" t="n">
        <f aca="false">IFERROR(VLOOKUP($C314,JoueursT2,10,0),0)</f>
        <v>0</v>
      </c>
      <c r="F314" s="78" t="n">
        <f aca="false">IFERROR(VLOOKUP($C314,JoueursT3,10,0),0)</f>
        <v>0</v>
      </c>
      <c r="G314" s="78" t="n">
        <f aca="false">IFERROR(VLOOKUP($C314,JoueursT4,10,0),0)</f>
        <v>0</v>
      </c>
      <c r="H314" s="78" t="n">
        <f aca="false">IFERROR(VLOOKUP($C314,JoueursT5,10,0),0)</f>
        <v>0</v>
      </c>
      <c r="I314" s="78" t="n">
        <f aca="false">IFERROR(VLOOKUP($C314,JoueursT6,10,0),0)</f>
        <v>0</v>
      </c>
      <c r="J314" s="78" t="n">
        <f aca="false">SUM(D314:I314)</f>
        <v>0</v>
      </c>
    </row>
    <row r="315" customFormat="false" ht="14.25" hidden="false" customHeight="false" outlineLevel="0" collapsed="false">
      <c r="A315" s="78" t="n">
        <f aca="false">A314+1</f>
        <v>314</v>
      </c>
      <c r="B315" s="78" t="str">
        <f aca="false">IF(J315&lt;&gt;0,IF(COUNTIF(J$2:J$334,J315)&lt;&gt;1,RANK(J315,J$2:J$334)&amp;"°",RANK(J315,J$2:J$334)),"")</f>
        <v/>
      </c>
      <c r="C315" s="4" t="n">
        <f aca="false">Joueurs!C359</f>
        <v>0</v>
      </c>
      <c r="D315" s="78" t="n">
        <f aca="false">IFERROR(VLOOKUP($C315,JoueursT1,10,0),0)</f>
        <v>0</v>
      </c>
      <c r="E315" s="78" t="n">
        <f aca="false">IFERROR(VLOOKUP($C315,JoueursT2,10,0),0)</f>
        <v>0</v>
      </c>
      <c r="F315" s="78" t="n">
        <f aca="false">IFERROR(VLOOKUP($C315,JoueursT3,10,0),0)</f>
        <v>0</v>
      </c>
      <c r="G315" s="78" t="n">
        <f aca="false">IFERROR(VLOOKUP($C315,JoueursT4,10,0),0)</f>
        <v>0</v>
      </c>
      <c r="H315" s="78" t="n">
        <f aca="false">IFERROR(VLOOKUP($C315,JoueursT5,10,0),0)</f>
        <v>0</v>
      </c>
      <c r="I315" s="78" t="n">
        <f aca="false">IFERROR(VLOOKUP($C315,JoueursT6,10,0),0)</f>
        <v>0</v>
      </c>
      <c r="J315" s="78" t="n">
        <f aca="false">SUM(D315:I315)</f>
        <v>0</v>
      </c>
    </row>
    <row r="316" customFormat="false" ht="14.25" hidden="false" customHeight="false" outlineLevel="0" collapsed="false">
      <c r="A316" s="78" t="n">
        <f aca="false">A315+1</f>
        <v>315</v>
      </c>
      <c r="B316" s="78" t="str">
        <f aca="false">IF(J316&lt;&gt;0,IF(COUNTIF(J$2:J$334,J316)&lt;&gt;1,RANK(J316,J$2:J$334)&amp;"°",RANK(J316,J$2:J$334)),"")</f>
        <v/>
      </c>
      <c r="C316" s="4" t="n">
        <f aca="false">Joueurs!C360</f>
        <v>0</v>
      </c>
      <c r="D316" s="78" t="n">
        <f aca="false">IFERROR(VLOOKUP($C316,JoueursT1,10,0),0)</f>
        <v>0</v>
      </c>
      <c r="E316" s="78" t="n">
        <f aca="false">IFERROR(VLOOKUP($C316,JoueursT2,10,0),0)</f>
        <v>0</v>
      </c>
      <c r="F316" s="78" t="n">
        <f aca="false">IFERROR(VLOOKUP($C316,JoueursT3,10,0),0)</f>
        <v>0</v>
      </c>
      <c r="G316" s="78" t="n">
        <f aca="false">IFERROR(VLOOKUP($C316,JoueursT4,10,0),0)</f>
        <v>0</v>
      </c>
      <c r="H316" s="78" t="n">
        <f aca="false">IFERROR(VLOOKUP($C316,JoueursT5,10,0),0)</f>
        <v>0</v>
      </c>
      <c r="I316" s="78" t="n">
        <f aca="false">IFERROR(VLOOKUP($C316,JoueursT6,10,0),0)</f>
        <v>0</v>
      </c>
      <c r="J316" s="78" t="n">
        <f aca="false">SUM(D316:I316)</f>
        <v>0</v>
      </c>
    </row>
    <row r="317" customFormat="false" ht="14.25" hidden="false" customHeight="false" outlineLevel="0" collapsed="false">
      <c r="A317" s="78" t="n">
        <f aca="false">A316+1</f>
        <v>316</v>
      </c>
      <c r="B317" s="78" t="str">
        <f aca="false">IF(J317&lt;&gt;0,IF(COUNTIF(J$2:J$334,J317)&lt;&gt;1,RANK(J317,J$2:J$334)&amp;"°",RANK(J317,J$2:J$334)),"")</f>
        <v/>
      </c>
      <c r="C317" s="4" t="n">
        <f aca="false">Joueurs!C361</f>
        <v>0</v>
      </c>
      <c r="D317" s="78" t="n">
        <f aca="false">IFERROR(VLOOKUP($C317,JoueursT1,10,0),0)</f>
        <v>0</v>
      </c>
      <c r="E317" s="78" t="n">
        <f aca="false">IFERROR(VLOOKUP($C317,JoueursT2,10,0),0)</f>
        <v>0</v>
      </c>
      <c r="F317" s="78" t="n">
        <f aca="false">IFERROR(VLOOKUP($C317,JoueursT3,10,0),0)</f>
        <v>0</v>
      </c>
      <c r="G317" s="78" t="n">
        <f aca="false">IFERROR(VLOOKUP($C317,JoueursT4,10,0),0)</f>
        <v>0</v>
      </c>
      <c r="H317" s="78" t="n">
        <f aca="false">IFERROR(VLOOKUP($C317,JoueursT5,10,0),0)</f>
        <v>0</v>
      </c>
      <c r="I317" s="78" t="n">
        <f aca="false">IFERROR(VLOOKUP($C317,JoueursT6,10,0),0)</f>
        <v>0</v>
      </c>
      <c r="J317" s="78" t="n">
        <f aca="false">SUM(D317:I317)</f>
        <v>0</v>
      </c>
    </row>
    <row r="318" customFormat="false" ht="14.25" hidden="false" customHeight="false" outlineLevel="0" collapsed="false">
      <c r="A318" s="78" t="n">
        <f aca="false">A317+1</f>
        <v>317</v>
      </c>
      <c r="B318" s="78" t="str">
        <f aca="false">IF(J318&lt;&gt;0,IF(COUNTIF(J$2:J$334,J318)&lt;&gt;1,RANK(J318,J$2:J$334)&amp;"°",RANK(J318,J$2:J$334)),"")</f>
        <v/>
      </c>
      <c r="C318" s="4" t="n">
        <f aca="false">Joueurs!C362</f>
        <v>0</v>
      </c>
      <c r="D318" s="78" t="n">
        <f aca="false">IFERROR(VLOOKUP($C318,JoueursT1,10,0),0)</f>
        <v>0</v>
      </c>
      <c r="E318" s="78" t="n">
        <f aca="false">IFERROR(VLOOKUP($C318,JoueursT2,10,0),0)</f>
        <v>0</v>
      </c>
      <c r="F318" s="78" t="n">
        <f aca="false">IFERROR(VLOOKUP($C318,JoueursT3,10,0),0)</f>
        <v>0</v>
      </c>
      <c r="G318" s="78" t="n">
        <f aca="false">IFERROR(VLOOKUP($C318,JoueursT4,10,0),0)</f>
        <v>0</v>
      </c>
      <c r="H318" s="78" t="n">
        <f aca="false">IFERROR(VLOOKUP($C318,JoueursT5,10,0),0)</f>
        <v>0</v>
      </c>
      <c r="I318" s="78" t="n">
        <f aca="false">IFERROR(VLOOKUP($C318,JoueursT6,10,0),0)</f>
        <v>0</v>
      </c>
      <c r="J318" s="78" t="n">
        <f aca="false">SUM(D318:I318)</f>
        <v>0</v>
      </c>
    </row>
    <row r="319" customFormat="false" ht="14.25" hidden="false" customHeight="false" outlineLevel="0" collapsed="false">
      <c r="A319" s="78" t="n">
        <f aca="false">A318+1</f>
        <v>318</v>
      </c>
      <c r="B319" s="78" t="str">
        <f aca="false">IF(J319&lt;&gt;0,IF(COUNTIF(J$2:J$334,J319)&lt;&gt;1,RANK(J319,J$2:J$334)&amp;"°",RANK(J319,J$2:J$334)),"")</f>
        <v/>
      </c>
      <c r="C319" s="4" t="n">
        <f aca="false">Joueurs!C363</f>
        <v>0</v>
      </c>
      <c r="D319" s="78" t="n">
        <f aca="false">IFERROR(VLOOKUP($C319,JoueursT1,10,0),0)</f>
        <v>0</v>
      </c>
      <c r="E319" s="78" t="n">
        <f aca="false">IFERROR(VLOOKUP($C319,JoueursT2,10,0),0)</f>
        <v>0</v>
      </c>
      <c r="F319" s="78" t="n">
        <f aca="false">IFERROR(VLOOKUP($C319,JoueursT3,10,0),0)</f>
        <v>0</v>
      </c>
      <c r="G319" s="78" t="n">
        <f aca="false">IFERROR(VLOOKUP($C319,JoueursT4,10,0),0)</f>
        <v>0</v>
      </c>
      <c r="H319" s="78" t="n">
        <f aca="false">IFERROR(VLOOKUP($C319,JoueursT5,10,0),0)</f>
        <v>0</v>
      </c>
      <c r="I319" s="78" t="n">
        <f aca="false">IFERROR(VLOOKUP($C319,JoueursT6,10,0),0)</f>
        <v>0</v>
      </c>
      <c r="J319" s="78" t="n">
        <f aca="false">SUM(D319:I319)</f>
        <v>0</v>
      </c>
    </row>
    <row r="320" customFormat="false" ht="14.25" hidden="false" customHeight="false" outlineLevel="0" collapsed="false">
      <c r="A320" s="78" t="n">
        <f aca="false">A319+1</f>
        <v>319</v>
      </c>
      <c r="B320" s="78" t="str">
        <f aca="false">IF(J320&lt;&gt;0,IF(COUNTIF(J$2:J$334,J320)&lt;&gt;1,RANK(J320,J$2:J$334)&amp;"°",RANK(J320,J$2:J$334)),"")</f>
        <v/>
      </c>
      <c r="C320" s="4" t="n">
        <f aca="false">Joueurs!C364</f>
        <v>0</v>
      </c>
      <c r="D320" s="78" t="n">
        <f aca="false">IFERROR(VLOOKUP($C320,JoueursT1,10,0),0)</f>
        <v>0</v>
      </c>
      <c r="E320" s="78" t="n">
        <f aca="false">IFERROR(VLOOKUP($C320,JoueursT2,10,0),0)</f>
        <v>0</v>
      </c>
      <c r="F320" s="78" t="n">
        <f aca="false">IFERROR(VLOOKUP($C320,JoueursT3,10,0),0)</f>
        <v>0</v>
      </c>
      <c r="G320" s="78" t="n">
        <f aca="false">IFERROR(VLOOKUP($C320,JoueursT4,10,0),0)</f>
        <v>0</v>
      </c>
      <c r="H320" s="78" t="n">
        <f aca="false">IFERROR(VLOOKUP($C320,JoueursT5,10,0),0)</f>
        <v>0</v>
      </c>
      <c r="I320" s="78" t="n">
        <f aca="false">IFERROR(VLOOKUP($C320,JoueursT6,10,0),0)</f>
        <v>0</v>
      </c>
      <c r="J320" s="78" t="n">
        <f aca="false">SUM(D320:I320)</f>
        <v>0</v>
      </c>
    </row>
    <row r="321" customFormat="false" ht="14.25" hidden="false" customHeight="false" outlineLevel="0" collapsed="false">
      <c r="A321" s="78" t="n">
        <f aca="false">A320+1</f>
        <v>320</v>
      </c>
      <c r="B321" s="78" t="str">
        <f aca="false">IF(J321&lt;&gt;0,IF(COUNTIF(J$2:J$334,J321)&lt;&gt;1,RANK(J321,J$2:J$334)&amp;"°",RANK(J321,J$2:J$334)),"")</f>
        <v/>
      </c>
      <c r="C321" s="4" t="n">
        <f aca="false">Joueurs!C365</f>
        <v>0</v>
      </c>
      <c r="D321" s="78" t="n">
        <f aca="false">IFERROR(VLOOKUP($C321,JoueursT1,10,0),0)</f>
        <v>0</v>
      </c>
      <c r="E321" s="78" t="n">
        <f aca="false">IFERROR(VLOOKUP($C321,JoueursT2,10,0),0)</f>
        <v>0</v>
      </c>
      <c r="F321" s="78" t="n">
        <f aca="false">IFERROR(VLOOKUP($C321,JoueursT3,10,0),0)</f>
        <v>0</v>
      </c>
      <c r="G321" s="78" t="n">
        <f aca="false">IFERROR(VLOOKUP($C321,JoueursT4,10,0),0)</f>
        <v>0</v>
      </c>
      <c r="H321" s="78" t="n">
        <f aca="false">IFERROR(VLOOKUP($C321,JoueursT5,10,0),0)</f>
        <v>0</v>
      </c>
      <c r="I321" s="78" t="n">
        <f aca="false">IFERROR(VLOOKUP($C321,JoueursT6,10,0),0)</f>
        <v>0</v>
      </c>
      <c r="J321" s="78" t="n">
        <f aca="false">SUM(D321:I321)</f>
        <v>0</v>
      </c>
    </row>
    <row r="322" customFormat="false" ht="14.25" hidden="false" customHeight="false" outlineLevel="0" collapsed="false">
      <c r="A322" s="78" t="n">
        <f aca="false">A321+1</f>
        <v>321</v>
      </c>
      <c r="B322" s="78" t="str">
        <f aca="false">IF(J322&lt;&gt;0,IF(COUNTIF(J$2:J$334,J322)&lt;&gt;1,RANK(J322,J$2:J$334)&amp;"°",RANK(J322,J$2:J$334)),"")</f>
        <v/>
      </c>
      <c r="C322" s="4" t="n">
        <f aca="false">Joueurs!C366</f>
        <v>0</v>
      </c>
      <c r="D322" s="78" t="n">
        <f aca="false">IFERROR(VLOOKUP($C322,JoueursT1,10,0),0)</f>
        <v>0</v>
      </c>
      <c r="E322" s="78" t="n">
        <f aca="false">IFERROR(VLOOKUP($C322,JoueursT2,10,0),0)</f>
        <v>0</v>
      </c>
      <c r="F322" s="78" t="n">
        <f aca="false">IFERROR(VLOOKUP($C322,JoueursT3,10,0),0)</f>
        <v>0</v>
      </c>
      <c r="G322" s="78" t="n">
        <f aca="false">IFERROR(VLOOKUP($C322,JoueursT4,10,0),0)</f>
        <v>0</v>
      </c>
      <c r="H322" s="78" t="n">
        <f aca="false">IFERROR(VLOOKUP($C322,JoueursT5,10,0),0)</f>
        <v>0</v>
      </c>
      <c r="I322" s="78" t="n">
        <f aca="false">IFERROR(VLOOKUP($C322,JoueursT6,10,0),0)</f>
        <v>0</v>
      </c>
      <c r="J322" s="78" t="n">
        <f aca="false">SUM(D322:I322)</f>
        <v>0</v>
      </c>
    </row>
    <row r="323" customFormat="false" ht="14.25" hidden="false" customHeight="false" outlineLevel="0" collapsed="false">
      <c r="A323" s="78" t="n">
        <f aca="false">A322+1</f>
        <v>322</v>
      </c>
      <c r="B323" s="78" t="str">
        <f aca="false">IF(J323&lt;&gt;0,IF(COUNTIF(J$2:J$334,J323)&lt;&gt;1,RANK(J323,J$2:J$334)&amp;"°",RANK(J323,J$2:J$334)),"")</f>
        <v/>
      </c>
      <c r="C323" s="4" t="n">
        <f aca="false">Joueurs!C367</f>
        <v>0</v>
      </c>
      <c r="D323" s="78" t="n">
        <f aca="false">IFERROR(VLOOKUP($C323,JoueursT1,10,0),0)</f>
        <v>0</v>
      </c>
      <c r="E323" s="78" t="n">
        <f aca="false">IFERROR(VLOOKUP($C323,JoueursT2,10,0),0)</f>
        <v>0</v>
      </c>
      <c r="F323" s="78" t="n">
        <f aca="false">IFERROR(VLOOKUP($C323,JoueursT3,10,0),0)</f>
        <v>0</v>
      </c>
      <c r="G323" s="78" t="n">
        <f aca="false">IFERROR(VLOOKUP($C323,JoueursT4,10,0),0)</f>
        <v>0</v>
      </c>
      <c r="H323" s="78" t="n">
        <f aca="false">IFERROR(VLOOKUP($C323,JoueursT5,10,0),0)</f>
        <v>0</v>
      </c>
      <c r="I323" s="78" t="n">
        <f aca="false">IFERROR(VLOOKUP($C323,JoueursT6,10,0),0)</f>
        <v>0</v>
      </c>
      <c r="J323" s="78" t="n">
        <f aca="false">SUM(D323:I323)</f>
        <v>0</v>
      </c>
    </row>
    <row r="324" customFormat="false" ht="14.25" hidden="false" customHeight="false" outlineLevel="0" collapsed="false">
      <c r="A324" s="78" t="n">
        <f aca="false">A323+1</f>
        <v>323</v>
      </c>
      <c r="B324" s="78" t="str">
        <f aca="false">IF(J324&lt;&gt;0,IF(COUNTIF(J$2:J$334,J324)&lt;&gt;1,RANK(J324,J$2:J$334)&amp;"°",RANK(J324,J$2:J$334)),"")</f>
        <v/>
      </c>
      <c r="C324" s="4" t="n">
        <f aca="false">Joueurs!C368</f>
        <v>0</v>
      </c>
      <c r="D324" s="78" t="n">
        <f aca="false">IFERROR(VLOOKUP($C324,JoueursT1,10,0),0)</f>
        <v>0</v>
      </c>
      <c r="E324" s="78" t="n">
        <f aca="false">IFERROR(VLOOKUP($C324,JoueursT2,10,0),0)</f>
        <v>0</v>
      </c>
      <c r="F324" s="78" t="n">
        <f aca="false">IFERROR(VLOOKUP($C324,JoueursT3,10,0),0)</f>
        <v>0</v>
      </c>
      <c r="G324" s="78" t="n">
        <f aca="false">IFERROR(VLOOKUP($C324,JoueursT4,10,0),0)</f>
        <v>0</v>
      </c>
      <c r="H324" s="78" t="n">
        <f aca="false">IFERROR(VLOOKUP($C324,JoueursT5,10,0),0)</f>
        <v>0</v>
      </c>
      <c r="I324" s="78" t="n">
        <f aca="false">IFERROR(VLOOKUP($C324,JoueursT6,10,0),0)</f>
        <v>0</v>
      </c>
      <c r="J324" s="78" t="n">
        <f aca="false">SUM(D324:I324)</f>
        <v>0</v>
      </c>
    </row>
    <row r="325" customFormat="false" ht="14.25" hidden="false" customHeight="false" outlineLevel="0" collapsed="false">
      <c r="A325" s="78" t="n">
        <f aca="false">A324+1</f>
        <v>324</v>
      </c>
      <c r="B325" s="78" t="str">
        <f aca="false">IF(J325&lt;&gt;0,IF(COUNTIF(J$2:J$334,J325)&lt;&gt;1,RANK(J325,J$2:J$334)&amp;"°",RANK(J325,J$2:J$334)),"")</f>
        <v/>
      </c>
      <c r="C325" s="4" t="n">
        <f aca="false">Joueurs!C369</f>
        <v>0</v>
      </c>
      <c r="D325" s="78" t="n">
        <f aca="false">IFERROR(VLOOKUP($C325,JoueursT1,10,0),0)</f>
        <v>0</v>
      </c>
      <c r="E325" s="78" t="n">
        <f aca="false">IFERROR(VLOOKUP($C325,JoueursT2,10,0),0)</f>
        <v>0</v>
      </c>
      <c r="F325" s="78" t="n">
        <f aca="false">IFERROR(VLOOKUP($C325,JoueursT3,10,0),0)</f>
        <v>0</v>
      </c>
      <c r="G325" s="78" t="n">
        <f aca="false">IFERROR(VLOOKUP($C325,JoueursT4,10,0),0)</f>
        <v>0</v>
      </c>
      <c r="H325" s="78" t="n">
        <f aca="false">IFERROR(VLOOKUP($C325,JoueursT5,10,0),0)</f>
        <v>0</v>
      </c>
      <c r="I325" s="78" t="n">
        <f aca="false">IFERROR(VLOOKUP($C325,JoueursT6,10,0),0)</f>
        <v>0</v>
      </c>
      <c r="J325" s="78" t="n">
        <f aca="false">SUM(D325:I325)</f>
        <v>0</v>
      </c>
    </row>
    <row r="326" customFormat="false" ht="14.25" hidden="false" customHeight="false" outlineLevel="0" collapsed="false">
      <c r="A326" s="78" t="n">
        <f aca="false">A325+1</f>
        <v>325</v>
      </c>
      <c r="B326" s="78" t="str">
        <f aca="false">IF(J326&lt;&gt;0,IF(COUNTIF(J$2:J$334,J326)&lt;&gt;1,RANK(J326,J$2:J$334)&amp;"°",RANK(J326,J$2:J$334)),"")</f>
        <v/>
      </c>
      <c r="C326" s="4" t="n">
        <f aca="false">Joueurs!C370</f>
        <v>0</v>
      </c>
      <c r="D326" s="78" t="n">
        <f aca="false">IFERROR(VLOOKUP($C326,JoueursT1,10,0),0)</f>
        <v>0</v>
      </c>
      <c r="E326" s="78" t="n">
        <f aca="false">IFERROR(VLOOKUP($C326,JoueursT2,10,0),0)</f>
        <v>0</v>
      </c>
      <c r="F326" s="78" t="n">
        <f aca="false">IFERROR(VLOOKUP($C326,JoueursT3,10,0),0)</f>
        <v>0</v>
      </c>
      <c r="G326" s="78" t="n">
        <f aca="false">IFERROR(VLOOKUP($C326,JoueursT4,10,0),0)</f>
        <v>0</v>
      </c>
      <c r="H326" s="78" t="n">
        <f aca="false">IFERROR(VLOOKUP($C326,JoueursT5,10,0),0)</f>
        <v>0</v>
      </c>
      <c r="I326" s="78" t="n">
        <f aca="false">IFERROR(VLOOKUP($C326,JoueursT6,10,0),0)</f>
        <v>0</v>
      </c>
      <c r="J326" s="78" t="n">
        <f aca="false">SUM(D326:I326)</f>
        <v>0</v>
      </c>
    </row>
    <row r="327" customFormat="false" ht="14.25" hidden="false" customHeight="false" outlineLevel="0" collapsed="false">
      <c r="A327" s="78" t="n">
        <f aca="false">A326+1</f>
        <v>326</v>
      </c>
      <c r="B327" s="78" t="str">
        <f aca="false">IF(J327&lt;&gt;0,IF(COUNTIF(J$2:J$334,J327)&lt;&gt;1,RANK(J327,J$2:J$334)&amp;"°",RANK(J327,J$2:J$334)),"")</f>
        <v/>
      </c>
      <c r="C327" s="4" t="n">
        <f aca="false">Joueurs!C371</f>
        <v>0</v>
      </c>
      <c r="D327" s="78" t="n">
        <f aca="false">IFERROR(VLOOKUP($C327,JoueursT1,10,0),0)</f>
        <v>0</v>
      </c>
      <c r="E327" s="78" t="n">
        <f aca="false">IFERROR(VLOOKUP($C327,JoueursT2,10,0),0)</f>
        <v>0</v>
      </c>
      <c r="F327" s="78" t="n">
        <f aca="false">IFERROR(VLOOKUP($C327,JoueursT3,10,0),0)</f>
        <v>0</v>
      </c>
      <c r="G327" s="78" t="n">
        <f aca="false">IFERROR(VLOOKUP($C327,JoueursT4,10,0),0)</f>
        <v>0</v>
      </c>
      <c r="H327" s="78" t="n">
        <f aca="false">IFERROR(VLOOKUP($C327,JoueursT5,10,0),0)</f>
        <v>0</v>
      </c>
      <c r="I327" s="78" t="n">
        <f aca="false">IFERROR(VLOOKUP($C327,JoueursT6,10,0),0)</f>
        <v>0</v>
      </c>
      <c r="J327" s="78" t="n">
        <f aca="false">SUM(D327:I327)</f>
        <v>0</v>
      </c>
    </row>
    <row r="328" customFormat="false" ht="14.25" hidden="false" customHeight="false" outlineLevel="0" collapsed="false">
      <c r="A328" s="78" t="n">
        <f aca="false">A327+1</f>
        <v>327</v>
      </c>
      <c r="B328" s="78" t="str">
        <f aca="false">IF(J328&lt;&gt;0,IF(COUNTIF(J$2:J$334,J328)&lt;&gt;1,RANK(J328,J$2:J$334)&amp;"°",RANK(J328,J$2:J$334)),"")</f>
        <v/>
      </c>
      <c r="C328" s="4" t="n">
        <f aca="false">Joueurs!C372</f>
        <v>0</v>
      </c>
      <c r="D328" s="78" t="n">
        <f aca="false">IFERROR(VLOOKUP($C328,JoueursT1,10,0),0)</f>
        <v>0</v>
      </c>
      <c r="E328" s="78" t="n">
        <f aca="false">IFERROR(VLOOKUP($C328,JoueursT2,10,0),0)</f>
        <v>0</v>
      </c>
      <c r="F328" s="78" t="n">
        <f aca="false">IFERROR(VLOOKUP($C328,JoueursT3,10,0),0)</f>
        <v>0</v>
      </c>
      <c r="G328" s="78" t="n">
        <f aca="false">IFERROR(VLOOKUP($C328,JoueursT4,10,0),0)</f>
        <v>0</v>
      </c>
      <c r="H328" s="78" t="n">
        <f aca="false">IFERROR(VLOOKUP($C328,JoueursT5,10,0),0)</f>
        <v>0</v>
      </c>
      <c r="I328" s="78" t="n">
        <f aca="false">IFERROR(VLOOKUP($C328,JoueursT6,10,0),0)</f>
        <v>0</v>
      </c>
      <c r="J328" s="78" t="n">
        <f aca="false">SUM(D328:I328)</f>
        <v>0</v>
      </c>
    </row>
    <row r="329" customFormat="false" ht="14.25" hidden="false" customHeight="false" outlineLevel="0" collapsed="false">
      <c r="A329" s="78" t="n">
        <f aca="false">A328+1</f>
        <v>328</v>
      </c>
      <c r="B329" s="78" t="str">
        <f aca="false">IF(J329&lt;&gt;0,IF(COUNTIF(J$2:J$334,J329)&lt;&gt;1,RANK(J329,J$2:J$334)&amp;"°",RANK(J329,J$2:J$334)),"")</f>
        <v/>
      </c>
      <c r="C329" s="4" t="n">
        <f aca="false">Joueurs!C373</f>
        <v>0</v>
      </c>
      <c r="D329" s="78" t="n">
        <f aca="false">IFERROR(VLOOKUP($C329,JoueursT1,10,0),0)</f>
        <v>0</v>
      </c>
      <c r="E329" s="78" t="n">
        <f aca="false">IFERROR(VLOOKUP($C329,JoueursT2,10,0),0)</f>
        <v>0</v>
      </c>
      <c r="F329" s="78" t="n">
        <f aca="false">IFERROR(VLOOKUP($C329,JoueursT3,10,0),0)</f>
        <v>0</v>
      </c>
      <c r="G329" s="78" t="n">
        <f aca="false">IFERROR(VLOOKUP($C329,JoueursT4,10,0),0)</f>
        <v>0</v>
      </c>
      <c r="H329" s="78" t="n">
        <f aca="false">IFERROR(VLOOKUP($C329,JoueursT5,10,0),0)</f>
        <v>0</v>
      </c>
      <c r="I329" s="78" t="n">
        <f aca="false">IFERROR(VLOOKUP($C329,JoueursT6,10,0),0)</f>
        <v>0</v>
      </c>
      <c r="J329" s="78" t="n">
        <f aca="false">SUM(D329:I329)</f>
        <v>0</v>
      </c>
    </row>
    <row r="330" customFormat="false" ht="14.25" hidden="false" customHeight="false" outlineLevel="0" collapsed="false">
      <c r="A330" s="78" t="n">
        <f aca="false">A329+1</f>
        <v>329</v>
      </c>
      <c r="B330" s="78" t="str">
        <f aca="false">IF(J330&lt;&gt;0,IF(COUNTIF(J$2:J$334,J330)&lt;&gt;1,RANK(J330,J$2:J$334)&amp;"°",RANK(J330,J$2:J$334)),"")</f>
        <v/>
      </c>
      <c r="C330" s="4" t="n">
        <f aca="false">Joueurs!C374</f>
        <v>0</v>
      </c>
      <c r="D330" s="78" t="n">
        <f aca="false">IFERROR(VLOOKUP($C330,JoueursT1,10,0),0)</f>
        <v>0</v>
      </c>
      <c r="E330" s="78" t="n">
        <f aca="false">IFERROR(VLOOKUP($C330,JoueursT2,10,0),0)</f>
        <v>0</v>
      </c>
      <c r="F330" s="78" t="n">
        <f aca="false">IFERROR(VLOOKUP($C330,JoueursT3,10,0),0)</f>
        <v>0</v>
      </c>
      <c r="G330" s="78" t="n">
        <f aca="false">IFERROR(VLOOKUP($C330,JoueursT4,10,0),0)</f>
        <v>0</v>
      </c>
      <c r="H330" s="78" t="n">
        <f aca="false">IFERROR(VLOOKUP($C330,JoueursT5,10,0),0)</f>
        <v>0</v>
      </c>
      <c r="I330" s="78" t="n">
        <f aca="false">IFERROR(VLOOKUP($C330,JoueursT6,10,0),0)</f>
        <v>0</v>
      </c>
      <c r="J330" s="78" t="n">
        <f aca="false">SUM(D330:I330)</f>
        <v>0</v>
      </c>
    </row>
    <row r="331" customFormat="false" ht="14.25" hidden="false" customHeight="false" outlineLevel="0" collapsed="false">
      <c r="A331" s="78" t="n">
        <f aca="false">A330+1</f>
        <v>330</v>
      </c>
      <c r="B331" s="78" t="str">
        <f aca="false">IF(J331&lt;&gt;0,IF(COUNTIF(J$2:J$334,J331)&lt;&gt;1,RANK(J331,J$2:J$334)&amp;"°",RANK(J331,J$2:J$334)),"")</f>
        <v/>
      </c>
      <c r="C331" s="4" t="n">
        <f aca="false">Joueurs!C375</f>
        <v>0</v>
      </c>
      <c r="D331" s="78" t="n">
        <f aca="false">IFERROR(VLOOKUP($C331,JoueursT1,10,0),0)</f>
        <v>0</v>
      </c>
      <c r="E331" s="78" t="n">
        <f aca="false">IFERROR(VLOOKUP($C331,JoueursT2,10,0),0)</f>
        <v>0</v>
      </c>
      <c r="F331" s="78" t="n">
        <f aca="false">IFERROR(VLOOKUP($C331,JoueursT3,10,0),0)</f>
        <v>0</v>
      </c>
      <c r="G331" s="78" t="n">
        <f aca="false">IFERROR(VLOOKUP($C331,JoueursT4,10,0),0)</f>
        <v>0</v>
      </c>
      <c r="H331" s="78" t="n">
        <f aca="false">IFERROR(VLOOKUP($C331,JoueursT5,10,0),0)</f>
        <v>0</v>
      </c>
      <c r="I331" s="78" t="n">
        <f aca="false">IFERROR(VLOOKUP($C331,JoueursT6,10,0),0)</f>
        <v>0</v>
      </c>
      <c r="J331" s="78" t="n">
        <f aca="false">SUM(D331:I331)</f>
        <v>0</v>
      </c>
    </row>
    <row r="332" customFormat="false" ht="14.25" hidden="false" customHeight="false" outlineLevel="0" collapsed="false">
      <c r="A332" s="78" t="n">
        <f aca="false">A331+1</f>
        <v>331</v>
      </c>
      <c r="B332" s="78" t="str">
        <f aca="false">IF(J332&lt;&gt;0,IF(COUNTIF(J$2:J$334,J332)&lt;&gt;1,RANK(J332,J$2:J$334)&amp;"°",RANK(J332,J$2:J$334)),"")</f>
        <v/>
      </c>
      <c r="C332" s="4" t="n">
        <f aca="false">Joueurs!C376</f>
        <v>0</v>
      </c>
      <c r="D332" s="78" t="n">
        <f aca="false">IFERROR(VLOOKUP($C332,JoueursT1,10,0),0)</f>
        <v>0</v>
      </c>
      <c r="E332" s="78" t="n">
        <f aca="false">IFERROR(VLOOKUP($C332,JoueursT2,10,0),0)</f>
        <v>0</v>
      </c>
      <c r="F332" s="78" t="n">
        <f aca="false">IFERROR(VLOOKUP($C332,JoueursT3,10,0),0)</f>
        <v>0</v>
      </c>
      <c r="G332" s="78" t="n">
        <f aca="false">IFERROR(VLOOKUP($C332,JoueursT4,10,0),0)</f>
        <v>0</v>
      </c>
      <c r="H332" s="78" t="n">
        <f aca="false">IFERROR(VLOOKUP($C332,JoueursT5,10,0),0)</f>
        <v>0</v>
      </c>
      <c r="I332" s="78" t="n">
        <f aca="false">IFERROR(VLOOKUP($C332,JoueursT6,10,0),0)</f>
        <v>0</v>
      </c>
      <c r="J332" s="78" t="n">
        <f aca="false">SUM(D332:I332)</f>
        <v>0</v>
      </c>
    </row>
    <row r="333" customFormat="false" ht="14.25" hidden="false" customHeight="false" outlineLevel="0" collapsed="false">
      <c r="A333" s="78" t="n">
        <f aca="false">A332+1</f>
        <v>332</v>
      </c>
      <c r="B333" s="78" t="str">
        <f aca="false">IF(J333&lt;&gt;0,IF(COUNTIF(J$2:J$334,J333)&lt;&gt;1,RANK(J333,J$2:J$334)&amp;"°",RANK(J333,J$2:J$334)),"")</f>
        <v/>
      </c>
      <c r="C333" s="4" t="n">
        <f aca="false">Joueurs!C377</f>
        <v>0</v>
      </c>
      <c r="D333" s="78" t="n">
        <f aca="false">IFERROR(VLOOKUP($C333,JoueursT1,10,0),0)</f>
        <v>0</v>
      </c>
      <c r="E333" s="78" t="n">
        <f aca="false">IFERROR(VLOOKUP($C333,JoueursT2,10,0),0)</f>
        <v>0</v>
      </c>
      <c r="F333" s="78" t="n">
        <f aca="false">IFERROR(VLOOKUP($C333,JoueursT3,10,0),0)</f>
        <v>0</v>
      </c>
      <c r="G333" s="78" t="n">
        <f aca="false">IFERROR(VLOOKUP($C333,JoueursT4,10,0),0)</f>
        <v>0</v>
      </c>
      <c r="H333" s="78" t="n">
        <f aca="false">IFERROR(VLOOKUP($C333,JoueursT5,10,0),0)</f>
        <v>0</v>
      </c>
      <c r="I333" s="78" t="n">
        <f aca="false">IFERROR(VLOOKUP($C333,JoueursT6,10,0),0)</f>
        <v>0</v>
      </c>
      <c r="J333" s="78" t="n">
        <f aca="false">SUM(D333:I333)</f>
        <v>0</v>
      </c>
    </row>
    <row r="334" customFormat="false" ht="14.25" hidden="false" customHeight="false" outlineLevel="0" collapsed="false">
      <c r="A334" s="78" t="n">
        <f aca="false">A333+1</f>
        <v>333</v>
      </c>
      <c r="B334" s="78" t="str">
        <f aca="false">IF(J334&lt;&gt;0,IF(COUNTIF(J$2:J$334,J334)&lt;&gt;1,RANK(J334,J$2:J$334)&amp;"°",RANK(J334,J$2:J$334)),"")</f>
        <v/>
      </c>
      <c r="C334" s="4" t="n">
        <f aca="false">Joueurs!C378</f>
        <v>0</v>
      </c>
      <c r="D334" s="78" t="n">
        <f aca="false">IFERROR(VLOOKUP($C334,JoueursT1,10,0),0)</f>
        <v>0</v>
      </c>
      <c r="E334" s="78" t="n">
        <f aca="false">IFERROR(VLOOKUP($C334,JoueursT2,10,0),0)</f>
        <v>0</v>
      </c>
      <c r="F334" s="78" t="n">
        <f aca="false">IFERROR(VLOOKUP($C334,JoueursT3,10,0),0)</f>
        <v>0</v>
      </c>
      <c r="G334" s="78" t="n">
        <f aca="false">IFERROR(VLOOKUP($C334,JoueursT4,10,0),0)</f>
        <v>0</v>
      </c>
      <c r="H334" s="78" t="n">
        <f aca="false">IFERROR(VLOOKUP($C334,JoueursT5,10,0),0)</f>
        <v>0</v>
      </c>
      <c r="I334" s="78" t="n">
        <f aca="false">IFERROR(VLOOKUP($C334,JoueursT6,10,0),0)</f>
        <v>0</v>
      </c>
      <c r="J334" s="78" t="n">
        <f aca="false">SUM(D334:I334)</f>
        <v>0</v>
      </c>
    </row>
    <row r="335" customFormat="false" ht="14.25" hidden="false" customHeight="false" outlineLevel="0" collapsed="false">
      <c r="C335" s="4" t="n">
        <f aca="false">Joueurs!C378</f>
        <v>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275"/>
  <sheetViews>
    <sheetView showFormulas="false" showGridLines="true" showRowColHeaders="true" showZeros="false" rightToLeft="false" tabSelected="false" showOutlineSymbols="true" defaultGridColor="true" view="normal" topLeftCell="A91" colorId="64" zoomScale="100" zoomScaleNormal="100" zoomScalePageLayoutView="100" workbookViewId="0">
      <selection pane="topLeft" activeCell="G114" activeCellId="0" sqref="G114"/>
    </sheetView>
  </sheetViews>
  <sheetFormatPr defaultColWidth="9.1171875" defaultRowHeight="14.25" zeroHeight="false" outlineLevelRow="0" outlineLevelCol="0"/>
  <cols>
    <col collapsed="false" customWidth="true" hidden="false" outlineLevel="0" max="1" min="1" style="140" width="15.89"/>
    <col collapsed="false" customWidth="true" hidden="false" outlineLevel="0" max="2" min="2" style="140" width="14.89"/>
    <col collapsed="false" customWidth="true" hidden="false" outlineLevel="0" max="3" min="3" style="140" width="22.11"/>
    <col collapsed="false" customWidth="true" hidden="false" outlineLevel="0" max="6" min="4" style="141" width="7.44"/>
    <col collapsed="false" customWidth="true" hidden="false" outlineLevel="0" max="7" min="7" style="141" width="15.33"/>
    <col collapsed="false" customWidth="true" hidden="false" outlineLevel="0" max="8" min="8" style="141" width="9"/>
    <col collapsed="false" customWidth="true" hidden="false" outlineLevel="0" max="9" min="9" style="141" width="34.11"/>
    <col collapsed="false" customWidth="true" hidden="false" outlineLevel="0" max="10" min="10" style="140" width="8.11"/>
    <col collapsed="false" customWidth="false" hidden="false" outlineLevel="0" max="1024" min="11" style="140" width="9.11"/>
  </cols>
  <sheetData>
    <row r="1" customFormat="false" ht="14.25" hidden="false" customHeight="false" outlineLevel="0" collapsed="false">
      <c r="A1" s="142" t="s">
        <v>977</v>
      </c>
      <c r="B1" s="142" t="s">
        <v>914</v>
      </c>
      <c r="C1" s="142" t="str">
        <f aca="false">A1&amp;" "&amp;B1</f>
        <v>Nom Prénom</v>
      </c>
      <c r="D1" s="142" t="s">
        <v>55</v>
      </c>
      <c r="E1" s="142" t="s">
        <v>56</v>
      </c>
      <c r="F1" s="142" t="s">
        <v>1</v>
      </c>
      <c r="G1" s="142" t="s">
        <v>978</v>
      </c>
      <c r="H1" s="142" t="s">
        <v>979</v>
      </c>
      <c r="I1" s="142" t="s">
        <v>980</v>
      </c>
      <c r="J1" s="142" t="s">
        <v>981</v>
      </c>
      <c r="L1" s="143" t="s">
        <v>982</v>
      </c>
    </row>
    <row r="2" customFormat="false" ht="14.25" hidden="false" customHeight="false" outlineLevel="0" collapsed="false">
      <c r="A2" s="144" t="s">
        <v>983</v>
      </c>
      <c r="B2" s="144" t="s">
        <v>984</v>
      </c>
      <c r="C2" s="144" t="str">
        <f aca="false">A2&amp;" "&amp;B2</f>
        <v>DE CONINCK Thomas</v>
      </c>
      <c r="D2" s="145" t="s">
        <v>985</v>
      </c>
      <c r="E2" s="145" t="s">
        <v>986</v>
      </c>
      <c r="F2" s="146" t="s">
        <v>29</v>
      </c>
      <c r="G2" s="145" t="n">
        <v>9900054</v>
      </c>
      <c r="H2" s="145"/>
      <c r="I2" s="147"/>
      <c r="J2" s="144"/>
      <c r="K2" s="144"/>
      <c r="L2" s="143" t="n">
        <f aca="false">MAX(G:G)</f>
        <v>9900077</v>
      </c>
    </row>
    <row r="3" customFormat="false" ht="14.25" hidden="false" customHeight="false" outlineLevel="0" collapsed="false">
      <c r="A3" s="144" t="s">
        <v>987</v>
      </c>
      <c r="B3" s="144" t="s">
        <v>838</v>
      </c>
      <c r="C3" s="144" t="str">
        <f aca="false">A3&amp;" "&amp;B3</f>
        <v>DEVILLET Jean-Marie</v>
      </c>
      <c r="D3" s="145" t="s">
        <v>985</v>
      </c>
      <c r="E3" s="145" t="s">
        <v>986</v>
      </c>
      <c r="F3" s="146" t="s">
        <v>29</v>
      </c>
      <c r="G3" s="145" t="n">
        <v>9900002</v>
      </c>
      <c r="H3" s="145"/>
      <c r="I3" s="147"/>
      <c r="J3" s="144"/>
      <c r="K3" s="144"/>
    </row>
    <row r="4" customFormat="false" ht="14.25" hidden="false" customHeight="false" outlineLevel="0" collapsed="false">
      <c r="A4" s="144" t="s">
        <v>988</v>
      </c>
      <c r="B4" s="144" t="s">
        <v>989</v>
      </c>
      <c r="C4" s="144" t="str">
        <f aca="false">A4&amp;" "&amp;B4</f>
        <v>HEINEN Olivier</v>
      </c>
      <c r="D4" s="145" t="s">
        <v>990</v>
      </c>
      <c r="E4" s="145" t="s">
        <v>986</v>
      </c>
      <c r="F4" s="146" t="s">
        <v>29</v>
      </c>
      <c r="G4" s="145" t="n">
        <v>6045658</v>
      </c>
      <c r="H4" s="145" t="s">
        <v>991</v>
      </c>
      <c r="I4" s="147"/>
      <c r="J4" s="144"/>
      <c r="K4" s="144"/>
    </row>
    <row r="5" customFormat="false" ht="14.25" hidden="false" customHeight="false" outlineLevel="0" collapsed="false">
      <c r="A5" s="144" t="s">
        <v>992</v>
      </c>
      <c r="B5" s="144" t="s">
        <v>993</v>
      </c>
      <c r="C5" s="144" t="str">
        <f aca="false">A5&amp;" "&amp;B5</f>
        <v>JUCHEM Joan</v>
      </c>
      <c r="D5" s="145" t="s">
        <v>994</v>
      </c>
      <c r="E5" s="145" t="s">
        <v>986</v>
      </c>
      <c r="F5" s="146" t="s">
        <v>40</v>
      </c>
      <c r="G5" s="145" t="n">
        <v>6048172</v>
      </c>
      <c r="H5" s="145" t="s">
        <v>991</v>
      </c>
      <c r="I5" s="147"/>
      <c r="J5" s="144"/>
      <c r="K5" s="144"/>
    </row>
    <row r="6" customFormat="false" ht="14.25" hidden="false" customHeight="false" outlineLevel="0" collapsed="false">
      <c r="A6" s="144" t="s">
        <v>995</v>
      </c>
      <c r="B6" s="144" t="s">
        <v>996</v>
      </c>
      <c r="C6" s="144" t="str">
        <f aca="false">A6&amp;" "&amp;B6</f>
        <v>LAURENT Marie-Christine</v>
      </c>
      <c r="D6" s="148" t="s">
        <v>994</v>
      </c>
      <c r="E6" s="145" t="s">
        <v>986</v>
      </c>
      <c r="F6" s="146" t="s">
        <v>29</v>
      </c>
      <c r="G6" s="145" t="n">
        <v>6039993</v>
      </c>
      <c r="H6" s="145"/>
      <c r="I6" s="147"/>
      <c r="J6" s="144"/>
      <c r="K6" s="144"/>
    </row>
    <row r="7" customFormat="false" ht="14.25" hidden="false" customHeight="false" outlineLevel="0" collapsed="false">
      <c r="A7" s="144" t="s">
        <v>997</v>
      </c>
      <c r="B7" s="144" t="s">
        <v>998</v>
      </c>
      <c r="C7" s="144" t="str">
        <f aca="false">A7&amp;" "&amp;B7</f>
        <v>LUSSON Claude</v>
      </c>
      <c r="D7" s="148" t="s">
        <v>985</v>
      </c>
      <c r="E7" s="145" t="s">
        <v>986</v>
      </c>
      <c r="F7" s="146" t="s">
        <v>29</v>
      </c>
      <c r="G7" s="145" t="n">
        <v>9900003</v>
      </c>
      <c r="H7" s="145"/>
      <c r="I7" s="147"/>
      <c r="J7" s="144"/>
      <c r="K7" s="144"/>
    </row>
    <row r="8" customFormat="false" ht="14.25" hidden="false" customHeight="false" outlineLevel="0" collapsed="false">
      <c r="A8" s="144" t="s">
        <v>999</v>
      </c>
      <c r="B8" s="144" t="s">
        <v>1000</v>
      </c>
      <c r="C8" s="144" t="str">
        <f aca="false">A8&amp;" "&amp;B8</f>
        <v>MATTERN Sophie</v>
      </c>
      <c r="D8" s="148" t="s">
        <v>1001</v>
      </c>
      <c r="E8" s="145" t="s">
        <v>986</v>
      </c>
      <c r="F8" s="146" t="s">
        <v>29</v>
      </c>
      <c r="G8" s="145" t="n">
        <v>6046049</v>
      </c>
      <c r="H8" s="145" t="s">
        <v>991</v>
      </c>
      <c r="I8" s="147"/>
      <c r="J8" s="144"/>
      <c r="K8" s="144"/>
    </row>
    <row r="9" customFormat="false" ht="14.25" hidden="false" customHeight="false" outlineLevel="0" collapsed="false">
      <c r="A9" s="144" t="s">
        <v>1002</v>
      </c>
      <c r="B9" s="144" t="s">
        <v>1003</v>
      </c>
      <c r="C9" s="144" t="str">
        <f aca="false">A9&amp;" "&amp;B9</f>
        <v>MOREAU Sylvie</v>
      </c>
      <c r="D9" s="148" t="n">
        <v>7</v>
      </c>
      <c r="E9" s="145" t="s">
        <v>986</v>
      </c>
      <c r="F9" s="146" t="s">
        <v>32</v>
      </c>
      <c r="G9" s="145" t="n">
        <v>9900004</v>
      </c>
      <c r="H9" s="145"/>
      <c r="I9" s="147"/>
      <c r="J9" s="144"/>
      <c r="K9" s="144"/>
    </row>
    <row r="10" customFormat="false" ht="14.25" hidden="false" customHeight="false" outlineLevel="0" collapsed="false">
      <c r="A10" s="144" t="s">
        <v>1004</v>
      </c>
      <c r="B10" s="144" t="s">
        <v>1005</v>
      </c>
      <c r="C10" s="144" t="str">
        <f aca="false">A10&amp;" "&amp;B10</f>
        <v>MOREAUX Alice</v>
      </c>
      <c r="D10" s="148" t="s">
        <v>1001</v>
      </c>
      <c r="E10" s="145" t="s">
        <v>1006</v>
      </c>
      <c r="F10" s="146" t="s">
        <v>29</v>
      </c>
      <c r="G10" s="145" t="n">
        <v>6042044</v>
      </c>
      <c r="H10" s="145" t="s">
        <v>991</v>
      </c>
      <c r="I10" s="147"/>
      <c r="J10" s="144"/>
      <c r="K10" s="144"/>
    </row>
    <row r="11" customFormat="false" ht="14.25" hidden="false" customHeight="false" outlineLevel="0" collapsed="false">
      <c r="A11" s="144" t="s">
        <v>1007</v>
      </c>
      <c r="B11" s="144" t="s">
        <v>1008</v>
      </c>
      <c r="C11" s="144" t="str">
        <f aca="false">A11&amp;" "&amp;B11</f>
        <v>PAGE Véronique</v>
      </c>
      <c r="D11" s="148" t="s">
        <v>1009</v>
      </c>
      <c r="E11" s="145" t="s">
        <v>986</v>
      </c>
      <c r="F11" s="146" t="s">
        <v>29</v>
      </c>
      <c r="G11" s="145" t="n">
        <v>6039982</v>
      </c>
      <c r="H11" s="145" t="s">
        <v>991</v>
      </c>
      <c r="I11" s="147"/>
      <c r="J11" s="144"/>
      <c r="K11" s="144"/>
    </row>
    <row r="12" customFormat="false" ht="14.25" hidden="false" customHeight="false" outlineLevel="0" collapsed="false">
      <c r="A12" s="144" t="s">
        <v>1010</v>
      </c>
      <c r="B12" s="144" t="s">
        <v>1011</v>
      </c>
      <c r="C12" s="144" t="str">
        <f aca="false">A12&amp;" "&amp;B12</f>
        <v>TAIEB Samir</v>
      </c>
      <c r="D12" s="148" t="s">
        <v>1012</v>
      </c>
      <c r="E12" s="145" t="s">
        <v>986</v>
      </c>
      <c r="F12" s="146" t="s">
        <v>29</v>
      </c>
      <c r="G12" s="145" t="n">
        <v>6047926</v>
      </c>
      <c r="H12" s="145" t="s">
        <v>991</v>
      </c>
      <c r="I12" s="147"/>
      <c r="J12" s="144"/>
      <c r="K12" s="144"/>
    </row>
    <row r="13" customFormat="false" ht="14.25" hidden="false" customHeight="false" outlineLevel="0" collapsed="false">
      <c r="A13" s="144" t="s">
        <v>1013</v>
      </c>
      <c r="B13" s="144" t="s">
        <v>1014</v>
      </c>
      <c r="C13" s="144" t="str">
        <f aca="false">A13&amp;" "&amp;B13</f>
        <v>TOUL Claudine</v>
      </c>
      <c r="D13" s="148" t="s">
        <v>1015</v>
      </c>
      <c r="E13" s="145" t="s">
        <v>1006</v>
      </c>
      <c r="F13" s="146" t="s">
        <v>29</v>
      </c>
      <c r="G13" s="145" t="n">
        <v>6039958</v>
      </c>
      <c r="H13" s="145" t="s">
        <v>991</v>
      </c>
      <c r="I13" s="147"/>
      <c r="J13" s="144"/>
      <c r="K13" s="144"/>
    </row>
    <row r="14" customFormat="false" ht="14.25" hidden="false" customHeight="false" outlineLevel="0" collapsed="false">
      <c r="A14" s="144" t="s">
        <v>1016</v>
      </c>
      <c r="B14" s="144" t="s">
        <v>1017</v>
      </c>
      <c r="C14" s="144" t="str">
        <f aca="false">A14&amp;" "&amp;B14</f>
        <v>WALLERAND Patrick</v>
      </c>
      <c r="D14" s="148" t="s">
        <v>985</v>
      </c>
      <c r="E14" s="145" t="s">
        <v>986</v>
      </c>
      <c r="F14" s="146" t="s">
        <v>29</v>
      </c>
      <c r="G14" s="145" t="n">
        <v>6048868</v>
      </c>
      <c r="H14" s="145" t="s">
        <v>991</v>
      </c>
      <c r="I14" s="147"/>
      <c r="J14" s="144"/>
      <c r="K14" s="144"/>
    </row>
    <row r="15" customFormat="false" ht="14.25" hidden="false" customHeight="false" outlineLevel="0" collapsed="false">
      <c r="A15" s="144" t="s">
        <v>1018</v>
      </c>
      <c r="B15" s="144" t="s">
        <v>1019</v>
      </c>
      <c r="C15" s="144" t="str">
        <f aca="false">A15&amp;" "&amp;B15</f>
        <v>BERGH Nicole</v>
      </c>
      <c r="D15" s="145" t="s">
        <v>985</v>
      </c>
      <c r="E15" s="145" t="s">
        <v>986</v>
      </c>
      <c r="F15" s="146" t="s">
        <v>30</v>
      </c>
      <c r="G15" s="145" t="s">
        <v>1020</v>
      </c>
      <c r="H15" s="145"/>
      <c r="I15" s="147"/>
      <c r="J15" s="144"/>
      <c r="K15" s="144"/>
    </row>
    <row r="16" customFormat="false" ht="14.25" hidden="false" customHeight="false" outlineLevel="0" collapsed="false">
      <c r="A16" s="144" t="s">
        <v>1021</v>
      </c>
      <c r="B16" s="144" t="s">
        <v>1022</v>
      </c>
      <c r="C16" s="144" t="str">
        <f aca="false">A16&amp;" "&amp;B16</f>
        <v>COCHET Irène</v>
      </c>
      <c r="D16" s="145" t="s">
        <v>1023</v>
      </c>
      <c r="E16" s="145" t="s">
        <v>1024</v>
      </c>
      <c r="F16" s="146" t="s">
        <v>30</v>
      </c>
      <c r="G16" s="145" t="s">
        <v>1025</v>
      </c>
      <c r="H16" s="145" t="s">
        <v>1026</v>
      </c>
      <c r="I16" s="147"/>
      <c r="J16" s="144"/>
      <c r="K16" s="144"/>
    </row>
    <row r="17" customFormat="false" ht="14.25" hidden="false" customHeight="false" outlineLevel="0" collapsed="false">
      <c r="A17" s="144" t="s">
        <v>1027</v>
      </c>
      <c r="B17" s="144" t="s">
        <v>838</v>
      </c>
      <c r="C17" s="144" t="str">
        <f aca="false">A17&amp;" "&amp;B17</f>
        <v>CROSSET Jean-Marie</v>
      </c>
      <c r="D17" s="145" t="s">
        <v>1028</v>
      </c>
      <c r="E17" s="145" t="s">
        <v>1006</v>
      </c>
      <c r="F17" s="146" t="s">
        <v>30</v>
      </c>
      <c r="G17" s="145" t="n">
        <v>6048148</v>
      </c>
      <c r="H17" s="145" t="s">
        <v>1026</v>
      </c>
      <c r="I17" s="147"/>
      <c r="J17" s="144"/>
      <c r="K17" s="144"/>
    </row>
    <row r="18" customFormat="false" ht="14.25" hidden="false" customHeight="false" outlineLevel="0" collapsed="false">
      <c r="A18" s="144" t="s">
        <v>1029</v>
      </c>
      <c r="B18" s="144" t="s">
        <v>1030</v>
      </c>
      <c r="C18" s="144" t="str">
        <f aca="false">A18&amp;" "&amp;B18</f>
        <v>GRANDRY Chantal</v>
      </c>
      <c r="D18" s="145" t="s">
        <v>985</v>
      </c>
      <c r="E18" s="145" t="s">
        <v>986</v>
      </c>
      <c r="F18" s="146" t="s">
        <v>30</v>
      </c>
      <c r="G18" s="145" t="n">
        <v>9900055</v>
      </c>
      <c r="H18" s="145"/>
      <c r="I18" s="147"/>
      <c r="J18" s="144"/>
      <c r="K18" s="144"/>
    </row>
    <row r="19" customFormat="false" ht="14.25" hidden="false" customHeight="false" outlineLevel="0" collapsed="false">
      <c r="A19" s="144" t="s">
        <v>1031</v>
      </c>
      <c r="B19" s="144" t="s">
        <v>847</v>
      </c>
      <c r="C19" s="144" t="str">
        <f aca="false">A19&amp;" "&amp;B19</f>
        <v>HEINESCH Agnès</v>
      </c>
      <c r="D19" s="145" t="s">
        <v>1012</v>
      </c>
      <c r="E19" s="145" t="s">
        <v>1024</v>
      </c>
      <c r="F19" s="146" t="s">
        <v>30</v>
      </c>
      <c r="G19" s="145" t="n">
        <v>6026391</v>
      </c>
      <c r="H19" s="145" t="s">
        <v>1026</v>
      </c>
      <c r="I19" s="147"/>
      <c r="J19" s="144"/>
      <c r="K19" s="144"/>
    </row>
    <row r="20" customFormat="false" ht="14.25" hidden="false" customHeight="false" outlineLevel="0" collapsed="false">
      <c r="A20" s="144" t="s">
        <v>1032</v>
      </c>
      <c r="B20" s="144" t="s">
        <v>1033</v>
      </c>
      <c r="C20" s="144" t="str">
        <f aca="false">A20&amp;" "&amp;B20</f>
        <v>HOUARD Yolande</v>
      </c>
      <c r="D20" s="145" t="s">
        <v>1009</v>
      </c>
      <c r="E20" s="145" t="s">
        <v>986</v>
      </c>
      <c r="F20" s="146" t="s">
        <v>30</v>
      </c>
      <c r="G20" s="145" t="n">
        <v>6048543</v>
      </c>
      <c r="H20" s="145" t="s">
        <v>1026</v>
      </c>
      <c r="I20" s="147"/>
      <c r="J20" s="144"/>
      <c r="K20" s="144"/>
    </row>
    <row r="21" customFormat="false" ht="14.25" hidden="false" customHeight="false" outlineLevel="0" collapsed="false">
      <c r="A21" s="144" t="s">
        <v>1034</v>
      </c>
      <c r="B21" s="144" t="s">
        <v>1035</v>
      </c>
      <c r="C21" s="144" t="str">
        <f aca="false">A21&amp;" "&amp;B21</f>
        <v>LEBER Didier</v>
      </c>
      <c r="D21" s="145" t="s">
        <v>990</v>
      </c>
      <c r="E21" s="145" t="s">
        <v>1036</v>
      </c>
      <c r="F21" s="146" t="s">
        <v>30</v>
      </c>
      <c r="G21" s="145" t="n">
        <v>6041697</v>
      </c>
      <c r="H21" s="145" t="s">
        <v>1026</v>
      </c>
      <c r="I21" s="147"/>
      <c r="J21" s="144"/>
      <c r="K21" s="144"/>
    </row>
    <row r="22" customFormat="false" ht="14.25" hidden="false" customHeight="false" outlineLevel="0" collapsed="false">
      <c r="A22" s="144" t="s">
        <v>1037</v>
      </c>
      <c r="B22" s="144" t="s">
        <v>1038</v>
      </c>
      <c r="C22" s="144" t="str">
        <f aca="false">A22&amp;" "&amp;B22</f>
        <v>MINY Guy</v>
      </c>
      <c r="D22" s="145" t="s">
        <v>1039</v>
      </c>
      <c r="E22" s="145" t="s">
        <v>1024</v>
      </c>
      <c r="F22" s="146" t="s">
        <v>30</v>
      </c>
      <c r="G22" s="145" t="n">
        <v>6015268</v>
      </c>
      <c r="H22" s="145" t="s">
        <v>1026</v>
      </c>
      <c r="I22" s="147"/>
      <c r="J22" s="144"/>
      <c r="K22" s="144"/>
    </row>
    <row r="23" customFormat="false" ht="14.25" hidden="false" customHeight="false" outlineLevel="0" collapsed="false">
      <c r="A23" s="144" t="s">
        <v>1040</v>
      </c>
      <c r="B23" s="144" t="s">
        <v>1041</v>
      </c>
      <c r="C23" s="144" t="str">
        <f aca="false">A23&amp;" "&amp;B23</f>
        <v>OEYEN Etienne</v>
      </c>
      <c r="D23" s="145" t="s">
        <v>985</v>
      </c>
      <c r="E23" s="145" t="s">
        <v>986</v>
      </c>
      <c r="F23" s="146" t="s">
        <v>30</v>
      </c>
      <c r="G23" s="145" t="n">
        <v>9900006</v>
      </c>
      <c r="H23" s="145"/>
      <c r="I23" s="147"/>
      <c r="J23" s="144"/>
      <c r="K23" s="144"/>
    </row>
    <row r="24" customFormat="false" ht="14.25" hidden="false" customHeight="false" outlineLevel="0" collapsed="false">
      <c r="A24" s="147" t="s">
        <v>1042</v>
      </c>
      <c r="B24" s="147" t="s">
        <v>1043</v>
      </c>
      <c r="C24" s="144" t="str">
        <f aca="false">A24&amp;" "&amp;B24</f>
        <v>PETITJEAN Marcelle</v>
      </c>
      <c r="D24" s="145" t="s">
        <v>1001</v>
      </c>
      <c r="E24" s="145" t="s">
        <v>1006</v>
      </c>
      <c r="F24" s="146" t="s">
        <v>30</v>
      </c>
      <c r="G24" s="149" t="n">
        <v>6048879</v>
      </c>
      <c r="H24" s="145" t="s">
        <v>1044</v>
      </c>
      <c r="I24" s="147"/>
      <c r="J24" s="144"/>
      <c r="K24" s="144"/>
    </row>
    <row r="25" customFormat="false" ht="14.25" hidden="false" customHeight="false" outlineLevel="0" collapsed="false">
      <c r="A25" s="144" t="s">
        <v>1045</v>
      </c>
      <c r="B25" s="144" t="s">
        <v>1046</v>
      </c>
      <c r="C25" s="144" t="str">
        <f aca="false">A25&amp;" "&amp;B25</f>
        <v>SIMAR Pierre</v>
      </c>
      <c r="D25" s="145" t="s">
        <v>990</v>
      </c>
      <c r="E25" s="145" t="s">
        <v>1024</v>
      </c>
      <c r="F25" s="146" t="s">
        <v>30</v>
      </c>
      <c r="G25" s="145" t="n">
        <v>6035571</v>
      </c>
      <c r="H25" s="145" t="s">
        <v>1026</v>
      </c>
      <c r="I25" s="147"/>
      <c r="J25" s="144"/>
      <c r="K25" s="144"/>
    </row>
    <row r="26" customFormat="false" ht="14.25" hidden="false" customHeight="false" outlineLevel="0" collapsed="false">
      <c r="A26" s="144" t="s">
        <v>1047</v>
      </c>
      <c r="B26" s="144" t="s">
        <v>1048</v>
      </c>
      <c r="C26" s="144" t="str">
        <f aca="false">A26&amp;" "&amp;B26</f>
        <v>SMETS Marie-Claude</v>
      </c>
      <c r="D26" s="145" t="s">
        <v>1001</v>
      </c>
      <c r="E26" s="145" t="s">
        <v>1036</v>
      </c>
      <c r="F26" s="146" t="s">
        <v>30</v>
      </c>
      <c r="G26" s="145" t="n">
        <v>6035593</v>
      </c>
      <c r="H26" s="145" t="s">
        <v>1026</v>
      </c>
      <c r="I26" s="147"/>
      <c r="J26" s="144"/>
      <c r="K26" s="144"/>
    </row>
    <row r="27" customFormat="false" ht="14.25" hidden="false" customHeight="false" outlineLevel="0" collapsed="false">
      <c r="A27" s="144" t="s">
        <v>1049</v>
      </c>
      <c r="B27" s="144" t="s">
        <v>1050</v>
      </c>
      <c r="C27" s="144" t="str">
        <f aca="false">A27&amp;" "&amp;B27</f>
        <v>ANDRE Liliane</v>
      </c>
      <c r="D27" s="145" t="s">
        <v>1051</v>
      </c>
      <c r="E27" s="145" t="s">
        <v>1036</v>
      </c>
      <c r="F27" s="146" t="s">
        <v>31</v>
      </c>
      <c r="G27" s="145" t="n">
        <v>6048925</v>
      </c>
      <c r="H27" s="145" t="s">
        <v>1052</v>
      </c>
      <c r="I27" s="147"/>
      <c r="J27" s="144"/>
      <c r="K27" s="144"/>
    </row>
    <row r="28" customFormat="false" ht="14.25" hidden="false" customHeight="false" outlineLevel="0" collapsed="false">
      <c r="A28" s="144" t="s">
        <v>1053</v>
      </c>
      <c r="B28" s="144" t="s">
        <v>1054</v>
      </c>
      <c r="C28" s="144" t="str">
        <f aca="false">A28&amp;" "&amp;B28</f>
        <v>BAIWIR Léon</v>
      </c>
      <c r="D28" s="145" t="s">
        <v>1051</v>
      </c>
      <c r="E28" s="145" t="s">
        <v>1006</v>
      </c>
      <c r="F28" s="146" t="s">
        <v>31</v>
      </c>
      <c r="G28" s="145" t="n">
        <v>6049788</v>
      </c>
      <c r="H28" s="145" t="s">
        <v>1055</v>
      </c>
      <c r="I28" s="147"/>
      <c r="J28" s="144"/>
      <c r="K28" s="144"/>
    </row>
    <row r="29" customFormat="false" ht="14.25" hidden="false" customHeight="false" outlineLevel="0" collapsed="false">
      <c r="A29" s="144" t="s">
        <v>1056</v>
      </c>
      <c r="B29" s="144" t="s">
        <v>1057</v>
      </c>
      <c r="C29" s="144" t="str">
        <f aca="false">A29&amp;" "&amp;B29</f>
        <v>BELHOMME Mireille</v>
      </c>
      <c r="D29" s="145" t="s">
        <v>1051</v>
      </c>
      <c r="E29" s="145" t="s">
        <v>986</v>
      </c>
      <c r="F29" s="146" t="s">
        <v>31</v>
      </c>
      <c r="G29" s="145" t="n">
        <v>6049215</v>
      </c>
      <c r="H29" s="145" t="s">
        <v>1052</v>
      </c>
      <c r="I29" s="144"/>
      <c r="J29" s="144"/>
      <c r="K29" s="144"/>
    </row>
    <row r="30" customFormat="false" ht="14.25" hidden="false" customHeight="false" outlineLevel="0" collapsed="false">
      <c r="A30" s="144" t="s">
        <v>1058</v>
      </c>
      <c r="B30" s="144" t="s">
        <v>1059</v>
      </c>
      <c r="C30" s="144" t="str">
        <f aca="false">A30&amp;" "&amp;B30</f>
        <v>BOURCY Beatrice</v>
      </c>
      <c r="D30" s="145" t="s">
        <v>985</v>
      </c>
      <c r="E30" s="145" t="s">
        <v>986</v>
      </c>
      <c r="F30" s="146" t="s">
        <v>31</v>
      </c>
      <c r="G30" s="145"/>
      <c r="H30" s="145"/>
      <c r="I30" s="144"/>
      <c r="J30" s="144"/>
      <c r="K30" s="144"/>
    </row>
    <row r="31" customFormat="false" ht="14.25" hidden="false" customHeight="false" outlineLevel="0" collapsed="false">
      <c r="A31" s="144" t="s">
        <v>1060</v>
      </c>
      <c r="B31" s="144" t="s">
        <v>1061</v>
      </c>
      <c r="C31" s="144" t="str">
        <f aca="false">A31&amp;" "&amp;B31</f>
        <v>CHAUDIER Paule</v>
      </c>
      <c r="D31" s="145" t="s">
        <v>985</v>
      </c>
      <c r="E31" s="145" t="s">
        <v>986</v>
      </c>
      <c r="F31" s="146" t="s">
        <v>31</v>
      </c>
      <c r="G31" s="145"/>
      <c r="H31" s="145"/>
      <c r="I31" s="144"/>
      <c r="J31" s="144"/>
      <c r="K31" s="144"/>
    </row>
    <row r="32" customFormat="false" ht="14.25" hidden="false" customHeight="false" outlineLevel="0" collapsed="false">
      <c r="A32" s="144" t="s">
        <v>1062</v>
      </c>
      <c r="B32" s="144" t="s">
        <v>1063</v>
      </c>
      <c r="C32" s="144" t="str">
        <f aca="false">A32&amp;" "&amp;B32</f>
        <v>COLLA Sabine</v>
      </c>
      <c r="D32" s="145" t="s">
        <v>985</v>
      </c>
      <c r="E32" s="145" t="s">
        <v>986</v>
      </c>
      <c r="F32" s="146" t="s">
        <v>31</v>
      </c>
      <c r="G32" s="145" t="n">
        <v>9900007</v>
      </c>
      <c r="H32" s="145"/>
      <c r="I32" s="147"/>
      <c r="J32" s="144"/>
      <c r="K32" s="144"/>
    </row>
    <row r="33" customFormat="false" ht="14.25" hidden="false" customHeight="false" outlineLevel="0" collapsed="false">
      <c r="A33" s="144" t="s">
        <v>1064</v>
      </c>
      <c r="B33" s="144" t="s">
        <v>1065</v>
      </c>
      <c r="C33" s="144" t="str">
        <f aca="false">A33&amp;" "&amp;B33</f>
        <v>DEMARTEAU Monique</v>
      </c>
      <c r="D33" s="145" t="s">
        <v>985</v>
      </c>
      <c r="E33" s="145" t="s">
        <v>986</v>
      </c>
      <c r="F33" s="146" t="s">
        <v>31</v>
      </c>
      <c r="G33" s="145" t="n">
        <v>9900063</v>
      </c>
      <c r="H33" s="145"/>
      <c r="I33" s="147"/>
      <c r="J33" s="144"/>
      <c r="K33" s="144"/>
    </row>
    <row r="34" customFormat="false" ht="14.25" hidden="false" customHeight="false" outlineLevel="0" collapsed="false">
      <c r="A34" s="144" t="s">
        <v>1066</v>
      </c>
      <c r="B34" s="144" t="s">
        <v>1067</v>
      </c>
      <c r="C34" s="144" t="str">
        <f aca="false">A34&amp;" "&amp;B34</f>
        <v>DEMOUSTIER Jean-Michel</v>
      </c>
      <c r="D34" s="145" t="s">
        <v>985</v>
      </c>
      <c r="E34" s="145" t="s">
        <v>986</v>
      </c>
      <c r="F34" s="146" t="s">
        <v>31</v>
      </c>
      <c r="G34" s="145" t="n">
        <v>9900008</v>
      </c>
      <c r="H34" s="145"/>
      <c r="I34" s="147"/>
      <c r="J34" s="144"/>
      <c r="K34" s="144"/>
    </row>
    <row r="35" customFormat="false" ht="14.25" hidden="false" customHeight="false" outlineLevel="0" collapsed="false">
      <c r="A35" s="144" t="s">
        <v>1068</v>
      </c>
      <c r="B35" s="144" t="s">
        <v>838</v>
      </c>
      <c r="C35" s="144" t="str">
        <f aca="false">A35&amp;" "&amp;B35</f>
        <v>DOCQUIER Jean-Marie</v>
      </c>
      <c r="D35" s="145" t="s">
        <v>1023</v>
      </c>
      <c r="E35" s="145" t="s">
        <v>1036</v>
      </c>
      <c r="F35" s="146" t="s">
        <v>31</v>
      </c>
      <c r="G35" s="145" t="n">
        <v>6018276</v>
      </c>
      <c r="H35" s="145" t="s">
        <v>1052</v>
      </c>
      <c r="I35" s="147"/>
      <c r="J35" s="144"/>
      <c r="K35" s="144"/>
    </row>
    <row r="36" customFormat="false" ht="14.25" hidden="false" customHeight="false" outlineLevel="0" collapsed="false">
      <c r="A36" s="144" t="s">
        <v>1069</v>
      </c>
      <c r="B36" s="144" t="s">
        <v>1070</v>
      </c>
      <c r="C36" s="144" t="str">
        <f aca="false">A36&amp;" "&amp;B36</f>
        <v>DUBOIS Lily</v>
      </c>
      <c r="D36" s="145" t="s">
        <v>1012</v>
      </c>
      <c r="E36" s="145" t="s">
        <v>1036</v>
      </c>
      <c r="F36" s="146" t="s">
        <v>31</v>
      </c>
      <c r="G36" s="145" t="n">
        <v>6049766</v>
      </c>
      <c r="H36" s="145" t="s">
        <v>1055</v>
      </c>
      <c r="I36" s="144"/>
      <c r="J36" s="144"/>
      <c r="K36" s="144"/>
    </row>
    <row r="37" customFormat="false" ht="14.25" hidden="false" customHeight="false" outlineLevel="0" collapsed="false">
      <c r="A37" s="144" t="s">
        <v>1071</v>
      </c>
      <c r="B37" s="144" t="s">
        <v>1072</v>
      </c>
      <c r="C37" s="144" t="str">
        <f aca="false">A37&amp;" "&amp;B37</f>
        <v>FONTAINE Martine</v>
      </c>
      <c r="D37" s="145" t="s">
        <v>1051</v>
      </c>
      <c r="E37" s="145" t="s">
        <v>986</v>
      </c>
      <c r="F37" s="146" t="s">
        <v>31</v>
      </c>
      <c r="G37" s="145" t="n">
        <v>6017356</v>
      </c>
      <c r="H37" s="145" t="s">
        <v>1055</v>
      </c>
      <c r="I37" s="144"/>
      <c r="J37" s="144"/>
      <c r="K37" s="144"/>
    </row>
    <row r="38" customFormat="false" ht="14.25" hidden="false" customHeight="false" outlineLevel="0" collapsed="false">
      <c r="A38" s="144" t="s">
        <v>1073</v>
      </c>
      <c r="B38" s="144" t="s">
        <v>1074</v>
      </c>
      <c r="C38" s="144" t="str">
        <f aca="false">A38&amp;" "&amp;B38</f>
        <v>FRANSSEN Jean-Louis</v>
      </c>
      <c r="D38" s="145" t="s">
        <v>985</v>
      </c>
      <c r="E38" s="145" t="s">
        <v>986</v>
      </c>
      <c r="F38" s="146" t="s">
        <v>31</v>
      </c>
      <c r="G38" s="145" t="n">
        <v>9900069</v>
      </c>
      <c r="H38" s="145"/>
      <c r="I38" s="147"/>
      <c r="J38" s="144"/>
      <c r="K38" s="144"/>
    </row>
    <row r="39" customFormat="false" ht="14.25" hidden="false" customHeight="false" outlineLevel="0" collapsed="false">
      <c r="A39" s="144" t="s">
        <v>1075</v>
      </c>
      <c r="B39" s="144" t="s">
        <v>1076</v>
      </c>
      <c r="C39" s="144" t="str">
        <f aca="false">A39&amp;" "&amp;B39</f>
        <v>GREGOIRE Nathalie</v>
      </c>
      <c r="D39" s="145" t="s">
        <v>994</v>
      </c>
      <c r="E39" s="145" t="s">
        <v>986</v>
      </c>
      <c r="F39" s="146" t="s">
        <v>31</v>
      </c>
      <c r="G39" s="145" t="n">
        <v>6048936</v>
      </c>
      <c r="H39" s="145"/>
      <c r="I39" s="144"/>
      <c r="J39" s="144"/>
      <c r="K39" s="144"/>
    </row>
    <row r="40" customFormat="false" ht="14.25" hidden="false" customHeight="false" outlineLevel="0" collapsed="false">
      <c r="A40" s="144" t="s">
        <v>1077</v>
      </c>
      <c r="B40" s="144" t="s">
        <v>1078</v>
      </c>
      <c r="C40" s="144" t="str">
        <f aca="false">A40&amp;" "&amp;B40</f>
        <v>HEREMANS Joséphine</v>
      </c>
      <c r="D40" s="148" t="s">
        <v>1051</v>
      </c>
      <c r="E40" s="145" t="s">
        <v>1036</v>
      </c>
      <c r="F40" s="146" t="s">
        <v>31</v>
      </c>
      <c r="G40" s="145" t="n">
        <v>6048969</v>
      </c>
      <c r="H40" s="145" t="s">
        <v>1052</v>
      </c>
      <c r="I40" s="144"/>
      <c r="J40" s="144"/>
      <c r="K40" s="144"/>
    </row>
    <row r="41" customFormat="false" ht="14.25" hidden="false" customHeight="false" outlineLevel="0" collapsed="false">
      <c r="A41" s="144" t="s">
        <v>1079</v>
      </c>
      <c r="B41" s="144" t="s">
        <v>1080</v>
      </c>
      <c r="C41" s="144" t="str">
        <f aca="false">A41&amp;" "&amp;B41</f>
        <v>KAISER Jany</v>
      </c>
      <c r="D41" s="148" t="s">
        <v>1051</v>
      </c>
      <c r="E41" s="145" t="s">
        <v>1036</v>
      </c>
      <c r="F41" s="146" t="s">
        <v>31</v>
      </c>
      <c r="G41" s="145" t="n">
        <v>6049799</v>
      </c>
      <c r="H41" s="145" t="s">
        <v>1055</v>
      </c>
      <c r="I41" s="147"/>
      <c r="J41" s="144"/>
      <c r="K41" s="144"/>
    </row>
    <row r="42" customFormat="false" ht="14.25" hidden="false" customHeight="false" outlineLevel="0" collapsed="false">
      <c r="A42" s="144" t="s">
        <v>1081</v>
      </c>
      <c r="B42" s="144" t="s">
        <v>1082</v>
      </c>
      <c r="C42" s="144" t="str">
        <f aca="false">A42&amp;" "&amp;B42</f>
        <v>KOEUNE Bernadette</v>
      </c>
      <c r="D42" s="148" t="s">
        <v>990</v>
      </c>
      <c r="E42" s="145" t="s">
        <v>1036</v>
      </c>
      <c r="F42" s="146" t="s">
        <v>31</v>
      </c>
      <c r="G42" s="145" t="n">
        <v>6048914</v>
      </c>
      <c r="H42" s="145" t="s">
        <v>1055</v>
      </c>
      <c r="I42" s="147"/>
      <c r="J42" s="144"/>
      <c r="K42" s="144"/>
    </row>
    <row r="43" customFormat="false" ht="14.25" hidden="false" customHeight="false" outlineLevel="0" collapsed="false">
      <c r="A43" s="144" t="s">
        <v>1081</v>
      </c>
      <c r="B43" s="144" t="s">
        <v>1083</v>
      </c>
      <c r="C43" s="144" t="str">
        <f aca="false">A43&amp;" "&amp;B43</f>
        <v>KOEUNE Robert</v>
      </c>
      <c r="D43" s="148" t="s">
        <v>1001</v>
      </c>
      <c r="E43" s="145" t="s">
        <v>986</v>
      </c>
      <c r="F43" s="146" t="s">
        <v>31</v>
      </c>
      <c r="G43" s="145" t="n">
        <v>9900009</v>
      </c>
      <c r="H43" s="145"/>
      <c r="I43" s="147"/>
      <c r="J43" s="144"/>
      <c r="K43" s="144"/>
    </row>
    <row r="44" customFormat="false" ht="14.25" hidden="false" customHeight="false" outlineLevel="0" collapsed="false">
      <c r="A44" s="144" t="s">
        <v>1084</v>
      </c>
      <c r="B44" s="144" t="s">
        <v>1085</v>
      </c>
      <c r="C44" s="144" t="str">
        <f aca="false">A44&amp;" "&amp;B44</f>
        <v>KRACK Alain</v>
      </c>
      <c r="D44" s="148" t="s">
        <v>994</v>
      </c>
      <c r="E44" s="145" t="s">
        <v>986</v>
      </c>
      <c r="F44" s="146" t="s">
        <v>31</v>
      </c>
      <c r="G44" s="145" t="n">
        <v>6048903</v>
      </c>
      <c r="H44" s="145" t="s">
        <v>1055</v>
      </c>
      <c r="I44" s="147"/>
      <c r="J44" s="144"/>
      <c r="K44" s="144"/>
    </row>
    <row r="45" customFormat="false" ht="14.25" hidden="false" customHeight="false" outlineLevel="0" collapsed="false">
      <c r="A45" s="144" t="s">
        <v>1086</v>
      </c>
      <c r="B45" s="144" t="s">
        <v>1087</v>
      </c>
      <c r="C45" s="144" t="str">
        <f aca="false">A45&amp;" "&amp;B45</f>
        <v>LAHAYE José</v>
      </c>
      <c r="D45" s="148" t="s">
        <v>1051</v>
      </c>
      <c r="E45" s="145" t="s">
        <v>1036</v>
      </c>
      <c r="F45" s="146" t="s">
        <v>31</v>
      </c>
      <c r="G45" s="145" t="n">
        <v>6042999</v>
      </c>
      <c r="H45" s="145" t="s">
        <v>1052</v>
      </c>
      <c r="I45" s="147"/>
      <c r="J45" s="144"/>
      <c r="K45" s="144"/>
    </row>
    <row r="46" customFormat="false" ht="14.25" hidden="false" customHeight="false" outlineLevel="0" collapsed="false">
      <c r="A46" s="144" t="s">
        <v>1088</v>
      </c>
      <c r="B46" s="144" t="s">
        <v>1089</v>
      </c>
      <c r="C46" s="144" t="str">
        <f aca="false">A46&amp;" "&amp;B46</f>
        <v>LEROY Jeannine</v>
      </c>
      <c r="D46" s="145" t="s">
        <v>985</v>
      </c>
      <c r="E46" s="145" t="s">
        <v>986</v>
      </c>
      <c r="F46" s="146" t="s">
        <v>31</v>
      </c>
      <c r="G46" s="145"/>
      <c r="H46" s="145"/>
      <c r="I46" s="147"/>
      <c r="J46" s="144"/>
      <c r="K46" s="144"/>
    </row>
    <row r="47" customFormat="false" ht="14.25" hidden="false" customHeight="false" outlineLevel="0" collapsed="false">
      <c r="A47" s="144" t="s">
        <v>1090</v>
      </c>
      <c r="B47" s="144" t="s">
        <v>1091</v>
      </c>
      <c r="C47" s="144" t="str">
        <f aca="false">A47&amp;" "&amp;B47</f>
        <v>LOWYS Isabelle</v>
      </c>
      <c r="D47" s="148" t="s">
        <v>1039</v>
      </c>
      <c r="E47" s="145" t="s">
        <v>986</v>
      </c>
      <c r="F47" s="146" t="s">
        <v>31</v>
      </c>
      <c r="G47" s="145" t="n">
        <v>6043335</v>
      </c>
      <c r="H47" s="145" t="s">
        <v>1055</v>
      </c>
      <c r="I47" s="147"/>
      <c r="J47" s="144"/>
      <c r="K47" s="144"/>
    </row>
    <row r="48" customFormat="false" ht="14.25" hidden="false" customHeight="false" outlineLevel="0" collapsed="false">
      <c r="A48" s="144" t="s">
        <v>1092</v>
      </c>
      <c r="B48" s="144" t="s">
        <v>1093</v>
      </c>
      <c r="C48" s="144" t="str">
        <f aca="false">A48&amp;" "&amp;B48</f>
        <v>MARECHAL Marie-Claire</v>
      </c>
      <c r="D48" s="148" t="s">
        <v>985</v>
      </c>
      <c r="E48" s="145" t="s">
        <v>986</v>
      </c>
      <c r="F48" s="146" t="s">
        <v>31</v>
      </c>
      <c r="G48" s="145" t="n">
        <v>9900010</v>
      </c>
      <c r="H48" s="145"/>
      <c r="I48" s="147"/>
      <c r="J48" s="144"/>
      <c r="K48" s="144"/>
    </row>
    <row r="49" customFormat="false" ht="14.25" hidden="false" customHeight="false" outlineLevel="0" collapsed="false">
      <c r="A49" s="144" t="s">
        <v>1094</v>
      </c>
      <c r="B49" s="144" t="s">
        <v>1095</v>
      </c>
      <c r="C49" s="144" t="str">
        <f aca="false">A49&amp;" "&amp;B49</f>
        <v>MASSART Marie-Catherine</v>
      </c>
      <c r="D49" s="148" t="s">
        <v>985</v>
      </c>
      <c r="E49" s="145" t="s">
        <v>986</v>
      </c>
      <c r="F49" s="146" t="s">
        <v>31</v>
      </c>
      <c r="G49" s="145" t="n">
        <v>9900011</v>
      </c>
      <c r="H49" s="145"/>
      <c r="I49" s="147"/>
      <c r="J49" s="144"/>
      <c r="K49" s="144"/>
    </row>
    <row r="50" customFormat="false" ht="14.25" hidden="false" customHeight="false" outlineLevel="0" collapsed="false">
      <c r="A50" s="144" t="s">
        <v>1096</v>
      </c>
      <c r="B50" s="144" t="s">
        <v>1097</v>
      </c>
      <c r="C50" s="144" t="str">
        <f aca="false">A50&amp;" "&amp;B50</f>
        <v>WOUTERS Viviane</v>
      </c>
      <c r="D50" s="148" t="s">
        <v>1051</v>
      </c>
      <c r="E50" s="145" t="s">
        <v>1036</v>
      </c>
      <c r="F50" s="146" t="s">
        <v>31</v>
      </c>
      <c r="G50" s="145" t="n">
        <v>6051189</v>
      </c>
      <c r="H50" s="145"/>
      <c r="I50" s="147"/>
      <c r="J50" s="144"/>
      <c r="K50" s="144"/>
    </row>
    <row r="51" customFormat="false" ht="14.25" hidden="false" customHeight="false" outlineLevel="0" collapsed="false">
      <c r="A51" s="144" t="s">
        <v>1098</v>
      </c>
      <c r="B51" s="144" t="s">
        <v>1099</v>
      </c>
      <c r="C51" s="144" t="str">
        <f aca="false">A51&amp;" "&amp;B51</f>
        <v>MUKANTAGARA Mimona</v>
      </c>
      <c r="D51" s="148" t="s">
        <v>985</v>
      </c>
      <c r="E51" s="145" t="s">
        <v>986</v>
      </c>
      <c r="F51" s="146" t="s">
        <v>39</v>
      </c>
      <c r="G51" s="145" t="n">
        <v>9900070</v>
      </c>
      <c r="H51" s="145"/>
      <c r="I51" s="147"/>
      <c r="J51" s="144"/>
      <c r="K51" s="144"/>
    </row>
    <row r="52" customFormat="false" ht="14.25" hidden="false" customHeight="false" outlineLevel="0" collapsed="false">
      <c r="A52" s="144" t="s">
        <v>1100</v>
      </c>
      <c r="B52" s="144" t="s">
        <v>1101</v>
      </c>
      <c r="C52" s="144" t="str">
        <f aca="false">A52&amp;" "&amp;B52</f>
        <v>NOIRHOMME Joseph</v>
      </c>
      <c r="D52" s="148" t="s">
        <v>1051</v>
      </c>
      <c r="E52" s="145" t="s">
        <v>986</v>
      </c>
      <c r="F52" s="146" t="s">
        <v>31</v>
      </c>
      <c r="G52" s="145" t="n">
        <v>6049226</v>
      </c>
      <c r="H52" s="145" t="s">
        <v>1052</v>
      </c>
      <c r="I52" s="144"/>
      <c r="J52" s="144"/>
      <c r="K52" s="144"/>
    </row>
    <row r="53" customFormat="false" ht="14.25" hidden="false" customHeight="false" outlineLevel="0" collapsed="false">
      <c r="A53" s="144" t="s">
        <v>1102</v>
      </c>
      <c r="B53" s="144" t="s">
        <v>1103</v>
      </c>
      <c r="C53" s="144" t="str">
        <f aca="false">A53&amp;" "&amp;B53</f>
        <v>PIRENNE Danielle</v>
      </c>
      <c r="D53" s="145" t="s">
        <v>985</v>
      </c>
      <c r="E53" s="145" t="s">
        <v>986</v>
      </c>
      <c r="F53" s="146" t="s">
        <v>31</v>
      </c>
      <c r="G53" s="145"/>
      <c r="H53" s="145"/>
      <c r="I53" s="144"/>
      <c r="J53" s="144"/>
      <c r="K53" s="144"/>
    </row>
    <row r="54" customFormat="false" ht="14.25" hidden="false" customHeight="false" outlineLevel="0" collapsed="false">
      <c r="A54" s="144" t="s">
        <v>1104</v>
      </c>
      <c r="B54" s="144" t="s">
        <v>1105</v>
      </c>
      <c r="C54" s="144" t="str">
        <f aca="false">A54&amp;" "&amp;B54</f>
        <v>ROSIERE Marie-Noëlle</v>
      </c>
      <c r="D54" s="145" t="s">
        <v>1012</v>
      </c>
      <c r="E54" s="145" t="s">
        <v>986</v>
      </c>
      <c r="F54" s="146" t="s">
        <v>31</v>
      </c>
      <c r="G54" s="145" t="n">
        <v>6035391</v>
      </c>
      <c r="H54" s="145" t="s">
        <v>1055</v>
      </c>
      <c r="I54" s="147"/>
      <c r="J54" s="144"/>
      <c r="K54" s="144"/>
    </row>
    <row r="55" customFormat="false" ht="14.25" hidden="false" customHeight="false" outlineLevel="0" collapsed="false">
      <c r="A55" s="144" t="s">
        <v>1106</v>
      </c>
      <c r="B55" s="144" t="s">
        <v>1107</v>
      </c>
      <c r="C55" s="144" t="str">
        <f aca="false">A55&amp;" "&amp;B55</f>
        <v>SARLERNI Fabio</v>
      </c>
      <c r="D55" s="148" t="s">
        <v>985</v>
      </c>
      <c r="E55" s="145" t="s">
        <v>986</v>
      </c>
      <c r="F55" s="146" t="s">
        <v>31</v>
      </c>
      <c r="G55" s="145" t="n">
        <v>9900059</v>
      </c>
      <c r="H55" s="145"/>
      <c r="I55" s="147"/>
      <c r="J55" s="144"/>
      <c r="K55" s="144"/>
    </row>
    <row r="56" customFormat="false" ht="14.25" hidden="false" customHeight="false" outlineLevel="0" collapsed="false">
      <c r="A56" s="144" t="s">
        <v>1108</v>
      </c>
      <c r="B56" s="144" t="s">
        <v>1109</v>
      </c>
      <c r="C56" s="144" t="str">
        <f aca="false">A56&amp;" "&amp;B56</f>
        <v>TEUGELS Jean-Luc</v>
      </c>
      <c r="D56" s="148" t="s">
        <v>985</v>
      </c>
      <c r="E56" s="145"/>
      <c r="F56" s="146" t="s">
        <v>31</v>
      </c>
      <c r="G56" s="145"/>
      <c r="H56" s="145"/>
      <c r="I56" s="147"/>
      <c r="J56" s="144"/>
      <c r="K56" s="144"/>
    </row>
    <row r="57" customFormat="false" ht="14.25" hidden="false" customHeight="false" outlineLevel="0" collapsed="false">
      <c r="A57" s="144" t="s">
        <v>1110</v>
      </c>
      <c r="B57" s="144" t="s">
        <v>1111</v>
      </c>
      <c r="C57" s="144" t="str">
        <f aca="false">A57&amp;" "&amp;B57</f>
        <v>TRIBOLET Jean-Claude</v>
      </c>
      <c r="D57" s="145" t="s">
        <v>990</v>
      </c>
      <c r="E57" s="145" t="s">
        <v>1036</v>
      </c>
      <c r="F57" s="146" t="s">
        <v>31</v>
      </c>
      <c r="G57" s="145" t="n">
        <v>6048609</v>
      </c>
      <c r="H57" s="145" t="s">
        <v>1055</v>
      </c>
      <c r="I57" s="147"/>
      <c r="J57" s="144"/>
      <c r="K57" s="144"/>
    </row>
    <row r="58" customFormat="false" ht="14.25" hidden="false" customHeight="false" outlineLevel="0" collapsed="false">
      <c r="A58" s="144" t="s">
        <v>1112</v>
      </c>
      <c r="B58" s="144" t="s">
        <v>1113</v>
      </c>
      <c r="C58" s="144" t="str">
        <f aca="false">A58&amp;" "&amp;B58</f>
        <v>VAN CANTFORT Jacques</v>
      </c>
      <c r="D58" s="145" t="s">
        <v>1023</v>
      </c>
      <c r="E58" s="145" t="s">
        <v>1036</v>
      </c>
      <c r="F58" s="146" t="s">
        <v>31</v>
      </c>
      <c r="G58" s="145" t="n">
        <v>6029678</v>
      </c>
      <c r="H58" s="145" t="s">
        <v>1052</v>
      </c>
      <c r="I58" s="147"/>
      <c r="J58" s="144"/>
      <c r="K58" s="144"/>
    </row>
    <row r="59" customFormat="false" ht="14.25" hidden="false" customHeight="false" outlineLevel="0" collapsed="false">
      <c r="A59" s="144" t="s">
        <v>1114</v>
      </c>
      <c r="B59" s="144" t="s">
        <v>1097</v>
      </c>
      <c r="C59" s="144" t="str">
        <f aca="false">A59&amp;" "&amp;B59</f>
        <v>WAUTERS Viviane</v>
      </c>
      <c r="D59" s="145" t="s">
        <v>1051</v>
      </c>
      <c r="E59" s="145" t="s">
        <v>986</v>
      </c>
      <c r="F59" s="146" t="s">
        <v>31</v>
      </c>
      <c r="G59" s="145" t="n">
        <v>9900012</v>
      </c>
      <c r="H59" s="145"/>
      <c r="I59" s="147"/>
      <c r="J59" s="144"/>
      <c r="K59" s="144"/>
    </row>
    <row r="60" customFormat="false" ht="14.25" hidden="false" customHeight="false" outlineLevel="0" collapsed="false">
      <c r="A60" s="147"/>
      <c r="B60" s="147" t="s">
        <v>1115</v>
      </c>
      <c r="C60" s="144" t="str">
        <f aca="false">A60&amp;" "&amp;B60</f>
        <v> Doris</v>
      </c>
      <c r="D60" s="145" t="s">
        <v>985</v>
      </c>
      <c r="E60" s="145" t="s">
        <v>986</v>
      </c>
      <c r="F60" s="146" t="s">
        <v>51</v>
      </c>
      <c r="G60" s="145" t="n">
        <v>9900021</v>
      </c>
      <c r="H60" s="145"/>
      <c r="I60" s="147"/>
      <c r="J60" s="144"/>
      <c r="K60" s="144"/>
    </row>
    <row r="61" customFormat="false" ht="14.25" hidden="false" customHeight="false" outlineLevel="0" collapsed="false">
      <c r="A61" s="147" t="s">
        <v>1116</v>
      </c>
      <c r="B61" s="147" t="s">
        <v>1117</v>
      </c>
      <c r="C61" s="144" t="str">
        <f aca="false">A61&amp;" "&amp;B61</f>
        <v>BOURGEOIS Gisèle</v>
      </c>
      <c r="D61" s="145" t="s">
        <v>985</v>
      </c>
      <c r="E61" s="145"/>
      <c r="F61" s="146" t="s">
        <v>51</v>
      </c>
      <c r="G61" s="145" t="n">
        <v>9900061</v>
      </c>
      <c r="H61" s="145"/>
      <c r="I61" s="147"/>
      <c r="J61" s="144"/>
      <c r="K61" s="144"/>
    </row>
    <row r="62" customFormat="false" ht="14.25" hidden="false" customHeight="false" outlineLevel="0" collapsed="false">
      <c r="A62" s="147" t="s">
        <v>1118</v>
      </c>
      <c r="B62" s="147" t="s">
        <v>1119</v>
      </c>
      <c r="C62" s="144" t="str">
        <f aca="false">A62&amp;" "&amp;B62</f>
        <v>BRACONNIER Josette</v>
      </c>
      <c r="D62" s="145" t="s">
        <v>985</v>
      </c>
      <c r="E62" s="145"/>
      <c r="F62" s="146" t="s">
        <v>51</v>
      </c>
      <c r="G62" s="145" t="n">
        <v>9900062</v>
      </c>
      <c r="H62" s="145"/>
      <c r="I62" s="147"/>
      <c r="J62" s="144"/>
      <c r="K62" s="144"/>
    </row>
    <row r="63" customFormat="false" ht="14.25" hidden="false" customHeight="false" outlineLevel="0" collapsed="false">
      <c r="A63" s="147" t="s">
        <v>1120</v>
      </c>
      <c r="B63" s="147" t="s">
        <v>1121</v>
      </c>
      <c r="C63" s="144" t="str">
        <f aca="false">A63&amp;" "&amp;B63</f>
        <v>DAUM Edith</v>
      </c>
      <c r="D63" s="148" t="s">
        <v>985</v>
      </c>
      <c r="E63" s="145" t="s">
        <v>986</v>
      </c>
      <c r="F63" s="146" t="s">
        <v>51</v>
      </c>
      <c r="G63" s="145" t="n">
        <v>9900013</v>
      </c>
      <c r="H63" s="145"/>
      <c r="I63" s="147"/>
      <c r="J63" s="144"/>
      <c r="K63" s="144"/>
    </row>
    <row r="64" customFormat="false" ht="14.25" hidden="false" customHeight="false" outlineLevel="0" collapsed="false">
      <c r="A64" s="144" t="s">
        <v>1122</v>
      </c>
      <c r="B64" s="144" t="s">
        <v>1123</v>
      </c>
      <c r="C64" s="144" t="str">
        <f aca="false">A64&amp;" "&amp;B64</f>
        <v>FROGNET Evelyne</v>
      </c>
      <c r="D64" s="145" t="n">
        <v>7</v>
      </c>
      <c r="E64" s="145" t="s">
        <v>1006</v>
      </c>
      <c r="F64" s="146" t="s">
        <v>51</v>
      </c>
      <c r="G64" s="145" t="n">
        <v>6051303</v>
      </c>
      <c r="H64" s="145" t="s">
        <v>1124</v>
      </c>
      <c r="I64" s="144"/>
      <c r="J64" s="144"/>
      <c r="K64" s="144"/>
    </row>
    <row r="65" customFormat="false" ht="14.25" hidden="false" customHeight="false" outlineLevel="0" collapsed="false">
      <c r="A65" s="144" t="s">
        <v>1125</v>
      </c>
      <c r="B65" s="144" t="s">
        <v>1126</v>
      </c>
      <c r="C65" s="144" t="str">
        <f aca="false">A65&amp;" "&amp;B65</f>
        <v>GONTY Marius</v>
      </c>
      <c r="D65" s="148" t="s">
        <v>985</v>
      </c>
      <c r="E65" s="145" t="s">
        <v>986</v>
      </c>
      <c r="F65" s="146" t="s">
        <v>51</v>
      </c>
      <c r="G65" s="145" t="n">
        <v>9900015</v>
      </c>
      <c r="H65" s="145"/>
      <c r="I65" s="147"/>
      <c r="J65" s="144"/>
      <c r="K65" s="144"/>
    </row>
    <row r="66" customFormat="false" ht="14.25" hidden="false" customHeight="false" outlineLevel="0" collapsed="false">
      <c r="A66" s="144" t="s">
        <v>1127</v>
      </c>
      <c r="B66" s="144" t="s">
        <v>1128</v>
      </c>
      <c r="C66" s="144" t="str">
        <f aca="false">A66&amp;" "&amp;B66</f>
        <v>GRAISSE Jean-Pierre</v>
      </c>
      <c r="D66" s="148" t="s">
        <v>1051</v>
      </c>
      <c r="E66" s="145" t="s">
        <v>986</v>
      </c>
      <c r="F66" s="146" t="s">
        <v>51</v>
      </c>
      <c r="G66" s="145" t="n">
        <v>6050427</v>
      </c>
      <c r="H66" s="145" t="s">
        <v>1124</v>
      </c>
      <c r="I66" s="147"/>
      <c r="J66" s="144"/>
      <c r="K66" s="144"/>
    </row>
    <row r="67" customFormat="false" ht="14.25" hidden="false" customHeight="false" outlineLevel="0" collapsed="false">
      <c r="A67" s="144" t="s">
        <v>1129</v>
      </c>
      <c r="B67" s="144" t="s">
        <v>1130</v>
      </c>
      <c r="C67" s="144" t="str">
        <f aca="false">A67&amp;" "&amp;B67</f>
        <v>GRANDJEAN François</v>
      </c>
      <c r="D67" s="148" t="n">
        <v>7</v>
      </c>
      <c r="E67" s="145" t="s">
        <v>986</v>
      </c>
      <c r="F67" s="146" t="s">
        <v>51</v>
      </c>
      <c r="G67" s="145" t="n">
        <v>9900060</v>
      </c>
      <c r="H67" s="145" t="s">
        <v>1124</v>
      </c>
      <c r="I67" s="147"/>
      <c r="J67" s="144"/>
      <c r="K67" s="144"/>
    </row>
    <row r="68" customFormat="false" ht="14.25" hidden="false" customHeight="false" outlineLevel="0" collapsed="false">
      <c r="A68" s="144" t="s">
        <v>1131</v>
      </c>
      <c r="B68" s="144" t="s">
        <v>1132</v>
      </c>
      <c r="C68" s="144" t="str">
        <f aca="false">A68&amp;" "&amp;B68</f>
        <v>HAYOIS Françoise</v>
      </c>
      <c r="D68" s="148" t="s">
        <v>985</v>
      </c>
      <c r="E68" s="145" t="s">
        <v>986</v>
      </c>
      <c r="F68" s="146" t="s">
        <v>37</v>
      </c>
      <c r="G68" s="145" t="n">
        <v>9900016</v>
      </c>
      <c r="H68" s="145"/>
      <c r="I68" s="147"/>
      <c r="J68" s="144"/>
      <c r="K68" s="144"/>
    </row>
    <row r="69" customFormat="false" ht="14.25" hidden="false" customHeight="false" outlineLevel="0" collapsed="false">
      <c r="A69" s="144" t="s">
        <v>1133</v>
      </c>
      <c r="B69" s="144" t="s">
        <v>1132</v>
      </c>
      <c r="C69" s="144" t="str">
        <f aca="false">A69&amp;" "&amp;B69</f>
        <v>LACROIX Françoise</v>
      </c>
      <c r="D69" s="148" t="s">
        <v>985</v>
      </c>
      <c r="E69" s="145" t="s">
        <v>986</v>
      </c>
      <c r="F69" s="146" t="s">
        <v>51</v>
      </c>
      <c r="G69" s="145" t="n">
        <v>9900067</v>
      </c>
      <c r="H69" s="145"/>
      <c r="I69" s="147"/>
      <c r="J69" s="144"/>
      <c r="K69" s="144"/>
    </row>
    <row r="70" customFormat="false" ht="14.25" hidden="false" customHeight="false" outlineLevel="0" collapsed="false">
      <c r="A70" s="144" t="s">
        <v>1134</v>
      </c>
      <c r="B70" s="144" t="s">
        <v>1072</v>
      </c>
      <c r="C70" s="144" t="str">
        <f aca="false">A70&amp;" "&amp;B70</f>
        <v>MUKATANGARA Martine</v>
      </c>
      <c r="D70" s="148" t="s">
        <v>994</v>
      </c>
      <c r="E70" s="145" t="s">
        <v>986</v>
      </c>
      <c r="F70" s="146" t="s">
        <v>51</v>
      </c>
      <c r="G70" s="145" t="n">
        <v>9900055</v>
      </c>
      <c r="H70" s="145"/>
      <c r="I70" s="147"/>
      <c r="J70" s="144"/>
      <c r="K70" s="144"/>
    </row>
    <row r="71" customFormat="false" ht="14.25" hidden="false" customHeight="false" outlineLevel="0" collapsed="false">
      <c r="A71" s="144" t="s">
        <v>1135</v>
      </c>
      <c r="B71" s="144" t="s">
        <v>1136</v>
      </c>
      <c r="C71" s="144" t="str">
        <f aca="false">A71&amp;" "&amp;B71</f>
        <v>PIERRET Serge</v>
      </c>
      <c r="D71" s="148" t="s">
        <v>985</v>
      </c>
      <c r="E71" s="145" t="s">
        <v>986</v>
      </c>
      <c r="F71" s="146" t="s">
        <v>51</v>
      </c>
      <c r="G71" s="145" t="n">
        <v>9900017</v>
      </c>
      <c r="H71" s="145"/>
      <c r="I71" s="147"/>
      <c r="J71" s="144"/>
      <c r="K71" s="144"/>
    </row>
    <row r="72" customFormat="false" ht="14.25" hidden="false" customHeight="false" outlineLevel="0" collapsed="false">
      <c r="A72" s="144" t="s">
        <v>1137</v>
      </c>
      <c r="B72" s="144" t="s">
        <v>1130</v>
      </c>
      <c r="C72" s="144" t="str">
        <f aca="false">A72&amp;" "&amp;B72</f>
        <v>POCHET François</v>
      </c>
      <c r="D72" s="148" t="s">
        <v>985</v>
      </c>
      <c r="E72" s="145" t="s">
        <v>986</v>
      </c>
      <c r="F72" s="146" t="s">
        <v>51</v>
      </c>
      <c r="G72" s="145" t="n">
        <v>9900018</v>
      </c>
      <c r="H72" s="145"/>
      <c r="I72" s="147"/>
      <c r="J72" s="144"/>
      <c r="K72" s="144"/>
    </row>
    <row r="73" customFormat="false" ht="14.25" hidden="false" customHeight="false" outlineLevel="0" collapsed="false">
      <c r="A73" s="144" t="s">
        <v>1138</v>
      </c>
      <c r="B73" s="144" t="s">
        <v>1139</v>
      </c>
      <c r="C73" s="144" t="str">
        <f aca="false">A73&amp;" "&amp;B73</f>
        <v>PRIGNON Sacha</v>
      </c>
      <c r="D73" s="148" t="s">
        <v>994</v>
      </c>
      <c r="E73" s="145" t="s">
        <v>1006</v>
      </c>
      <c r="F73" s="146" t="s">
        <v>51</v>
      </c>
      <c r="G73" s="145" t="n">
        <v>6051292</v>
      </c>
      <c r="H73" s="145" t="s">
        <v>1124</v>
      </c>
      <c r="I73" s="147"/>
      <c r="J73" s="144"/>
      <c r="K73" s="144"/>
    </row>
    <row r="74" customFormat="false" ht="14.25" hidden="false" customHeight="false" outlineLevel="0" collapsed="false">
      <c r="A74" s="147" t="s">
        <v>1140</v>
      </c>
      <c r="B74" s="147" t="s">
        <v>1083</v>
      </c>
      <c r="C74" s="144" t="str">
        <f aca="false">A74&amp;" "&amp;B74</f>
        <v>RULMONT Robert</v>
      </c>
      <c r="D74" s="148" t="s">
        <v>985</v>
      </c>
      <c r="E74" s="145" t="s">
        <v>986</v>
      </c>
      <c r="F74" s="146" t="s">
        <v>51</v>
      </c>
      <c r="G74" s="145" t="n">
        <v>9900019</v>
      </c>
      <c r="H74" s="145"/>
      <c r="I74" s="147"/>
      <c r="J74" s="144"/>
      <c r="K74" s="144"/>
    </row>
    <row r="75" customFormat="false" ht="14.25" hidden="false" customHeight="false" outlineLevel="0" collapsed="false">
      <c r="A75" s="144" t="s">
        <v>1141</v>
      </c>
      <c r="B75" s="144" t="s">
        <v>1113</v>
      </c>
      <c r="C75" s="144" t="str">
        <f aca="false">A75&amp;" "&amp;B75</f>
        <v>WAGNER Jacques</v>
      </c>
      <c r="D75" s="148" t="s">
        <v>985</v>
      </c>
      <c r="E75" s="145" t="s">
        <v>986</v>
      </c>
      <c r="F75" s="146" t="s">
        <v>51</v>
      </c>
      <c r="G75" s="145" t="n">
        <v>9900020</v>
      </c>
      <c r="H75" s="145"/>
      <c r="I75" s="147"/>
      <c r="J75" s="144"/>
      <c r="K75" s="144"/>
    </row>
    <row r="76" customFormat="false" ht="14.25" hidden="false" customHeight="false" outlineLevel="0" collapsed="false">
      <c r="A76" s="144" t="s">
        <v>1142</v>
      </c>
      <c r="B76" s="144" t="s">
        <v>838</v>
      </c>
      <c r="C76" s="144" t="str">
        <f aca="false">A76&amp;" "&amp;B76</f>
        <v>BRIOLAT Jean-Marie</v>
      </c>
      <c r="D76" s="145" t="s">
        <v>1023</v>
      </c>
      <c r="E76" s="145" t="s">
        <v>1036</v>
      </c>
      <c r="F76" s="146" t="s">
        <v>32</v>
      </c>
      <c r="G76" s="145" t="n">
        <v>6045827</v>
      </c>
      <c r="H76" s="145" t="s">
        <v>1143</v>
      </c>
      <c r="I76" s="147"/>
      <c r="J76" s="144"/>
      <c r="K76" s="144"/>
    </row>
    <row r="77" customFormat="false" ht="14.25" hidden="false" customHeight="false" outlineLevel="0" collapsed="false">
      <c r="A77" s="144" t="s">
        <v>1144</v>
      </c>
      <c r="B77" s="144" t="s">
        <v>843</v>
      </c>
      <c r="C77" s="144" t="str">
        <f aca="false">A77&amp;" "&amp;B77</f>
        <v>DE RIDDER Pascale</v>
      </c>
      <c r="D77" s="145" t="n">
        <v>7</v>
      </c>
      <c r="E77" s="145" t="s">
        <v>986</v>
      </c>
      <c r="F77" s="146" t="s">
        <v>32</v>
      </c>
      <c r="G77" s="145" t="n">
        <v>6051999</v>
      </c>
      <c r="H77" s="145" t="s">
        <v>1143</v>
      </c>
      <c r="I77" s="147"/>
      <c r="J77" s="144"/>
      <c r="K77" s="144"/>
    </row>
    <row r="78" customFormat="false" ht="14.25" hidden="false" customHeight="false" outlineLevel="0" collapsed="false">
      <c r="A78" s="144" t="s">
        <v>1145</v>
      </c>
      <c r="B78" s="144" t="s">
        <v>847</v>
      </c>
      <c r="C78" s="144" t="str">
        <f aca="false">A78&amp;" "&amp;B78</f>
        <v>FONCK Agnès</v>
      </c>
      <c r="D78" s="145" t="s">
        <v>1028</v>
      </c>
      <c r="E78" s="145" t="s">
        <v>986</v>
      </c>
      <c r="F78" s="146" t="s">
        <v>32</v>
      </c>
      <c r="G78" s="145" t="n">
        <v>6042685</v>
      </c>
      <c r="H78" s="145" t="s">
        <v>1143</v>
      </c>
      <c r="I78" s="147"/>
      <c r="J78" s="144"/>
      <c r="K78" s="144"/>
    </row>
    <row r="79" customFormat="false" ht="14.25" hidden="false" customHeight="false" outlineLevel="0" collapsed="false">
      <c r="A79" s="144" t="s">
        <v>1146</v>
      </c>
      <c r="B79" s="144" t="s">
        <v>840</v>
      </c>
      <c r="C79" s="144" t="str">
        <f aca="false">A79&amp;" "&amp;B79</f>
        <v>GOFFINET Laurence</v>
      </c>
      <c r="D79" s="145" t="s">
        <v>994</v>
      </c>
      <c r="E79" s="145" t="s">
        <v>986</v>
      </c>
      <c r="F79" s="146" t="s">
        <v>32</v>
      </c>
      <c r="G79" s="145" t="n">
        <v>6035389</v>
      </c>
      <c r="H79" s="145" t="s">
        <v>1143</v>
      </c>
      <c r="I79" s="147"/>
      <c r="J79" s="144"/>
      <c r="K79" s="144"/>
    </row>
    <row r="80" customFormat="false" ht="14.25" hidden="false" customHeight="false" outlineLevel="0" collapsed="false">
      <c r="A80" s="144" t="s">
        <v>1147</v>
      </c>
      <c r="B80" s="144" t="s">
        <v>1117</v>
      </c>
      <c r="C80" s="144" t="str">
        <f aca="false">A80&amp;" "&amp;B80</f>
        <v>INCOUL Gisèle</v>
      </c>
      <c r="D80" s="145" t="s">
        <v>1001</v>
      </c>
      <c r="E80" s="145" t="s">
        <v>1036</v>
      </c>
      <c r="F80" s="146" t="s">
        <v>32</v>
      </c>
      <c r="G80" s="145" t="n">
        <v>9900071</v>
      </c>
      <c r="H80" s="145" t="s">
        <v>1143</v>
      </c>
      <c r="I80" s="147"/>
      <c r="J80" s="144"/>
      <c r="K80" s="144"/>
    </row>
    <row r="81" customFormat="false" ht="14.25" hidden="false" customHeight="false" outlineLevel="0" collapsed="false">
      <c r="A81" s="144" t="s">
        <v>1148</v>
      </c>
      <c r="B81" s="144" t="s">
        <v>845</v>
      </c>
      <c r="C81" s="144" t="str">
        <f aca="false">A81&amp;" "&amp;B81</f>
        <v>JACMIN Cécile</v>
      </c>
      <c r="D81" s="145" t="s">
        <v>1023</v>
      </c>
      <c r="E81" s="145" t="s">
        <v>1024</v>
      </c>
      <c r="F81" s="146" t="s">
        <v>32</v>
      </c>
      <c r="G81" s="145" t="n">
        <v>6018322</v>
      </c>
      <c r="H81" s="145" t="s">
        <v>1143</v>
      </c>
      <c r="I81" s="147"/>
      <c r="J81" s="144"/>
      <c r="K81" s="144"/>
    </row>
    <row r="82" customFormat="false" ht="14.25" hidden="false" customHeight="false" outlineLevel="0" collapsed="false">
      <c r="A82" s="144" t="s">
        <v>1149</v>
      </c>
      <c r="B82" s="144" t="s">
        <v>841</v>
      </c>
      <c r="C82" s="144" t="str">
        <f aca="false">A82&amp;" "&amp;B82</f>
        <v>SAINT-GUILLAIN Annie</v>
      </c>
      <c r="D82" s="145" t="s">
        <v>1012</v>
      </c>
      <c r="E82" s="145" t="s">
        <v>1024</v>
      </c>
      <c r="F82" s="146" t="s">
        <v>32</v>
      </c>
      <c r="G82" s="145" t="n">
        <v>6015156</v>
      </c>
      <c r="H82" s="145" t="s">
        <v>1143</v>
      </c>
      <c r="I82" s="147"/>
      <c r="J82" s="144"/>
      <c r="K82" s="144"/>
    </row>
    <row r="83" customFormat="false" ht="14.25" hidden="false" customHeight="false" outlineLevel="0" collapsed="false">
      <c r="A83" s="144" t="s">
        <v>1150</v>
      </c>
      <c r="B83" s="144" t="s">
        <v>1151</v>
      </c>
      <c r="C83" s="144" t="str">
        <f aca="false">A83&amp;" "&amp;B83</f>
        <v>SOLFA Anne</v>
      </c>
      <c r="D83" s="145" t="n">
        <v>7</v>
      </c>
      <c r="E83" s="145" t="s">
        <v>986</v>
      </c>
      <c r="F83" s="146" t="s">
        <v>32</v>
      </c>
      <c r="G83" s="145" t="n">
        <v>9900057</v>
      </c>
      <c r="H83" s="145"/>
      <c r="I83" s="147"/>
      <c r="J83" s="144"/>
      <c r="K83" s="144"/>
    </row>
    <row r="84" customFormat="false" ht="14.25" hidden="false" customHeight="false" outlineLevel="0" collapsed="false">
      <c r="A84" s="144" t="s">
        <v>1152</v>
      </c>
      <c r="B84" s="144" t="s">
        <v>989</v>
      </c>
      <c r="C84" s="144" t="str">
        <f aca="false">A84&amp;" "&amp;B84</f>
        <v>THONUS Olivier</v>
      </c>
      <c r="D84" s="145" t="n">
        <v>7</v>
      </c>
      <c r="E84" s="145" t="s">
        <v>986</v>
      </c>
      <c r="F84" s="146" t="s">
        <v>32</v>
      </c>
      <c r="G84" s="145" t="n">
        <v>9900056</v>
      </c>
      <c r="H84" s="145"/>
      <c r="I84" s="147"/>
      <c r="J84" s="144"/>
      <c r="K84" s="144"/>
    </row>
    <row r="85" customFormat="false" ht="14.25" hidden="false" customHeight="false" outlineLevel="0" collapsed="false">
      <c r="A85" s="144" t="s">
        <v>1153</v>
      </c>
      <c r="B85" s="144" t="s">
        <v>836</v>
      </c>
      <c r="C85" s="144" t="str">
        <f aca="false">A85&amp;" "&amp;B85</f>
        <v>VINGTA Suzy</v>
      </c>
      <c r="D85" s="145" t="s">
        <v>1154</v>
      </c>
      <c r="E85" s="145" t="s">
        <v>1006</v>
      </c>
      <c r="F85" s="146" t="s">
        <v>32</v>
      </c>
      <c r="G85" s="145" t="n">
        <v>6027704</v>
      </c>
      <c r="H85" s="145" t="s">
        <v>1143</v>
      </c>
      <c r="I85" s="147"/>
      <c r="J85" s="144"/>
      <c r="K85" s="144"/>
    </row>
    <row r="86" customFormat="false" ht="14.25" hidden="false" customHeight="false" outlineLevel="0" collapsed="false">
      <c r="A86" s="144" t="s">
        <v>1155</v>
      </c>
      <c r="B86" s="144" t="s">
        <v>1156</v>
      </c>
      <c r="C86" s="144" t="str">
        <f aca="false">A86&amp;" "&amp;B86</f>
        <v>CLOSSET Richard</v>
      </c>
      <c r="D86" s="148" t="s">
        <v>1023</v>
      </c>
      <c r="E86" s="145" t="s">
        <v>1006</v>
      </c>
      <c r="F86" s="146" t="s">
        <v>33</v>
      </c>
      <c r="G86" s="145" t="n">
        <v>6043201</v>
      </c>
      <c r="H86" s="145" t="s">
        <v>1157</v>
      </c>
      <c r="I86" s="147"/>
      <c r="J86" s="144"/>
      <c r="K86" s="144"/>
    </row>
    <row r="87" customFormat="false" ht="14.25" hidden="false" customHeight="false" outlineLevel="0" collapsed="false">
      <c r="A87" s="144" t="s">
        <v>1158</v>
      </c>
      <c r="B87" s="144" t="s">
        <v>1159</v>
      </c>
      <c r="C87" s="144" t="str">
        <f aca="false">A87&amp;" "&amp;B87</f>
        <v>COGNIAUX Christiane</v>
      </c>
      <c r="D87" s="145" t="s">
        <v>1051</v>
      </c>
      <c r="E87" s="145" t="s">
        <v>1024</v>
      </c>
      <c r="F87" s="146" t="s">
        <v>33</v>
      </c>
      <c r="G87" s="145" t="n">
        <v>6031204</v>
      </c>
      <c r="H87" s="145" t="s">
        <v>1157</v>
      </c>
      <c r="I87" s="147"/>
      <c r="J87" s="144"/>
      <c r="K87" s="144"/>
    </row>
    <row r="88" customFormat="false" ht="14.25" hidden="false" customHeight="false" outlineLevel="0" collapsed="false">
      <c r="A88" s="144" t="s">
        <v>1160</v>
      </c>
      <c r="B88" s="144" t="s">
        <v>1161</v>
      </c>
      <c r="C88" s="144" t="str">
        <f aca="false">A88&amp;" "&amp;B88</f>
        <v>COLINET Mady</v>
      </c>
      <c r="D88" s="145" t="n">
        <v>7</v>
      </c>
      <c r="E88" s="145" t="s">
        <v>986</v>
      </c>
      <c r="F88" s="146" t="s">
        <v>34</v>
      </c>
      <c r="G88" s="145"/>
      <c r="H88" s="145"/>
      <c r="I88" s="147"/>
      <c r="J88" s="144"/>
      <c r="K88" s="144"/>
    </row>
    <row r="89" customFormat="false" ht="14.25" hidden="false" customHeight="false" outlineLevel="0" collapsed="false">
      <c r="A89" s="144" t="s">
        <v>1162</v>
      </c>
      <c r="B89" s="144" t="s">
        <v>1065</v>
      </c>
      <c r="C89" s="144" t="str">
        <f aca="false">A89&amp;" "&amp;B89</f>
        <v>DEPRIT Monique</v>
      </c>
      <c r="D89" s="145" t="s">
        <v>990</v>
      </c>
      <c r="E89" s="145" t="s">
        <v>1036</v>
      </c>
      <c r="F89" s="146" t="s">
        <v>33</v>
      </c>
      <c r="G89" s="145" t="n">
        <v>6049204</v>
      </c>
      <c r="H89" s="145" t="s">
        <v>1157</v>
      </c>
      <c r="I89" s="144"/>
      <c r="J89" s="144"/>
      <c r="K89" s="144"/>
    </row>
    <row r="90" customFormat="false" ht="14.25" hidden="false" customHeight="false" outlineLevel="0" collapsed="false">
      <c r="A90" s="144" t="s">
        <v>1163</v>
      </c>
      <c r="B90" s="144" t="s">
        <v>388</v>
      </c>
      <c r="C90" s="144" t="str">
        <f aca="false">A90&amp;" "&amp;B90</f>
        <v>GENGOUX Michel</v>
      </c>
      <c r="D90" s="145" t="s">
        <v>1012</v>
      </c>
      <c r="E90" s="145" t="s">
        <v>1036</v>
      </c>
      <c r="F90" s="146" t="s">
        <v>33</v>
      </c>
      <c r="G90" s="145" t="n">
        <v>6010444</v>
      </c>
      <c r="H90" s="145" t="s">
        <v>1157</v>
      </c>
      <c r="I90" s="144"/>
      <c r="J90" s="144"/>
      <c r="K90" s="144"/>
    </row>
    <row r="91" customFormat="false" ht="14.25" hidden="false" customHeight="false" outlineLevel="0" collapsed="false">
      <c r="A91" s="144" t="s">
        <v>1164</v>
      </c>
      <c r="B91" s="144" t="s">
        <v>1132</v>
      </c>
      <c r="C91" s="144" t="str">
        <f aca="false">A91&amp;" "&amp;B91</f>
        <v>HOUET Françoise</v>
      </c>
      <c r="D91" s="145" t="s">
        <v>1012</v>
      </c>
      <c r="E91" s="145" t="s">
        <v>1036</v>
      </c>
      <c r="F91" s="146" t="s">
        <v>33</v>
      </c>
      <c r="G91" s="145" t="n">
        <v>6014708</v>
      </c>
      <c r="H91" s="145" t="s">
        <v>1157</v>
      </c>
      <c r="I91" s="147"/>
      <c r="J91" s="144"/>
      <c r="K91" s="144"/>
    </row>
    <row r="92" customFormat="false" ht="14.25" hidden="false" customHeight="false" outlineLevel="0" collapsed="false">
      <c r="A92" s="144" t="s">
        <v>1165</v>
      </c>
      <c r="B92" s="144" t="s">
        <v>391</v>
      </c>
      <c r="C92" s="144" t="str">
        <f aca="false">A92&amp;" "&amp;B92</f>
        <v>JACQUEMIN Luc</v>
      </c>
      <c r="D92" s="145" t="s">
        <v>1154</v>
      </c>
      <c r="E92" s="145" t="s">
        <v>986</v>
      </c>
      <c r="F92" s="146" t="s">
        <v>33</v>
      </c>
      <c r="G92" s="145" t="n">
        <v>6034572</v>
      </c>
      <c r="H92" s="145" t="s">
        <v>1157</v>
      </c>
      <c r="I92" s="144"/>
      <c r="J92" s="144"/>
      <c r="K92" s="144"/>
    </row>
    <row r="93" customFormat="false" ht="14.25" hidden="false" customHeight="false" outlineLevel="0" collapsed="false">
      <c r="A93" s="144" t="s">
        <v>1166</v>
      </c>
      <c r="B93" s="144" t="s">
        <v>1167</v>
      </c>
      <c r="C93" s="144" t="str">
        <f aca="false">A93&amp;" "&amp;B93</f>
        <v>MATHY Christine</v>
      </c>
      <c r="D93" s="145" t="s">
        <v>1023</v>
      </c>
      <c r="E93" s="145" t="s">
        <v>986</v>
      </c>
      <c r="F93" s="146" t="s">
        <v>33</v>
      </c>
      <c r="G93" s="145" t="n">
        <v>6046027</v>
      </c>
      <c r="H93" s="145" t="s">
        <v>1157</v>
      </c>
      <c r="I93" s="147"/>
      <c r="J93" s="144"/>
      <c r="K93" s="144"/>
    </row>
    <row r="94" customFormat="false" ht="14.25" hidden="false" customHeight="false" outlineLevel="0" collapsed="false">
      <c r="A94" s="144" t="s">
        <v>1168</v>
      </c>
      <c r="B94" s="144" t="s">
        <v>1082</v>
      </c>
      <c r="C94" s="144" t="str">
        <f aca="false">A94&amp;" "&amp;B94</f>
        <v>PEDUZZI Bernadette</v>
      </c>
      <c r="D94" s="145" t="s">
        <v>1028</v>
      </c>
      <c r="E94" s="145" t="s">
        <v>1036</v>
      </c>
      <c r="F94" s="146" t="s">
        <v>33</v>
      </c>
      <c r="G94" s="145" t="n">
        <v>6031079</v>
      </c>
      <c r="H94" s="145" t="s">
        <v>1157</v>
      </c>
      <c r="I94" s="147"/>
      <c r="J94" s="144"/>
      <c r="K94" s="144"/>
    </row>
    <row r="95" customFormat="false" ht="14.25" hidden="false" customHeight="false" outlineLevel="0" collapsed="false">
      <c r="A95" s="144" t="s">
        <v>1169</v>
      </c>
      <c r="B95" s="144" t="s">
        <v>1170</v>
      </c>
      <c r="C95" s="144" t="str">
        <f aca="false">A95&amp;" "&amp;B95</f>
        <v>RENIER Francis</v>
      </c>
      <c r="D95" s="148" t="s">
        <v>1171</v>
      </c>
      <c r="E95" s="145" t="s">
        <v>986</v>
      </c>
      <c r="F95" s="146" t="s">
        <v>33</v>
      </c>
      <c r="G95" s="145" t="n">
        <v>6040529</v>
      </c>
      <c r="H95" s="145" t="s">
        <v>1157</v>
      </c>
      <c r="I95" s="147"/>
      <c r="J95" s="144"/>
      <c r="K95" s="144"/>
    </row>
    <row r="96" customFormat="false" ht="14.25" hidden="false" customHeight="false" outlineLevel="0" collapsed="false">
      <c r="A96" s="144" t="s">
        <v>1172</v>
      </c>
      <c r="B96" s="144" t="s">
        <v>1065</v>
      </c>
      <c r="C96" s="144" t="str">
        <f aca="false">A96&amp;" "&amp;B96</f>
        <v>TOMBOY Monique</v>
      </c>
      <c r="D96" s="145" t="s">
        <v>1051</v>
      </c>
      <c r="E96" s="145" t="s">
        <v>1036</v>
      </c>
      <c r="F96" s="146" t="s">
        <v>33</v>
      </c>
      <c r="G96" s="145" t="n">
        <v>6050798</v>
      </c>
      <c r="H96" s="145" t="s">
        <v>1157</v>
      </c>
      <c r="I96" s="147"/>
      <c r="J96" s="144"/>
      <c r="K96" s="144"/>
    </row>
    <row r="97" customFormat="false" ht="14.25" hidden="false" customHeight="false" outlineLevel="0" collapsed="false">
      <c r="A97" s="144" t="s">
        <v>1173</v>
      </c>
      <c r="B97" s="144" t="s">
        <v>1174</v>
      </c>
      <c r="C97" s="144" t="str">
        <f aca="false">A97&amp;" "&amp;B97</f>
        <v>BERLIER Jacqueline</v>
      </c>
      <c r="D97" s="145" t="s">
        <v>985</v>
      </c>
      <c r="E97" s="145" t="s">
        <v>1036</v>
      </c>
      <c r="F97" s="146" t="s">
        <v>34</v>
      </c>
      <c r="G97" s="145" t="n">
        <v>9900074</v>
      </c>
      <c r="H97" s="145"/>
      <c r="I97" s="147"/>
      <c r="J97" s="144"/>
      <c r="K97" s="144"/>
    </row>
    <row r="98" customFormat="false" ht="14.25" hidden="false" customHeight="false" outlineLevel="0" collapsed="false">
      <c r="A98" s="144" t="s">
        <v>1175</v>
      </c>
      <c r="B98" s="144" t="s">
        <v>1176</v>
      </c>
      <c r="C98" s="144" t="str">
        <f aca="false">A98&amp;" "&amp;B98</f>
        <v>COLSON Louis</v>
      </c>
      <c r="D98" s="148" t="s">
        <v>990</v>
      </c>
      <c r="E98" s="145" t="s">
        <v>1006</v>
      </c>
      <c r="F98" s="146" t="s">
        <v>34</v>
      </c>
      <c r="G98" s="145" t="n">
        <v>6046949</v>
      </c>
      <c r="H98" s="145" t="s">
        <v>1157</v>
      </c>
      <c r="I98" s="144"/>
      <c r="J98" s="144"/>
      <c r="K98" s="144"/>
    </row>
    <row r="99" customFormat="false" ht="14.25" hidden="false" customHeight="false" outlineLevel="0" collapsed="false">
      <c r="A99" s="144" t="s">
        <v>1177</v>
      </c>
      <c r="B99" s="144" t="s">
        <v>1017</v>
      </c>
      <c r="C99" s="144" t="str">
        <f aca="false">A99&amp;" "&amp;B99</f>
        <v>DAEMS Patrick</v>
      </c>
      <c r="D99" s="145" t="n">
        <v>7</v>
      </c>
      <c r="E99" s="145" t="s">
        <v>1036</v>
      </c>
      <c r="F99" s="146" t="s">
        <v>34</v>
      </c>
      <c r="G99" s="145" t="n">
        <v>6051167</v>
      </c>
      <c r="H99" s="145" t="s">
        <v>1157</v>
      </c>
      <c r="I99" s="147"/>
      <c r="J99" s="144"/>
      <c r="K99" s="144"/>
    </row>
    <row r="100" customFormat="false" ht="14.25" hidden="false" customHeight="false" outlineLevel="0" collapsed="false">
      <c r="A100" s="144" t="s">
        <v>1178</v>
      </c>
      <c r="B100" s="144" t="s">
        <v>1065</v>
      </c>
      <c r="C100" s="144" t="str">
        <f aca="false">A100&amp;" "&amp;B100</f>
        <v>DANHIEZ Monique</v>
      </c>
      <c r="D100" s="145" t="s">
        <v>985</v>
      </c>
      <c r="E100" s="145" t="s">
        <v>1024</v>
      </c>
      <c r="F100" s="146" t="s">
        <v>34</v>
      </c>
      <c r="G100" s="145" t="n">
        <v>9900022</v>
      </c>
      <c r="H100" s="145"/>
      <c r="I100" s="147"/>
      <c r="J100" s="144"/>
      <c r="K100" s="144"/>
    </row>
    <row r="101" customFormat="false" ht="14.25" hidden="false" customHeight="false" outlineLevel="0" collapsed="false">
      <c r="A101" s="144" t="s">
        <v>1179</v>
      </c>
      <c r="B101" s="144" t="s">
        <v>1180</v>
      </c>
      <c r="C101" s="144" t="str">
        <f aca="false">A101&amp;" "&amp;B101</f>
        <v>DEBLANDER Ginette</v>
      </c>
      <c r="D101" s="145" t="s">
        <v>990</v>
      </c>
      <c r="E101" s="145" t="s">
        <v>1006</v>
      </c>
      <c r="F101" s="146" t="s">
        <v>34</v>
      </c>
      <c r="G101" s="145" t="n">
        <v>6030756</v>
      </c>
      <c r="H101" s="145" t="s">
        <v>1157</v>
      </c>
      <c r="I101" s="147"/>
      <c r="J101" s="144"/>
      <c r="K101" s="144"/>
    </row>
    <row r="102" customFormat="false" ht="14.25" hidden="false" customHeight="false" outlineLevel="0" collapsed="false">
      <c r="A102" s="144" t="s">
        <v>1181</v>
      </c>
      <c r="B102" s="144" t="s">
        <v>833</v>
      </c>
      <c r="C102" s="144" t="str">
        <f aca="false">A102&amp;" "&amp;B102</f>
        <v>DEFOING Madeleine</v>
      </c>
      <c r="D102" s="145" t="n">
        <v>7</v>
      </c>
      <c r="E102" s="145" t="s">
        <v>986</v>
      </c>
      <c r="F102" s="146" t="s">
        <v>34</v>
      </c>
      <c r="G102" s="145" t="n">
        <v>9900068</v>
      </c>
      <c r="H102" s="145"/>
      <c r="I102" s="147"/>
      <c r="J102" s="144"/>
      <c r="K102" s="144"/>
    </row>
    <row r="103" customFormat="false" ht="14.25" hidden="false" customHeight="false" outlineLevel="0" collapsed="false">
      <c r="A103" s="144" t="s">
        <v>1182</v>
      </c>
      <c r="B103" s="144" t="s">
        <v>1087</v>
      </c>
      <c r="C103" s="144" t="str">
        <f aca="false">A103&amp;" "&amp;B103</f>
        <v>DE POUHON José</v>
      </c>
      <c r="D103" s="145" t="s">
        <v>985</v>
      </c>
      <c r="E103" s="145"/>
      <c r="F103" s="146" t="s">
        <v>34</v>
      </c>
      <c r="G103" s="145"/>
      <c r="H103" s="145"/>
      <c r="I103" s="147"/>
      <c r="J103" s="144"/>
      <c r="K103" s="144"/>
    </row>
    <row r="104" customFormat="false" ht="14.25" hidden="false" customHeight="false" outlineLevel="0" collapsed="false">
      <c r="A104" s="144" t="s">
        <v>1183</v>
      </c>
      <c r="B104" s="144" t="s">
        <v>1184</v>
      </c>
      <c r="C104" s="144" t="str">
        <f aca="false">A104&amp;" "&amp;B104</f>
        <v>DREMIERE Béatrice</v>
      </c>
      <c r="D104" s="145" t="s">
        <v>1051</v>
      </c>
      <c r="E104" s="145" t="s">
        <v>986</v>
      </c>
      <c r="F104" s="146" t="s">
        <v>34</v>
      </c>
      <c r="G104" s="145" t="n">
        <v>6051278</v>
      </c>
      <c r="H104" s="145" t="s">
        <v>1157</v>
      </c>
      <c r="I104" s="147"/>
      <c r="J104" s="144"/>
      <c r="K104" s="144"/>
    </row>
    <row r="105" customFormat="false" ht="14.25" hidden="false" customHeight="false" outlineLevel="0" collapsed="false">
      <c r="A105" s="144" t="s">
        <v>1185</v>
      </c>
      <c r="B105" s="144" t="s">
        <v>1186</v>
      </c>
      <c r="C105" s="144" t="str">
        <f aca="false">A105&amp;" "&amp;B105</f>
        <v>DRIES Elise</v>
      </c>
      <c r="D105" s="145" t="s">
        <v>985</v>
      </c>
      <c r="E105" s="145" t="s">
        <v>986</v>
      </c>
      <c r="F105" s="146" t="s">
        <v>34</v>
      </c>
      <c r="G105" s="145" t="n">
        <v>9900023</v>
      </c>
      <c r="H105" s="145"/>
      <c r="I105" s="144"/>
      <c r="J105" s="144"/>
      <c r="K105" s="144"/>
    </row>
    <row r="106" customFormat="false" ht="14.25" hidden="false" customHeight="false" outlineLevel="0" collapsed="false">
      <c r="A106" s="144" t="s">
        <v>1187</v>
      </c>
      <c r="B106" s="144" t="s">
        <v>1000</v>
      </c>
      <c r="C106" s="144" t="str">
        <f aca="false">A106&amp;" "&amp;B106</f>
        <v>GILLET Sophie</v>
      </c>
      <c r="D106" s="145" t="s">
        <v>994</v>
      </c>
      <c r="E106" s="145" t="s">
        <v>986</v>
      </c>
      <c r="F106" s="146" t="s">
        <v>34</v>
      </c>
      <c r="G106" s="145" t="n">
        <v>6050945</v>
      </c>
      <c r="H106" s="145" t="s">
        <v>1157</v>
      </c>
      <c r="I106" s="147"/>
      <c r="J106" s="144"/>
      <c r="K106" s="144"/>
    </row>
    <row r="107" customFormat="false" ht="14.25" hidden="false" customHeight="false" outlineLevel="0" collapsed="false">
      <c r="A107" s="144" t="s">
        <v>1188</v>
      </c>
      <c r="B107" s="144" t="s">
        <v>1103</v>
      </c>
      <c r="C107" s="144" t="str">
        <f aca="false">A107&amp;" "&amp;B107</f>
        <v>GUSTIN Danielle</v>
      </c>
      <c r="D107" s="145" t="n">
        <v>7</v>
      </c>
      <c r="E107" s="145" t="s">
        <v>1036</v>
      </c>
      <c r="F107" s="146" t="s">
        <v>34</v>
      </c>
      <c r="G107" s="145" t="n">
        <v>6052313</v>
      </c>
      <c r="H107" s="145" t="s">
        <v>1157</v>
      </c>
      <c r="I107" s="147"/>
      <c r="J107" s="144"/>
      <c r="K107" s="144"/>
    </row>
    <row r="108" customFormat="false" ht="14.25" hidden="false" customHeight="false" outlineLevel="0" collapsed="false">
      <c r="A108" s="144" t="s">
        <v>1189</v>
      </c>
      <c r="B108" s="144" t="s">
        <v>1190</v>
      </c>
      <c r="C108" s="144" t="str">
        <f aca="false">A108&amp;" "&amp;B108</f>
        <v>LAMBINET Yves</v>
      </c>
      <c r="D108" s="145" t="n">
        <v>7</v>
      </c>
      <c r="E108" s="145" t="s">
        <v>1036</v>
      </c>
      <c r="F108" s="146" t="s">
        <v>34</v>
      </c>
      <c r="G108" s="145" t="n">
        <v>6052594</v>
      </c>
      <c r="H108" s="145" t="s">
        <v>1157</v>
      </c>
      <c r="I108" s="147"/>
      <c r="J108" s="144"/>
      <c r="K108" s="144"/>
    </row>
    <row r="109" customFormat="false" ht="14.25" hidden="false" customHeight="false" outlineLevel="0" collapsed="false">
      <c r="A109" s="144" t="s">
        <v>1191</v>
      </c>
      <c r="B109" s="144" t="s">
        <v>1192</v>
      </c>
      <c r="C109" s="144" t="str">
        <f aca="false">A109&amp;" "&amp;B109</f>
        <v>MACORS Nadine</v>
      </c>
      <c r="D109" s="145" t="n">
        <v>7</v>
      </c>
      <c r="E109" s="145" t="s">
        <v>986</v>
      </c>
      <c r="F109" s="146" t="s">
        <v>34</v>
      </c>
      <c r="G109" s="145"/>
      <c r="H109" s="145"/>
      <c r="I109" s="147"/>
      <c r="J109" s="144"/>
      <c r="K109" s="144"/>
    </row>
    <row r="110" customFormat="false" ht="14.25" hidden="false" customHeight="false" outlineLevel="0" collapsed="false">
      <c r="A110" s="144" t="s">
        <v>1193</v>
      </c>
      <c r="B110" s="144" t="s">
        <v>1101</v>
      </c>
      <c r="C110" s="144" t="str">
        <f aca="false">A110&amp;" "&amp;B110</f>
        <v>MATHIEU  Joseph</v>
      </c>
      <c r="D110" s="145" t="s">
        <v>994</v>
      </c>
      <c r="E110" s="145" t="s">
        <v>986</v>
      </c>
      <c r="F110" s="146" t="s">
        <v>34</v>
      </c>
      <c r="G110" s="145" t="n">
        <v>6021251</v>
      </c>
      <c r="H110" s="145" t="s">
        <v>1157</v>
      </c>
      <c r="I110" s="147"/>
      <c r="J110" s="144"/>
      <c r="K110" s="144"/>
    </row>
    <row r="111" customFormat="false" ht="14.25" hidden="false" customHeight="false" outlineLevel="0" collapsed="false">
      <c r="A111" s="144" t="s">
        <v>1194</v>
      </c>
      <c r="B111" s="144" t="s">
        <v>1195</v>
      </c>
      <c r="C111" s="144" t="str">
        <f aca="false">A111&amp;" "&amp;B111</f>
        <v>MINET Bernard</v>
      </c>
      <c r="D111" s="145" t="s">
        <v>1051</v>
      </c>
      <c r="E111" s="145" t="s">
        <v>986</v>
      </c>
      <c r="F111" s="146" t="s">
        <v>34</v>
      </c>
      <c r="G111" s="145" t="n">
        <v>6051022</v>
      </c>
      <c r="H111" s="145" t="s">
        <v>36</v>
      </c>
      <c r="I111" s="144"/>
      <c r="J111" s="144"/>
      <c r="K111" s="144"/>
    </row>
    <row r="112" customFormat="false" ht="14.25" hidden="false" customHeight="false" outlineLevel="0" collapsed="false">
      <c r="A112" s="144" t="s">
        <v>1196</v>
      </c>
      <c r="B112" s="144" t="s">
        <v>1151</v>
      </c>
      <c r="C112" s="144" t="str">
        <f aca="false">A112&amp;" "&amp;B112</f>
        <v>RONVEAUX Anne</v>
      </c>
      <c r="D112" s="145" t="n">
        <v>7</v>
      </c>
      <c r="E112" s="145" t="s">
        <v>986</v>
      </c>
      <c r="F112" s="146" t="s">
        <v>33</v>
      </c>
      <c r="G112" s="145" t="n">
        <v>6049575</v>
      </c>
      <c r="H112" s="145"/>
      <c r="I112" s="144"/>
      <c r="J112" s="144"/>
      <c r="K112" s="144"/>
    </row>
    <row r="113" customFormat="false" ht="14.25" hidden="false" customHeight="false" outlineLevel="0" collapsed="false">
      <c r="A113" s="144" t="s">
        <v>1197</v>
      </c>
      <c r="B113" s="144" t="s">
        <v>1072</v>
      </c>
      <c r="C113" s="144" t="str">
        <f aca="false">A113&amp;" "&amp;B113</f>
        <v>SACHS Martine</v>
      </c>
      <c r="D113" s="145" t="s">
        <v>985</v>
      </c>
      <c r="E113" s="145" t="s">
        <v>1036</v>
      </c>
      <c r="F113" s="146" t="s">
        <v>34</v>
      </c>
      <c r="G113" s="145" t="n">
        <v>9900072</v>
      </c>
      <c r="H113" s="145"/>
      <c r="I113" s="144"/>
      <c r="J113" s="144"/>
      <c r="K113" s="144"/>
    </row>
    <row r="114" customFormat="false" ht="14.25" hidden="false" customHeight="false" outlineLevel="0" collapsed="false">
      <c r="A114" s="144" t="s">
        <v>1198</v>
      </c>
      <c r="B114" s="144" t="s">
        <v>1159</v>
      </c>
      <c r="C114" s="144" t="str">
        <f aca="false">A114&amp;" "&amp;B114</f>
        <v>SANZOT Christiane</v>
      </c>
      <c r="D114" s="145" t="s">
        <v>985</v>
      </c>
      <c r="E114" s="145" t="s">
        <v>1036</v>
      </c>
      <c r="F114" s="146" t="s">
        <v>34</v>
      </c>
      <c r="G114" s="145" t="n">
        <v>9900072</v>
      </c>
      <c r="H114" s="145"/>
      <c r="I114" s="144"/>
      <c r="J114" s="144"/>
      <c r="K114" s="144"/>
    </row>
    <row r="115" customFormat="false" ht="14.25" hidden="false" customHeight="false" outlineLevel="0" collapsed="false">
      <c r="A115" s="144" t="s">
        <v>1199</v>
      </c>
      <c r="B115" s="144" t="s">
        <v>1117</v>
      </c>
      <c r="C115" s="144" t="str">
        <f aca="false">A115&amp;" "&amp;B115</f>
        <v>TERWAGNE Gisèle</v>
      </c>
      <c r="D115" s="145" t="n">
        <v>7</v>
      </c>
      <c r="E115" s="145" t="s">
        <v>1036</v>
      </c>
      <c r="F115" s="146" t="s">
        <v>34</v>
      </c>
      <c r="G115" s="145" t="n">
        <v>6052818</v>
      </c>
      <c r="H115" s="145" t="s">
        <v>1157</v>
      </c>
      <c r="I115" s="144"/>
      <c r="J115" s="144"/>
      <c r="K115" s="144"/>
    </row>
    <row r="116" customFormat="false" ht="14.25" hidden="false" customHeight="false" outlineLevel="0" collapsed="false">
      <c r="A116" s="144" t="s">
        <v>1200</v>
      </c>
      <c r="B116" s="144" t="s">
        <v>1201</v>
      </c>
      <c r="C116" s="144" t="str">
        <f aca="false">A116&amp;" "&amp;B116</f>
        <v>VYNCKE Hector</v>
      </c>
      <c r="D116" s="145" t="s">
        <v>985</v>
      </c>
      <c r="E116" s="145" t="s">
        <v>1036</v>
      </c>
      <c r="F116" s="146" t="s">
        <v>34</v>
      </c>
      <c r="G116" s="145" t="n">
        <v>9900025</v>
      </c>
      <c r="H116" s="145"/>
      <c r="I116" s="144"/>
      <c r="J116" s="144"/>
      <c r="K116" s="144"/>
    </row>
    <row r="117" customFormat="false" ht="14.25" hidden="false" customHeight="false" outlineLevel="0" collapsed="false">
      <c r="A117" s="144" t="s">
        <v>1202</v>
      </c>
      <c r="B117" s="144" t="s">
        <v>1132</v>
      </c>
      <c r="C117" s="144" t="str">
        <f aca="false">A117&amp;" "&amp;B117</f>
        <v>WOILLARD Françoise</v>
      </c>
      <c r="D117" s="145" t="s">
        <v>985</v>
      </c>
      <c r="E117" s="145"/>
      <c r="F117" s="146" t="s">
        <v>34</v>
      </c>
      <c r="G117" s="145"/>
      <c r="H117" s="145"/>
      <c r="I117" s="144"/>
      <c r="J117" s="144"/>
      <c r="K117" s="144"/>
    </row>
    <row r="118" customFormat="false" ht="14.25" hidden="false" customHeight="false" outlineLevel="0" collapsed="false">
      <c r="A118" s="144" t="s">
        <v>1202</v>
      </c>
      <c r="B118" s="144" t="s">
        <v>1043</v>
      </c>
      <c r="C118" s="144" t="str">
        <f aca="false">A118&amp;" "&amp;B118</f>
        <v>WOILLARD Marcelle</v>
      </c>
      <c r="D118" s="145" t="s">
        <v>985</v>
      </c>
      <c r="E118" s="145"/>
      <c r="F118" s="146" t="s">
        <v>34</v>
      </c>
      <c r="G118" s="145"/>
      <c r="H118" s="145"/>
      <c r="I118" s="144"/>
      <c r="J118" s="144"/>
      <c r="K118" s="144"/>
    </row>
    <row r="119" customFormat="false" ht="14.25" hidden="false" customHeight="false" outlineLevel="0" collapsed="false">
      <c r="A119" s="144" t="s">
        <v>1203</v>
      </c>
      <c r="B119" s="144" t="s">
        <v>1204</v>
      </c>
      <c r="C119" s="144" t="str">
        <f aca="false">A119&amp;" "&amp;B119</f>
        <v>BONNEFOY Marie-Line</v>
      </c>
      <c r="D119" s="145" t="s">
        <v>985</v>
      </c>
      <c r="E119" s="145" t="s">
        <v>1036</v>
      </c>
      <c r="F119" s="146" t="s">
        <v>35</v>
      </c>
      <c r="G119" s="145" t="n">
        <v>9900077</v>
      </c>
      <c r="H119" s="145"/>
      <c r="I119" s="144"/>
      <c r="J119" s="144"/>
      <c r="K119" s="144"/>
    </row>
    <row r="120" customFormat="false" ht="14.25" hidden="false" customHeight="false" outlineLevel="0" collapsed="false">
      <c r="A120" s="144" t="s">
        <v>1118</v>
      </c>
      <c r="B120" s="144" t="s">
        <v>1008</v>
      </c>
      <c r="C120" s="144" t="str">
        <f aca="false">A120&amp;" "&amp;B120</f>
        <v>BRACONNIER Véronique</v>
      </c>
      <c r="D120" s="145" t="n">
        <v>7</v>
      </c>
      <c r="E120" s="145" t="s">
        <v>1036</v>
      </c>
      <c r="F120" s="146" t="s">
        <v>35</v>
      </c>
      <c r="G120" s="145" t="n">
        <v>1023522</v>
      </c>
      <c r="H120" s="145" t="s">
        <v>1205</v>
      </c>
      <c r="I120" s="144"/>
      <c r="J120" s="144"/>
      <c r="K120" s="144"/>
    </row>
    <row r="121" customFormat="false" ht="14.25" hidden="false" customHeight="false" outlineLevel="0" collapsed="false">
      <c r="A121" s="144" t="s">
        <v>1206</v>
      </c>
      <c r="B121" s="144" t="s">
        <v>1207</v>
      </c>
      <c r="C121" s="144" t="str">
        <f aca="false">A121&amp;" "&amp;B121</f>
        <v>BROCARD Patricia</v>
      </c>
      <c r="D121" s="148" t="s">
        <v>985</v>
      </c>
      <c r="E121" s="145" t="s">
        <v>986</v>
      </c>
      <c r="F121" s="146" t="s">
        <v>35</v>
      </c>
      <c r="G121" s="145" t="n">
        <v>9900071</v>
      </c>
      <c r="H121" s="145"/>
      <c r="I121" s="147"/>
      <c r="J121" s="144"/>
      <c r="K121" s="144"/>
    </row>
    <row r="122" customFormat="false" ht="14.25" hidden="false" customHeight="false" outlineLevel="0" collapsed="false">
      <c r="A122" s="144" t="s">
        <v>1208</v>
      </c>
      <c r="B122" s="144" t="s">
        <v>1209</v>
      </c>
      <c r="C122" s="144" t="str">
        <f aca="false">A122&amp;" "&amp;B122</f>
        <v>COLLARD Denis</v>
      </c>
      <c r="D122" s="148" t="s">
        <v>1210</v>
      </c>
      <c r="E122" s="145" t="s">
        <v>986</v>
      </c>
      <c r="F122" s="146" t="s">
        <v>35</v>
      </c>
      <c r="G122" s="145" t="n">
        <v>1119348</v>
      </c>
      <c r="H122" s="145" t="s">
        <v>1205</v>
      </c>
      <c r="I122" s="147"/>
      <c r="J122" s="144"/>
      <c r="K122" s="144"/>
    </row>
    <row r="123" customFormat="false" ht="14.25" hidden="false" customHeight="false" outlineLevel="0" collapsed="false">
      <c r="A123" s="144" t="s">
        <v>1211</v>
      </c>
      <c r="B123" s="144" t="s">
        <v>1212</v>
      </c>
      <c r="C123" s="144" t="str">
        <f aca="false">A123&amp;" "&amp;B123</f>
        <v>DAMIEN Paulette</v>
      </c>
      <c r="D123" s="145" t="s">
        <v>1023</v>
      </c>
      <c r="E123" s="145" t="s">
        <v>1036</v>
      </c>
      <c r="F123" s="146" t="s">
        <v>35</v>
      </c>
      <c r="G123" s="145" t="n">
        <v>1001187</v>
      </c>
      <c r="H123" s="145" t="s">
        <v>1205</v>
      </c>
      <c r="I123" s="147"/>
      <c r="J123" s="144"/>
      <c r="K123" s="144"/>
    </row>
    <row r="124" customFormat="false" ht="14.25" hidden="false" customHeight="false" outlineLevel="0" collapsed="false">
      <c r="A124" s="144" t="s">
        <v>1213</v>
      </c>
      <c r="B124" s="144" t="s">
        <v>1214</v>
      </c>
      <c r="C124" s="144" t="str">
        <f aca="false">A124&amp;" "&amp;B124</f>
        <v>DAX Marie-Blanche</v>
      </c>
      <c r="D124" s="145" t="s">
        <v>1015</v>
      </c>
      <c r="E124" s="145" t="s">
        <v>1006</v>
      </c>
      <c r="F124" s="146" t="s">
        <v>35</v>
      </c>
      <c r="G124" s="145" t="n">
        <v>1122413</v>
      </c>
      <c r="H124" s="145" t="s">
        <v>1205</v>
      </c>
      <c r="I124" s="147"/>
      <c r="J124" s="144"/>
      <c r="K124" s="144"/>
    </row>
    <row r="125" customFormat="false" ht="14.25" hidden="false" customHeight="false" outlineLevel="0" collapsed="false">
      <c r="A125" s="144" t="s">
        <v>1215</v>
      </c>
      <c r="B125" s="144" t="s">
        <v>1216</v>
      </c>
      <c r="C125" s="144" t="str">
        <f aca="false">A125&amp;" "&amp;B125</f>
        <v>DEBROAS Dominique</v>
      </c>
      <c r="D125" s="145" t="s">
        <v>1001</v>
      </c>
      <c r="E125" s="145" t="s">
        <v>1036</v>
      </c>
      <c r="F125" s="146" t="s">
        <v>35</v>
      </c>
      <c r="G125" s="145" t="n">
        <v>1007776</v>
      </c>
      <c r="H125" s="145" t="s">
        <v>1205</v>
      </c>
      <c r="I125" s="147"/>
      <c r="J125" s="144"/>
      <c r="K125" s="144"/>
    </row>
    <row r="126" customFormat="false" ht="14.25" hidden="false" customHeight="false" outlineLevel="0" collapsed="false">
      <c r="A126" s="144" t="s">
        <v>1217</v>
      </c>
      <c r="B126" s="144" t="s">
        <v>1192</v>
      </c>
      <c r="C126" s="144" t="str">
        <f aca="false">A126&amp;" "&amp;B126</f>
        <v>GUILLAUME Nadine</v>
      </c>
      <c r="D126" s="145" t="s">
        <v>1028</v>
      </c>
      <c r="E126" s="145" t="s">
        <v>1036</v>
      </c>
      <c r="F126" s="146" t="s">
        <v>35</v>
      </c>
      <c r="G126" s="145" t="n">
        <v>1089502</v>
      </c>
      <c r="H126" s="145" t="s">
        <v>1205</v>
      </c>
      <c r="I126" s="147"/>
      <c r="J126" s="144"/>
      <c r="K126" s="144"/>
    </row>
    <row r="127" customFormat="false" ht="14.25" hidden="false" customHeight="false" outlineLevel="0" collapsed="false">
      <c r="A127" s="144" t="s">
        <v>1217</v>
      </c>
      <c r="B127" s="144" t="s">
        <v>1218</v>
      </c>
      <c r="C127" s="144" t="str">
        <f aca="false">A127&amp;" "&amp;B127</f>
        <v>GUILLAUME Hélène</v>
      </c>
      <c r="D127" s="145" t="s">
        <v>985</v>
      </c>
      <c r="E127" s="145"/>
      <c r="F127" s="146" t="s">
        <v>35</v>
      </c>
      <c r="G127" s="145"/>
      <c r="H127" s="145"/>
      <c r="I127" s="147"/>
      <c r="J127" s="144"/>
      <c r="K127" s="144"/>
    </row>
    <row r="128" customFormat="false" ht="14.25" hidden="false" customHeight="false" outlineLevel="0" collapsed="false">
      <c r="A128" s="144" t="s">
        <v>1219</v>
      </c>
      <c r="B128" s="144" t="s">
        <v>1220</v>
      </c>
      <c r="C128" s="144" t="str">
        <f aca="false">A128&amp;" "&amp;B128</f>
        <v>MERTENS Marie-Thérèse</v>
      </c>
      <c r="D128" s="145" t="s">
        <v>1012</v>
      </c>
      <c r="E128" s="145" t="s">
        <v>1006</v>
      </c>
      <c r="F128" s="146" t="s">
        <v>35</v>
      </c>
      <c r="G128" s="145" t="n">
        <v>1222965</v>
      </c>
      <c r="H128" s="145" t="s">
        <v>1205</v>
      </c>
      <c r="I128" s="147"/>
      <c r="J128" s="144"/>
      <c r="K128" s="144"/>
    </row>
    <row r="129" customFormat="false" ht="14.25" hidden="false" customHeight="false" outlineLevel="0" collapsed="false">
      <c r="A129" s="144" t="s">
        <v>1221</v>
      </c>
      <c r="B129" s="144" t="s">
        <v>1222</v>
      </c>
      <c r="C129" s="144" t="str">
        <f aca="false">A129&amp;" "&amp;B129</f>
        <v>MIELE Maria</v>
      </c>
      <c r="D129" s="145" t="s">
        <v>985</v>
      </c>
      <c r="E129" s="145" t="s">
        <v>986</v>
      </c>
      <c r="F129" s="146" t="s">
        <v>35</v>
      </c>
      <c r="G129" s="145" t="n">
        <v>1019971</v>
      </c>
      <c r="H129" s="145"/>
      <c r="I129" s="147"/>
      <c r="J129" s="144"/>
      <c r="K129" s="144"/>
    </row>
    <row r="130" customFormat="false" ht="14.25" hidden="false" customHeight="false" outlineLevel="0" collapsed="false">
      <c r="A130" s="144" t="s">
        <v>1223</v>
      </c>
      <c r="B130" s="144" t="s">
        <v>1224</v>
      </c>
      <c r="C130" s="144" t="str">
        <f aca="false">A130&amp;" "&amp;B130</f>
        <v>QUELENIS Guylène</v>
      </c>
      <c r="D130" s="145" t="s">
        <v>1039</v>
      </c>
      <c r="E130" s="145" t="s">
        <v>986</v>
      </c>
      <c r="F130" s="146" t="s">
        <v>35</v>
      </c>
      <c r="G130" s="145" t="n">
        <v>2604015</v>
      </c>
      <c r="H130" s="145" t="s">
        <v>1205</v>
      </c>
      <c r="I130" s="147"/>
      <c r="J130" s="144"/>
      <c r="K130" s="144"/>
    </row>
    <row r="131" customFormat="false" ht="14.25" hidden="false" customHeight="false" outlineLevel="0" collapsed="false">
      <c r="A131" s="144" t="s">
        <v>1225</v>
      </c>
      <c r="B131" s="144" t="s">
        <v>1226</v>
      </c>
      <c r="C131" s="144" t="str">
        <f aca="false">A131&amp;" "&amp;B131</f>
        <v>TROCHAIN Jocelyne</v>
      </c>
      <c r="D131" s="145" t="s">
        <v>985</v>
      </c>
      <c r="E131" s="145" t="s">
        <v>986</v>
      </c>
      <c r="F131" s="146" t="s">
        <v>35</v>
      </c>
      <c r="G131" s="145" t="n">
        <v>1019981</v>
      </c>
      <c r="H131" s="145"/>
      <c r="I131" s="147"/>
      <c r="J131" s="144"/>
      <c r="K131" s="144"/>
    </row>
    <row r="132" customFormat="false" ht="14.25" hidden="false" customHeight="false" outlineLevel="0" collapsed="false">
      <c r="A132" s="144" t="s">
        <v>1227</v>
      </c>
      <c r="B132" s="144" t="s">
        <v>1184</v>
      </c>
      <c r="C132" s="144" t="str">
        <f aca="false">A132&amp;" "&amp;B132</f>
        <v>VAN DER PERRE Béatrice</v>
      </c>
      <c r="D132" s="148" t="s">
        <v>1028</v>
      </c>
      <c r="E132" s="145" t="s">
        <v>986</v>
      </c>
      <c r="F132" s="146" t="s">
        <v>35</v>
      </c>
      <c r="G132" s="145" t="n">
        <v>1150636</v>
      </c>
      <c r="H132" s="145" t="s">
        <v>1205</v>
      </c>
      <c r="I132" s="147"/>
      <c r="J132" s="144"/>
      <c r="K132" s="144"/>
    </row>
    <row r="133" customFormat="false" ht="14.25" hidden="false" customHeight="false" outlineLevel="0" collapsed="false">
      <c r="A133" s="144" t="s">
        <v>1228</v>
      </c>
      <c r="B133" s="144" t="s">
        <v>1167</v>
      </c>
      <c r="C133" s="144" t="str">
        <f aca="false">A133&amp;" "&amp;B133</f>
        <v>VARIOT Christine</v>
      </c>
      <c r="D133" s="145" t="s">
        <v>1001</v>
      </c>
      <c r="E133" s="145" t="s">
        <v>986</v>
      </c>
      <c r="F133" s="146" t="s">
        <v>35</v>
      </c>
      <c r="G133" s="145" t="n">
        <v>1007786</v>
      </c>
      <c r="H133" s="145" t="s">
        <v>1205</v>
      </c>
      <c r="I133" s="147"/>
      <c r="J133" s="144"/>
      <c r="K133" s="144"/>
    </row>
    <row r="134" customFormat="false" ht="14.25" hidden="false" customHeight="false" outlineLevel="0" collapsed="false">
      <c r="A134" s="144" t="s">
        <v>1229</v>
      </c>
      <c r="B134" s="144" t="s">
        <v>1038</v>
      </c>
      <c r="C134" s="144" t="str">
        <f aca="false">A134&amp;" "&amp;B134</f>
        <v>VAXELAIRE Guy</v>
      </c>
      <c r="D134" s="145" t="s">
        <v>994</v>
      </c>
      <c r="E134" s="145" t="s">
        <v>1036</v>
      </c>
      <c r="F134" s="146" t="s">
        <v>35</v>
      </c>
      <c r="G134" s="145" t="n">
        <v>1066182</v>
      </c>
      <c r="H134" s="145" t="s">
        <v>1205</v>
      </c>
      <c r="I134" s="147"/>
      <c r="J134" s="144"/>
      <c r="K134" s="144"/>
    </row>
    <row r="135" customFormat="false" ht="14.25" hidden="false" customHeight="false" outlineLevel="0" collapsed="false">
      <c r="A135" s="144" t="s">
        <v>1230</v>
      </c>
      <c r="B135" s="144" t="s">
        <v>1167</v>
      </c>
      <c r="C135" s="144" t="str">
        <f aca="false">A135&amp;" "&amp;B135</f>
        <v>VARIOT-COUTANT Christine</v>
      </c>
      <c r="D135" s="145" t="s">
        <v>990</v>
      </c>
      <c r="E135" s="145" t="s">
        <v>986</v>
      </c>
      <c r="F135" s="146" t="s">
        <v>35</v>
      </c>
      <c r="G135" s="145" t="n">
        <v>1007786</v>
      </c>
      <c r="H135" s="145" t="s">
        <v>1205</v>
      </c>
      <c r="I135" s="147"/>
      <c r="J135" s="144"/>
      <c r="K135" s="144"/>
    </row>
    <row r="136" customFormat="false" ht="14.25" hidden="false" customHeight="false" outlineLevel="0" collapsed="false">
      <c r="A136" s="144" t="s">
        <v>1231</v>
      </c>
      <c r="B136" s="144" t="s">
        <v>1232</v>
      </c>
      <c r="C136" s="144" t="str">
        <f aca="false">A136&amp;" "&amp;B136</f>
        <v>WILEMME Jean</v>
      </c>
      <c r="D136" s="145" t="s">
        <v>990</v>
      </c>
      <c r="E136" s="145" t="s">
        <v>1024</v>
      </c>
      <c r="F136" s="146" t="s">
        <v>35</v>
      </c>
      <c r="G136" s="145" t="n">
        <v>2566487</v>
      </c>
      <c r="H136" s="145" t="s">
        <v>1205</v>
      </c>
      <c r="I136" s="147"/>
      <c r="J136" s="144"/>
      <c r="K136" s="144"/>
    </row>
    <row r="137" customFormat="false" ht="14.25" hidden="false" customHeight="false" outlineLevel="0" collapsed="false">
      <c r="A137" s="144" t="s">
        <v>1231</v>
      </c>
      <c r="B137" s="144" t="s">
        <v>1220</v>
      </c>
      <c r="C137" s="144" t="str">
        <f aca="false">A137&amp;" "&amp;B137</f>
        <v>WILEMME Marie-Thérèse</v>
      </c>
      <c r="D137" s="145" t="s">
        <v>994</v>
      </c>
      <c r="E137" s="145" t="s">
        <v>1024</v>
      </c>
      <c r="F137" s="146" t="s">
        <v>35</v>
      </c>
      <c r="G137" s="145" t="n">
        <v>2566476</v>
      </c>
      <c r="H137" s="145" t="s">
        <v>1205</v>
      </c>
      <c r="I137" s="147"/>
      <c r="J137" s="144"/>
      <c r="K137" s="144"/>
    </row>
    <row r="138" customFormat="false" ht="14.25" hidden="false" customHeight="false" outlineLevel="0" collapsed="false">
      <c r="A138" s="144" t="s">
        <v>1233</v>
      </c>
      <c r="B138" s="144" t="s">
        <v>1234</v>
      </c>
      <c r="C138" s="144" t="str">
        <f aca="false">A138&amp;" "&amp;B138</f>
        <v>BERTRAND Georges</v>
      </c>
      <c r="D138" s="145" t="s">
        <v>994</v>
      </c>
      <c r="E138" s="145" t="s">
        <v>1036</v>
      </c>
      <c r="F138" s="146" t="s">
        <v>36</v>
      </c>
      <c r="G138" s="145" t="n">
        <v>6026424</v>
      </c>
      <c r="H138" s="145" t="s">
        <v>36</v>
      </c>
      <c r="I138" s="147"/>
      <c r="J138" s="144"/>
      <c r="K138" s="144"/>
    </row>
    <row r="139" customFormat="false" ht="14.25" hidden="false" customHeight="false" outlineLevel="0" collapsed="false">
      <c r="A139" s="144" t="s">
        <v>1235</v>
      </c>
      <c r="B139" s="144" t="s">
        <v>1170</v>
      </c>
      <c r="C139" s="144" t="str">
        <f aca="false">A139&amp;" "&amp;B139</f>
        <v>DE GRAUX Francis</v>
      </c>
      <c r="D139" s="145" t="n">
        <v>7</v>
      </c>
      <c r="E139" s="145" t="s">
        <v>1036</v>
      </c>
      <c r="F139" s="146" t="s">
        <v>36</v>
      </c>
      <c r="G139" s="145" t="n">
        <v>9000072</v>
      </c>
      <c r="H139" s="145" t="s">
        <v>36</v>
      </c>
      <c r="I139" s="147"/>
      <c r="J139" s="144"/>
      <c r="K139" s="144"/>
    </row>
    <row r="140" customFormat="false" ht="14.25" hidden="false" customHeight="false" outlineLevel="0" collapsed="false">
      <c r="A140" s="144" t="s">
        <v>1236</v>
      </c>
      <c r="B140" s="144" t="s">
        <v>1237</v>
      </c>
      <c r="C140" s="144" t="str">
        <f aca="false">A140&amp;" "&amp;B140</f>
        <v>DE JAEGER Alexandra</v>
      </c>
      <c r="D140" s="145" t="n">
        <v>7</v>
      </c>
      <c r="E140" s="145" t="s">
        <v>1036</v>
      </c>
      <c r="F140" s="146" t="s">
        <v>36</v>
      </c>
      <c r="G140" s="145"/>
      <c r="H140" s="145" t="s">
        <v>1238</v>
      </c>
      <c r="I140" s="147"/>
      <c r="J140" s="144"/>
      <c r="K140" s="144"/>
    </row>
    <row r="141" customFormat="false" ht="14.25" hidden="false" customHeight="false" outlineLevel="0" collapsed="false">
      <c r="A141" s="144" t="s">
        <v>1073</v>
      </c>
      <c r="B141" s="144" t="s">
        <v>1113</v>
      </c>
      <c r="C141" s="144" t="str">
        <f aca="false">A141&amp;" "&amp;B141</f>
        <v>FRANSSEN Jacques</v>
      </c>
      <c r="D141" s="145" t="s">
        <v>1239</v>
      </c>
      <c r="E141" s="145" t="s">
        <v>1036</v>
      </c>
      <c r="F141" s="146" t="s">
        <v>36</v>
      </c>
      <c r="G141" s="145"/>
      <c r="H141" s="145"/>
      <c r="I141" s="147"/>
      <c r="J141" s="144"/>
      <c r="K141" s="144"/>
    </row>
    <row r="142" customFormat="false" ht="14.25" hidden="false" customHeight="false" outlineLevel="0" collapsed="false">
      <c r="A142" s="144" t="s">
        <v>1187</v>
      </c>
      <c r="B142" s="144" t="s">
        <v>1113</v>
      </c>
      <c r="C142" s="144" t="str">
        <f aca="false">A142&amp;" "&amp;B142</f>
        <v>GILLET Jacques</v>
      </c>
      <c r="D142" s="145" t="s">
        <v>1015</v>
      </c>
      <c r="E142" s="145" t="s">
        <v>1036</v>
      </c>
      <c r="F142" s="146" t="s">
        <v>36</v>
      </c>
      <c r="G142" s="145" t="n">
        <v>6024922</v>
      </c>
      <c r="H142" s="145" t="s">
        <v>36</v>
      </c>
      <c r="I142" s="147"/>
      <c r="J142" s="144"/>
      <c r="K142" s="144"/>
    </row>
    <row r="143" customFormat="false" ht="14.25" hidden="false" customHeight="false" outlineLevel="0" collapsed="false">
      <c r="A143" s="144" t="s">
        <v>1240</v>
      </c>
      <c r="B143" s="144" t="s">
        <v>1241</v>
      </c>
      <c r="C143" s="144" t="str">
        <f aca="false">A143&amp;" "&amp;B143</f>
        <v>LAPLANCHE Théo</v>
      </c>
      <c r="D143" s="145" t="s">
        <v>985</v>
      </c>
      <c r="E143" s="145"/>
      <c r="F143" s="146" t="s">
        <v>36</v>
      </c>
      <c r="G143" s="145"/>
      <c r="H143" s="145"/>
      <c r="I143" s="147"/>
      <c r="J143" s="144"/>
      <c r="K143" s="144"/>
    </row>
    <row r="144" customFormat="false" ht="14.25" hidden="false" customHeight="false" outlineLevel="0" collapsed="false">
      <c r="A144" s="144" t="s">
        <v>1242</v>
      </c>
      <c r="B144" s="144" t="s">
        <v>1065</v>
      </c>
      <c r="C144" s="144" t="str">
        <f aca="false">A144&amp;" "&amp;B144</f>
        <v>LONNOY Monique</v>
      </c>
      <c r="D144" s="145" t="s">
        <v>985</v>
      </c>
      <c r="E144" s="145"/>
      <c r="F144" s="146" t="s">
        <v>36</v>
      </c>
      <c r="G144" s="145"/>
      <c r="H144" s="145"/>
      <c r="I144" s="147"/>
      <c r="J144" s="144"/>
      <c r="K144" s="144"/>
    </row>
    <row r="145" customFormat="false" ht="14.25" hidden="false" customHeight="false" outlineLevel="0" collapsed="false">
      <c r="A145" s="144" t="s">
        <v>1194</v>
      </c>
      <c r="B145" s="144" t="s">
        <v>1243</v>
      </c>
      <c r="C145" s="144" t="str">
        <f aca="false">A145&amp;" "&amp;B145</f>
        <v>MINET Florentin</v>
      </c>
      <c r="D145" s="145" t="s">
        <v>1028</v>
      </c>
      <c r="E145" s="145" t="s">
        <v>1244</v>
      </c>
      <c r="F145" s="146" t="s">
        <v>36</v>
      </c>
      <c r="G145" s="145" t="n">
        <v>6049531</v>
      </c>
      <c r="H145" s="145" t="s">
        <v>36</v>
      </c>
      <c r="I145" s="147"/>
      <c r="J145" s="144"/>
      <c r="K145" s="144"/>
    </row>
    <row r="146" customFormat="false" ht="14.25" hidden="false" customHeight="false" outlineLevel="0" collapsed="false">
      <c r="A146" s="144" t="s">
        <v>1004</v>
      </c>
      <c r="B146" s="144" t="s">
        <v>1245</v>
      </c>
      <c r="C146" s="144" t="str">
        <f aca="false">A146&amp;" "&amp;B146</f>
        <v>MOREAUX Rolande</v>
      </c>
      <c r="D146" s="145" t="s">
        <v>985</v>
      </c>
      <c r="E146" s="145"/>
      <c r="F146" s="146" t="s">
        <v>36</v>
      </c>
      <c r="G146" s="145"/>
      <c r="H146" s="145"/>
      <c r="I146" s="147"/>
      <c r="J146" s="144"/>
      <c r="K146" s="144"/>
    </row>
    <row r="147" customFormat="false" ht="14.25" hidden="false" customHeight="false" outlineLevel="0" collapsed="false">
      <c r="A147" s="144" t="s">
        <v>1246</v>
      </c>
      <c r="B147" s="144" t="s">
        <v>1247</v>
      </c>
      <c r="C147" s="144" t="str">
        <f aca="false">A147&amp;" "&amp;B147</f>
        <v>ROBERT Marie-Madelaine</v>
      </c>
      <c r="D147" s="145" t="s">
        <v>985</v>
      </c>
      <c r="E147" s="145" t="s">
        <v>986</v>
      </c>
      <c r="F147" s="146" t="s">
        <v>36</v>
      </c>
      <c r="G147" s="145" t="n">
        <v>9900064</v>
      </c>
      <c r="H147" s="145"/>
      <c r="I147" s="147"/>
      <c r="J147" s="144"/>
      <c r="K147" s="144"/>
    </row>
    <row r="148" customFormat="false" ht="14.25" hidden="false" customHeight="false" outlineLevel="0" collapsed="false">
      <c r="A148" s="144" t="s">
        <v>1246</v>
      </c>
      <c r="B148" s="144" t="s">
        <v>1232</v>
      </c>
      <c r="C148" s="144" t="str">
        <f aca="false">A148&amp;" "&amp;B148</f>
        <v>ROBERT Jean</v>
      </c>
      <c r="D148" s="145" t="s">
        <v>985</v>
      </c>
      <c r="E148" s="145" t="s">
        <v>986</v>
      </c>
      <c r="F148" s="146" t="s">
        <v>36</v>
      </c>
      <c r="G148" s="145" t="n">
        <v>9900068</v>
      </c>
      <c r="H148" s="145"/>
      <c r="I148" s="147"/>
      <c r="J148" s="144"/>
      <c r="K148" s="144"/>
    </row>
    <row r="149" customFormat="false" ht="14.25" hidden="false" customHeight="false" outlineLevel="0" collapsed="false">
      <c r="A149" s="144" t="s">
        <v>1246</v>
      </c>
      <c r="B149" s="144" t="s">
        <v>1248</v>
      </c>
      <c r="C149" s="144" t="str">
        <f aca="false">A149&amp;" "&amp;B149</f>
        <v>ROBERT Rita</v>
      </c>
      <c r="D149" s="145" t="s">
        <v>985</v>
      </c>
      <c r="E149" s="145" t="s">
        <v>986</v>
      </c>
      <c r="F149" s="146" t="s">
        <v>36</v>
      </c>
      <c r="G149" s="145" t="n">
        <v>9900065</v>
      </c>
      <c r="H149" s="145"/>
      <c r="I149" s="147"/>
      <c r="J149" s="144"/>
      <c r="K149" s="144"/>
    </row>
    <row r="150" customFormat="false" ht="14.25" hidden="false" customHeight="false" outlineLevel="0" collapsed="false">
      <c r="A150" s="144" t="s">
        <v>1249</v>
      </c>
      <c r="B150" s="144" t="s">
        <v>1132</v>
      </c>
      <c r="C150" s="144" t="str">
        <f aca="false">A150&amp;" "&amp;B150</f>
        <v>ROELS Françoise</v>
      </c>
      <c r="D150" s="145" t="s">
        <v>1012</v>
      </c>
      <c r="E150" s="145" t="s">
        <v>986</v>
      </c>
      <c r="F150" s="146" t="s">
        <v>36</v>
      </c>
      <c r="G150" s="145" t="n">
        <v>6046859</v>
      </c>
      <c r="H150" s="145" t="s">
        <v>36</v>
      </c>
      <c r="I150" s="147"/>
      <c r="J150" s="144"/>
      <c r="K150" s="144"/>
    </row>
    <row r="151" customFormat="false" ht="14.25" hidden="false" customHeight="false" outlineLevel="0" collapsed="false">
      <c r="A151" s="144" t="s">
        <v>1250</v>
      </c>
      <c r="B151" s="144" t="s">
        <v>388</v>
      </c>
      <c r="C151" s="144" t="str">
        <f aca="false">A151&amp;" "&amp;B151</f>
        <v>TOURNEUR Michel</v>
      </c>
      <c r="D151" s="145" t="n">
        <v>7</v>
      </c>
      <c r="E151" s="145" t="s">
        <v>986</v>
      </c>
      <c r="F151" s="146" t="s">
        <v>36</v>
      </c>
      <c r="G151" s="145" t="n">
        <v>6051988</v>
      </c>
      <c r="H151" s="145" t="s">
        <v>36</v>
      </c>
      <c r="I151" s="147"/>
      <c r="J151" s="144"/>
      <c r="K151" s="144"/>
    </row>
    <row r="152" customFormat="false" ht="14.25" hidden="false" customHeight="false" outlineLevel="0" collapsed="false">
      <c r="A152" s="1" t="s">
        <v>1251</v>
      </c>
      <c r="B152" s="1" t="s">
        <v>1252</v>
      </c>
      <c r="C152" s="144" t="str">
        <f aca="false">A152&amp;" "&amp;B152</f>
        <v>TURCHETTO Bruno</v>
      </c>
      <c r="D152" s="145" t="s">
        <v>994</v>
      </c>
      <c r="E152" s="145" t="s">
        <v>1006</v>
      </c>
      <c r="F152" s="146" t="s">
        <v>36</v>
      </c>
      <c r="G152" s="145" t="n">
        <v>6023438</v>
      </c>
      <c r="H152" s="145" t="s">
        <v>36</v>
      </c>
      <c r="I152" s="147"/>
      <c r="J152" s="144"/>
      <c r="K152" s="144"/>
    </row>
    <row r="153" customFormat="false" ht="14.25" hidden="false" customHeight="false" outlineLevel="0" collapsed="false">
      <c r="A153" s="144" t="s">
        <v>1253</v>
      </c>
      <c r="B153" s="144" t="s">
        <v>1167</v>
      </c>
      <c r="C153" s="144" t="str">
        <f aca="false">A153&amp;" "&amp;B153</f>
        <v>VANHACK Christine</v>
      </c>
      <c r="D153" s="145" t="s">
        <v>1015</v>
      </c>
      <c r="E153" s="145" t="s">
        <v>986</v>
      </c>
      <c r="F153" s="146" t="s">
        <v>36</v>
      </c>
      <c r="G153" s="145" t="n">
        <v>6024011</v>
      </c>
      <c r="H153" s="145" t="s">
        <v>36</v>
      </c>
      <c r="I153" s="147"/>
      <c r="J153" s="144"/>
      <c r="K153" s="144"/>
    </row>
    <row r="154" customFormat="false" ht="14.25" hidden="false" customHeight="false" outlineLevel="0" collapsed="false">
      <c r="A154" s="144" t="s">
        <v>1253</v>
      </c>
      <c r="B154" s="144" t="s">
        <v>1254</v>
      </c>
      <c r="C154" s="144" t="str">
        <f aca="false">A154&amp;" "&amp;B154</f>
        <v>VANHACK Marguerite</v>
      </c>
      <c r="D154" s="145" t="s">
        <v>994</v>
      </c>
      <c r="E154" s="145" t="s">
        <v>1024</v>
      </c>
      <c r="F154" s="146" t="s">
        <v>36</v>
      </c>
      <c r="G154" s="145" t="n">
        <v>6024009</v>
      </c>
      <c r="H154" s="145" t="s">
        <v>36</v>
      </c>
      <c r="I154" s="147"/>
      <c r="J154" s="144"/>
      <c r="K154" s="144"/>
    </row>
    <row r="155" customFormat="false" ht="14.25" hidden="false" customHeight="false" outlineLevel="0" collapsed="false">
      <c r="A155" s="144" t="s">
        <v>1255</v>
      </c>
      <c r="B155" s="144" t="s">
        <v>1256</v>
      </c>
      <c r="C155" s="144" t="str">
        <f aca="false">A155&amp;" "&amp;B155</f>
        <v>CLARINVAL Cindy</v>
      </c>
      <c r="D155" s="145" t="s">
        <v>1028</v>
      </c>
      <c r="E155" s="145" t="s">
        <v>986</v>
      </c>
      <c r="F155" s="146" t="s">
        <v>37</v>
      </c>
      <c r="G155" s="145" t="n">
        <v>6048194</v>
      </c>
      <c r="H155" s="145" t="s">
        <v>1257</v>
      </c>
      <c r="I155" s="147"/>
      <c r="J155" s="144"/>
      <c r="K155" s="144"/>
    </row>
    <row r="156" customFormat="false" ht="14.25" hidden="false" customHeight="false" outlineLevel="0" collapsed="false">
      <c r="A156" s="144" t="s">
        <v>1258</v>
      </c>
      <c r="B156" s="144" t="s">
        <v>1151</v>
      </c>
      <c r="C156" s="144" t="str">
        <f aca="false">A156&amp;" "&amp;B156</f>
        <v>COLIN Anne</v>
      </c>
      <c r="D156" s="145" t="s">
        <v>1210</v>
      </c>
      <c r="E156" s="145" t="s">
        <v>986</v>
      </c>
      <c r="F156" s="146" t="s">
        <v>37</v>
      </c>
      <c r="G156" s="145" t="n">
        <v>6047329</v>
      </c>
      <c r="H156" s="145" t="s">
        <v>1257</v>
      </c>
      <c r="I156" s="147"/>
      <c r="J156" s="144"/>
      <c r="K156" s="144"/>
    </row>
    <row r="157" customFormat="false" ht="14.25" hidden="false" customHeight="false" outlineLevel="0" collapsed="false">
      <c r="A157" s="144" t="s">
        <v>1259</v>
      </c>
      <c r="B157" s="144" t="s">
        <v>1260</v>
      </c>
      <c r="C157" s="144" t="str">
        <f aca="false">A157&amp;" "&amp;B157</f>
        <v>COLLIN Rose-Marie</v>
      </c>
      <c r="D157" s="145" t="s">
        <v>1001</v>
      </c>
      <c r="E157" s="145" t="s">
        <v>1006</v>
      </c>
      <c r="F157" s="146" t="s">
        <v>37</v>
      </c>
      <c r="G157" s="145" t="n">
        <v>6042641</v>
      </c>
      <c r="H157" s="145" t="s">
        <v>1257</v>
      </c>
      <c r="I157" s="147"/>
      <c r="J157" s="144"/>
      <c r="K157" s="144"/>
    </row>
    <row r="158" customFormat="false" ht="14.25" hidden="false" customHeight="false" outlineLevel="0" collapsed="false">
      <c r="A158" s="144" t="s">
        <v>1261</v>
      </c>
      <c r="B158" s="144" t="s">
        <v>1161</v>
      </c>
      <c r="C158" s="144" t="str">
        <f aca="false">A158&amp;" "&amp;B158</f>
        <v>D'ORCHYMONT Mady</v>
      </c>
      <c r="D158" s="145" t="s">
        <v>1001</v>
      </c>
      <c r="E158" s="145" t="s">
        <v>1024</v>
      </c>
      <c r="F158" s="146" t="s">
        <v>37</v>
      </c>
      <c r="G158" s="145" t="n">
        <v>6029612</v>
      </c>
      <c r="H158" s="145" t="s">
        <v>1257</v>
      </c>
      <c r="I158" s="147"/>
      <c r="J158" s="144"/>
      <c r="K158" s="144"/>
    </row>
    <row r="159" customFormat="false" ht="14.25" hidden="false" customHeight="false" outlineLevel="0" collapsed="false">
      <c r="A159" s="144" t="s">
        <v>1262</v>
      </c>
      <c r="B159" s="144" t="s">
        <v>1046</v>
      </c>
      <c r="C159" s="144" t="str">
        <f aca="false">A159&amp;" "&amp;B159</f>
        <v>DELHASSE Pierre</v>
      </c>
      <c r="D159" s="145" t="s">
        <v>1015</v>
      </c>
      <c r="E159" s="145" t="s">
        <v>1036</v>
      </c>
      <c r="F159" s="146" t="s">
        <v>37</v>
      </c>
      <c r="G159" s="145" t="n">
        <v>6035514</v>
      </c>
      <c r="H159" s="145" t="s">
        <v>1257</v>
      </c>
      <c r="I159" s="147"/>
      <c r="J159" s="144"/>
      <c r="K159" s="144"/>
    </row>
    <row r="160" customFormat="false" ht="14.25" hidden="false" customHeight="false" outlineLevel="0" collapsed="false">
      <c r="A160" s="147" t="s">
        <v>1263</v>
      </c>
      <c r="B160" s="147" t="s">
        <v>841</v>
      </c>
      <c r="C160" s="144" t="str">
        <f aca="false">A160&amp;" "&amp;B160</f>
        <v>DUBOUT Annie</v>
      </c>
      <c r="D160" s="145" t="s">
        <v>1009</v>
      </c>
      <c r="E160" s="145" t="s">
        <v>986</v>
      </c>
      <c r="F160" s="146" t="s">
        <v>37</v>
      </c>
      <c r="G160" s="145" t="n">
        <v>1122132</v>
      </c>
      <c r="H160" s="145" t="s">
        <v>1257</v>
      </c>
      <c r="I160" s="147"/>
      <c r="J160" s="144"/>
      <c r="K160" s="144"/>
    </row>
    <row r="161" customFormat="false" ht="14.25" hidden="false" customHeight="false" outlineLevel="0" collapsed="false">
      <c r="A161" s="144" t="s">
        <v>1264</v>
      </c>
      <c r="B161" s="144" t="s">
        <v>1226</v>
      </c>
      <c r="C161" s="144" t="str">
        <f aca="false">A161&amp;" "&amp;B161</f>
        <v>GOBLET Jocelyne</v>
      </c>
      <c r="D161" s="145" t="s">
        <v>1009</v>
      </c>
      <c r="E161" s="145" t="s">
        <v>1006</v>
      </c>
      <c r="F161" s="146" t="s">
        <v>37</v>
      </c>
      <c r="G161" s="145" t="n">
        <v>6028905</v>
      </c>
      <c r="H161" s="145" t="s">
        <v>1257</v>
      </c>
      <c r="I161" s="147"/>
      <c r="J161" s="144"/>
      <c r="K161" s="144"/>
    </row>
    <row r="162" customFormat="false" ht="14.25" hidden="false" customHeight="false" outlineLevel="0" collapsed="false">
      <c r="A162" s="147" t="s">
        <v>1265</v>
      </c>
      <c r="B162" s="147" t="s">
        <v>996</v>
      </c>
      <c r="C162" s="144" t="str">
        <f aca="false">A162&amp;" "&amp;B162</f>
        <v>GOOSSE Marie-Christine</v>
      </c>
      <c r="D162" s="145" t="s">
        <v>1051</v>
      </c>
      <c r="E162" s="145" t="s">
        <v>986</v>
      </c>
      <c r="F162" s="146" t="s">
        <v>37</v>
      </c>
      <c r="G162" s="145" t="n">
        <v>6040474</v>
      </c>
      <c r="H162" s="145" t="s">
        <v>1257</v>
      </c>
      <c r="I162" s="147"/>
      <c r="J162" s="144"/>
      <c r="K162" s="144"/>
    </row>
    <row r="163" customFormat="false" ht="14.25" hidden="false" customHeight="false" outlineLevel="0" collapsed="false">
      <c r="A163" s="144" t="s">
        <v>1266</v>
      </c>
      <c r="B163" s="144" t="s">
        <v>1008</v>
      </c>
      <c r="C163" s="144" t="str">
        <f aca="false">A163&amp;" "&amp;B163</f>
        <v>KIELBASA Véronique</v>
      </c>
      <c r="D163" s="145" t="s">
        <v>1023</v>
      </c>
      <c r="E163" s="145" t="s">
        <v>986</v>
      </c>
      <c r="F163" s="146" t="s">
        <v>37</v>
      </c>
      <c r="G163" s="145" t="n">
        <v>6045221</v>
      </c>
      <c r="H163" s="145" t="s">
        <v>1257</v>
      </c>
      <c r="I163" s="147"/>
      <c r="J163" s="144"/>
      <c r="K163" s="144"/>
    </row>
    <row r="164" customFormat="false" ht="14.25" hidden="false" customHeight="false" outlineLevel="0" collapsed="false">
      <c r="A164" s="144" t="s">
        <v>1267</v>
      </c>
      <c r="B164" s="144" t="s">
        <v>1268</v>
      </c>
      <c r="C164" s="144" t="str">
        <f aca="false">A164&amp;" "&amp;B164</f>
        <v>MASSINON Fabienne</v>
      </c>
      <c r="D164" s="145" t="s">
        <v>1023</v>
      </c>
      <c r="E164" s="145" t="s">
        <v>1036</v>
      </c>
      <c r="F164" s="146" t="s">
        <v>37</v>
      </c>
      <c r="G164" s="145" t="n">
        <v>6046602</v>
      </c>
      <c r="H164" s="145" t="s">
        <v>1257</v>
      </c>
      <c r="I164" s="147"/>
      <c r="J164" s="144"/>
      <c r="K164" s="144"/>
    </row>
    <row r="165" customFormat="false" ht="14.25" hidden="false" customHeight="false" outlineLevel="0" collapsed="false">
      <c r="A165" s="144" t="s">
        <v>1269</v>
      </c>
      <c r="B165" s="144" t="s">
        <v>1109</v>
      </c>
      <c r="C165" s="144" t="str">
        <f aca="false">A165&amp;" "&amp;B165</f>
        <v>PIERROT Jean-Luc</v>
      </c>
      <c r="D165" s="145" t="s">
        <v>1239</v>
      </c>
      <c r="E165" s="145" t="s">
        <v>986</v>
      </c>
      <c r="F165" s="146" t="s">
        <v>37</v>
      </c>
      <c r="G165" s="145" t="n">
        <v>6019949</v>
      </c>
      <c r="H165" s="145" t="s">
        <v>1257</v>
      </c>
      <c r="I165" s="147"/>
      <c r="J165" s="144"/>
      <c r="K165" s="144"/>
    </row>
    <row r="166" customFormat="false" ht="14.25" hidden="false" customHeight="false" outlineLevel="0" collapsed="false">
      <c r="A166" s="144" t="s">
        <v>1270</v>
      </c>
      <c r="B166" s="144" t="s">
        <v>1271</v>
      </c>
      <c r="C166" s="144" t="str">
        <f aca="false">A166&amp;" "&amp;B166</f>
        <v>POUPPEZ Bénédicte</v>
      </c>
      <c r="D166" s="145" t="n">
        <v>7</v>
      </c>
      <c r="E166" s="145" t="s">
        <v>986</v>
      </c>
      <c r="F166" s="146" t="s">
        <v>37</v>
      </c>
      <c r="G166" s="145" t="n">
        <v>6051202</v>
      </c>
      <c r="H166" s="145" t="s">
        <v>1272</v>
      </c>
      <c r="I166" s="147"/>
      <c r="J166" s="144"/>
      <c r="K166" s="144"/>
    </row>
    <row r="167" customFormat="false" ht="14.25" hidden="false" customHeight="false" outlineLevel="0" collapsed="false">
      <c r="A167" s="144" t="s">
        <v>1273</v>
      </c>
      <c r="B167" s="144" t="s">
        <v>1274</v>
      </c>
      <c r="C167" s="144" t="str">
        <f aca="false">A167&amp;" "&amp;B167</f>
        <v>ROBE Reine</v>
      </c>
      <c r="D167" s="145" t="s">
        <v>1051</v>
      </c>
      <c r="E167" s="145" t="s">
        <v>1006</v>
      </c>
      <c r="F167" s="146" t="s">
        <v>37</v>
      </c>
      <c r="G167" s="145" t="n">
        <v>6015729</v>
      </c>
      <c r="H167" s="145" t="s">
        <v>1257</v>
      </c>
      <c r="I167" s="147"/>
      <c r="J167" s="144"/>
      <c r="K167" s="144"/>
    </row>
    <row r="168" customFormat="false" ht="14.25" hidden="false" customHeight="false" outlineLevel="0" collapsed="false">
      <c r="A168" s="144" t="s">
        <v>1275</v>
      </c>
      <c r="B168" s="144" t="s">
        <v>1276</v>
      </c>
      <c r="C168" s="144" t="str">
        <f aca="false">A168&amp;" "&amp;B168</f>
        <v>ARNOULD Yvette</v>
      </c>
      <c r="D168" s="145" t="s">
        <v>994</v>
      </c>
      <c r="E168" s="145" t="s">
        <v>1024</v>
      </c>
      <c r="F168" s="146" t="s">
        <v>38</v>
      </c>
      <c r="G168" s="145" t="n">
        <v>6050359</v>
      </c>
      <c r="H168" s="145" t="s">
        <v>38</v>
      </c>
      <c r="I168" s="144"/>
      <c r="J168" s="144"/>
      <c r="K168" s="144"/>
    </row>
    <row r="169" customFormat="false" ht="14.25" hidden="false" customHeight="false" outlineLevel="0" collapsed="false">
      <c r="A169" s="144" t="s">
        <v>1277</v>
      </c>
      <c r="B169" s="144" t="s">
        <v>1220</v>
      </c>
      <c r="C169" s="144" t="str">
        <f aca="false">A169&amp;" "&amp;B169</f>
        <v>CAMUS Marie-Thérèse</v>
      </c>
      <c r="D169" s="145" t="s">
        <v>994</v>
      </c>
      <c r="E169" s="145" t="s">
        <v>1036</v>
      </c>
      <c r="F169" s="146" t="s">
        <v>38</v>
      </c>
      <c r="G169" s="149" t="n">
        <v>6050315</v>
      </c>
      <c r="H169" s="145" t="s">
        <v>38</v>
      </c>
      <c r="I169" s="144"/>
      <c r="J169" s="144"/>
      <c r="K169" s="144"/>
    </row>
    <row r="170" customFormat="false" ht="14.25" hidden="false" customHeight="false" outlineLevel="0" collapsed="false">
      <c r="A170" s="144" t="s">
        <v>1278</v>
      </c>
      <c r="B170" s="144" t="s">
        <v>1063</v>
      </c>
      <c r="C170" s="144" t="str">
        <f aca="false">A170&amp;" "&amp;B170</f>
        <v>FOURNIRET Sabine</v>
      </c>
      <c r="D170" s="145" t="s">
        <v>994</v>
      </c>
      <c r="E170" s="145" t="s">
        <v>1036</v>
      </c>
      <c r="F170" s="146" t="s">
        <v>38</v>
      </c>
      <c r="G170" s="145" t="n">
        <v>6049755</v>
      </c>
      <c r="H170" s="145" t="s">
        <v>38</v>
      </c>
      <c r="I170" s="144"/>
      <c r="J170" s="144"/>
      <c r="K170" s="144"/>
    </row>
    <row r="171" customFormat="false" ht="14.25" hidden="false" customHeight="false" outlineLevel="0" collapsed="false">
      <c r="A171" s="144" t="s">
        <v>1279</v>
      </c>
      <c r="B171" s="144" t="s">
        <v>1280</v>
      </c>
      <c r="C171" s="144" t="str">
        <f aca="false">A171&amp;" "&amp;B171</f>
        <v>GIGI Jeanne-Marie</v>
      </c>
      <c r="D171" s="145" t="s">
        <v>994</v>
      </c>
      <c r="E171" s="145" t="s">
        <v>1006</v>
      </c>
      <c r="F171" s="146" t="s">
        <v>38</v>
      </c>
      <c r="G171" s="149" t="n">
        <v>6049722</v>
      </c>
      <c r="H171" s="145" t="s">
        <v>38</v>
      </c>
      <c r="I171" s="144"/>
      <c r="J171" s="144"/>
      <c r="K171" s="144"/>
    </row>
    <row r="172" customFormat="false" ht="14.25" hidden="false" customHeight="false" outlineLevel="0" collapsed="false">
      <c r="A172" s="144" t="s">
        <v>1281</v>
      </c>
      <c r="B172" s="144" t="s">
        <v>1072</v>
      </c>
      <c r="C172" s="144" t="str">
        <f aca="false">A172&amp;" "&amp;B172</f>
        <v>GLESNER Martine</v>
      </c>
      <c r="D172" s="145" t="s">
        <v>1051</v>
      </c>
      <c r="E172" s="145" t="s">
        <v>1036</v>
      </c>
      <c r="F172" s="146" t="s">
        <v>38</v>
      </c>
      <c r="G172" s="149" t="n">
        <v>6049237</v>
      </c>
      <c r="H172" s="145" t="s">
        <v>38</v>
      </c>
      <c r="I172" s="144"/>
      <c r="J172" s="144"/>
      <c r="K172" s="144"/>
    </row>
    <row r="173" customFormat="false" ht="14.25" hidden="false" customHeight="false" outlineLevel="0" collapsed="false">
      <c r="A173" s="144" t="s">
        <v>1282</v>
      </c>
      <c r="B173" s="144" t="s">
        <v>1283</v>
      </c>
      <c r="C173" s="144" t="str">
        <f aca="false">A173&amp;" "&amp;B173</f>
        <v>HEYDE Marie-Aimée</v>
      </c>
      <c r="D173" s="145" t="s">
        <v>994</v>
      </c>
      <c r="E173" s="145" t="s">
        <v>1036</v>
      </c>
      <c r="F173" s="146" t="s">
        <v>38</v>
      </c>
      <c r="G173" s="145" t="n">
        <v>6050348</v>
      </c>
      <c r="H173" s="145" t="s">
        <v>38</v>
      </c>
      <c r="I173" s="144"/>
      <c r="J173" s="144"/>
      <c r="K173" s="144"/>
    </row>
    <row r="174" customFormat="false" ht="14.25" hidden="false" customHeight="false" outlineLevel="0" collapsed="false">
      <c r="A174" s="144" t="s">
        <v>1284</v>
      </c>
      <c r="B174" s="144" t="s">
        <v>1285</v>
      </c>
      <c r="C174" s="144" t="str">
        <f aca="false">A174&amp;" "&amp;B174</f>
        <v>LAMBERT Muriel</v>
      </c>
      <c r="D174" s="145" t="s">
        <v>985</v>
      </c>
      <c r="E174" s="145"/>
      <c r="F174" s="146" t="s">
        <v>38</v>
      </c>
      <c r="G174" s="145"/>
      <c r="H174" s="145"/>
      <c r="I174" s="144"/>
      <c r="J174" s="144"/>
      <c r="K174" s="144"/>
    </row>
    <row r="175" customFormat="false" ht="14.25" hidden="false" customHeight="false" outlineLevel="0" collapsed="false">
      <c r="A175" s="144" t="s">
        <v>1286</v>
      </c>
      <c r="B175" s="144" t="s">
        <v>1089</v>
      </c>
      <c r="C175" s="144" t="str">
        <f aca="false">A175&amp;" "&amp;B175</f>
        <v>NICOLAY Jeannine</v>
      </c>
      <c r="D175" s="145" t="s">
        <v>994</v>
      </c>
      <c r="E175" s="145" t="s">
        <v>1006</v>
      </c>
      <c r="F175" s="146" t="s">
        <v>38</v>
      </c>
      <c r="G175" s="145" t="n">
        <v>6050337</v>
      </c>
      <c r="H175" s="145" t="s">
        <v>38</v>
      </c>
      <c r="I175" s="147"/>
      <c r="J175" s="144"/>
      <c r="K175" s="144"/>
    </row>
    <row r="176" customFormat="false" ht="14.25" hidden="false" customHeight="false" outlineLevel="0" collapsed="false">
      <c r="A176" s="144" t="s">
        <v>1287</v>
      </c>
      <c r="B176" s="144" t="s">
        <v>1288</v>
      </c>
      <c r="C176" s="144" t="str">
        <f aca="false">A176&amp;" "&amp;B176</f>
        <v>PELTIER Renelde</v>
      </c>
      <c r="D176" s="145" t="n">
        <v>7</v>
      </c>
      <c r="E176" s="145" t="s">
        <v>1036</v>
      </c>
      <c r="F176" s="146" t="s">
        <v>38</v>
      </c>
      <c r="G176" s="145" t="n">
        <v>6052076</v>
      </c>
      <c r="H176" s="145" t="s">
        <v>38</v>
      </c>
      <c r="I176" s="144"/>
      <c r="J176" s="144"/>
      <c r="K176" s="144"/>
    </row>
    <row r="177" customFormat="false" ht="14.25" hidden="false" customHeight="false" outlineLevel="0" collapsed="false">
      <c r="A177" s="144" t="s">
        <v>1289</v>
      </c>
      <c r="B177" s="144" t="s">
        <v>1290</v>
      </c>
      <c r="C177" s="144" t="str">
        <f aca="false">A177&amp;" "&amp;B177</f>
        <v>PEPIN Annick</v>
      </c>
      <c r="D177" s="145" t="s">
        <v>994</v>
      </c>
      <c r="E177" s="145" t="s">
        <v>1036</v>
      </c>
      <c r="F177" s="146" t="s">
        <v>38</v>
      </c>
      <c r="G177" s="145" t="n">
        <v>6050326</v>
      </c>
      <c r="H177" s="145" t="s">
        <v>38</v>
      </c>
      <c r="I177" s="144"/>
      <c r="J177" s="144"/>
      <c r="K177" s="144"/>
    </row>
    <row r="178" customFormat="false" ht="14.25" hidden="false" customHeight="false" outlineLevel="0" collapsed="false">
      <c r="A178" s="144" t="s">
        <v>1291</v>
      </c>
      <c r="B178" s="144" t="s">
        <v>847</v>
      </c>
      <c r="C178" s="144" t="str">
        <f aca="false">A178&amp;" "&amp;B178</f>
        <v>RICHARD Agnès</v>
      </c>
      <c r="D178" s="145" t="s">
        <v>994</v>
      </c>
      <c r="E178" s="145" t="s">
        <v>1006</v>
      </c>
      <c r="F178" s="146" t="s">
        <v>38</v>
      </c>
      <c r="G178" s="145" t="n">
        <v>6050304</v>
      </c>
      <c r="H178" s="145" t="s">
        <v>38</v>
      </c>
      <c r="I178" s="144"/>
      <c r="J178" s="144"/>
      <c r="K178" s="144"/>
    </row>
    <row r="179" customFormat="false" ht="14.25" hidden="false" customHeight="false" outlineLevel="0" collapsed="false">
      <c r="A179" s="144" t="s">
        <v>1292</v>
      </c>
      <c r="B179" s="144" t="s">
        <v>1170</v>
      </c>
      <c r="C179" s="144" t="str">
        <f aca="false">A179&amp;" "&amp;B179</f>
        <v>ROSSION Francis</v>
      </c>
      <c r="D179" s="145" t="s">
        <v>994</v>
      </c>
      <c r="E179" s="145" t="s">
        <v>1006</v>
      </c>
      <c r="F179" s="146" t="s">
        <v>38</v>
      </c>
      <c r="G179" s="145" t="n">
        <v>6023967</v>
      </c>
      <c r="H179" s="145" t="s">
        <v>38</v>
      </c>
      <c r="I179" s="144"/>
      <c r="J179" s="144"/>
      <c r="K179" s="144"/>
    </row>
    <row r="180" customFormat="false" ht="14.25" hidden="false" customHeight="false" outlineLevel="0" collapsed="false">
      <c r="A180" s="144" t="s">
        <v>1293</v>
      </c>
      <c r="B180" s="144" t="s">
        <v>1294</v>
      </c>
      <c r="C180" s="144" t="str">
        <f aca="false">A180&amp;" "&amp;B180</f>
        <v>ROZET Yvan</v>
      </c>
      <c r="D180" s="145" t="s">
        <v>994</v>
      </c>
      <c r="E180" s="145" t="s">
        <v>1036</v>
      </c>
      <c r="F180" s="146" t="s">
        <v>38</v>
      </c>
      <c r="G180" s="145" t="n">
        <v>6049733</v>
      </c>
      <c r="H180" s="145" t="s">
        <v>38</v>
      </c>
      <c r="I180" s="147"/>
      <c r="J180" s="144"/>
      <c r="K180" s="144"/>
    </row>
    <row r="181" customFormat="false" ht="14.25" hidden="false" customHeight="false" outlineLevel="0" collapsed="false">
      <c r="A181" s="144" t="s">
        <v>1295</v>
      </c>
      <c r="B181" s="144" t="s">
        <v>1296</v>
      </c>
      <c r="C181" s="144" t="str">
        <f aca="false">A181&amp;" "&amp;B181</f>
        <v>TOTH Etelle</v>
      </c>
      <c r="D181" s="145" t="s">
        <v>994</v>
      </c>
      <c r="E181" s="145" t="s">
        <v>1036</v>
      </c>
      <c r="F181" s="146" t="s">
        <v>38</v>
      </c>
      <c r="G181" s="149" t="n">
        <v>6050293</v>
      </c>
      <c r="H181" s="145" t="s">
        <v>38</v>
      </c>
      <c r="I181" s="144"/>
      <c r="J181" s="144"/>
      <c r="K181" s="144"/>
    </row>
    <row r="182" customFormat="false" ht="14.25" hidden="false" customHeight="false" outlineLevel="0" collapsed="false">
      <c r="A182" s="147" t="s">
        <v>1297</v>
      </c>
      <c r="B182" s="147" t="s">
        <v>1192</v>
      </c>
      <c r="C182" s="144" t="str">
        <f aca="false">A182&amp;" "&amp;B182</f>
        <v>TOUSSAINT Nadine</v>
      </c>
      <c r="D182" s="145" t="s">
        <v>990</v>
      </c>
      <c r="E182" s="145" t="s">
        <v>986</v>
      </c>
      <c r="F182" s="146" t="s">
        <v>38</v>
      </c>
      <c r="G182" s="145" t="n">
        <v>6049024</v>
      </c>
      <c r="H182" s="145" t="s">
        <v>38</v>
      </c>
      <c r="I182" s="147"/>
      <c r="J182" s="144"/>
      <c r="K182" s="144"/>
    </row>
    <row r="183" customFormat="false" ht="14.25" hidden="false" customHeight="false" outlineLevel="0" collapsed="false">
      <c r="A183" s="147" t="s">
        <v>1298</v>
      </c>
      <c r="B183" s="147" t="s">
        <v>1151</v>
      </c>
      <c r="C183" s="144" t="str">
        <f aca="false">A183&amp;" "&amp;B183</f>
        <v>CHARPENTIER Anne</v>
      </c>
      <c r="D183" s="145" t="s">
        <v>985</v>
      </c>
      <c r="E183" s="145"/>
      <c r="F183" s="146" t="s">
        <v>39</v>
      </c>
      <c r="G183" s="145" t="n">
        <v>9900061</v>
      </c>
      <c r="H183" s="145"/>
      <c r="I183" s="147"/>
      <c r="J183" s="144"/>
      <c r="K183" s="144"/>
    </row>
    <row r="184" customFormat="false" ht="14.25" hidden="false" customHeight="false" outlineLevel="0" collapsed="false">
      <c r="A184" s="144" t="s">
        <v>1071</v>
      </c>
      <c r="B184" s="144" t="s">
        <v>1014</v>
      </c>
      <c r="C184" s="144" t="str">
        <f aca="false">A184&amp;" "&amp;B184</f>
        <v>FONTAINE Claudine</v>
      </c>
      <c r="D184" s="145" t="s">
        <v>1051</v>
      </c>
      <c r="E184" s="145" t="s">
        <v>1036</v>
      </c>
      <c r="F184" s="146" t="s">
        <v>39</v>
      </c>
      <c r="G184" s="150" t="n">
        <v>6039723</v>
      </c>
      <c r="H184" s="145" t="s">
        <v>1299</v>
      </c>
      <c r="I184" s="147"/>
      <c r="J184" s="144"/>
      <c r="K184" s="144"/>
    </row>
    <row r="185" customFormat="false" ht="14.25" hidden="false" customHeight="false" outlineLevel="0" collapsed="false">
      <c r="A185" s="144" t="s">
        <v>1300</v>
      </c>
      <c r="B185" s="144" t="s">
        <v>1232</v>
      </c>
      <c r="C185" s="144" t="str">
        <f aca="false">A185&amp;" "&amp;B185</f>
        <v>FOULON Jean</v>
      </c>
      <c r="D185" s="145" t="s">
        <v>1001</v>
      </c>
      <c r="E185" s="145" t="s">
        <v>1006</v>
      </c>
      <c r="F185" s="146" t="s">
        <v>39</v>
      </c>
      <c r="G185" s="150" t="n">
        <v>6003205</v>
      </c>
      <c r="H185" s="145" t="s">
        <v>1299</v>
      </c>
      <c r="I185" s="147"/>
      <c r="J185" s="144"/>
      <c r="K185" s="144"/>
    </row>
    <row r="186" customFormat="false" ht="14.25" hidden="false" customHeight="false" outlineLevel="0" collapsed="false">
      <c r="A186" s="144" t="s">
        <v>1301</v>
      </c>
      <c r="B186" s="144" t="s">
        <v>517</v>
      </c>
      <c r="C186" s="144" t="str">
        <f aca="false">A186&amp;" "&amp;B186</f>
        <v>FREITAG Henriette</v>
      </c>
      <c r="D186" s="145" t="s">
        <v>985</v>
      </c>
      <c r="E186" s="145" t="s">
        <v>986</v>
      </c>
      <c r="F186" s="146" t="s">
        <v>39</v>
      </c>
      <c r="G186" s="150" t="n">
        <v>9900028</v>
      </c>
      <c r="H186" s="145"/>
      <c r="I186" s="147"/>
      <c r="J186" s="144"/>
      <c r="K186" s="144"/>
    </row>
    <row r="187" customFormat="false" ht="14.25" hidden="false" customHeight="false" outlineLevel="0" collapsed="false">
      <c r="A187" s="144" t="s">
        <v>1302</v>
      </c>
      <c r="B187" s="144" t="s">
        <v>1303</v>
      </c>
      <c r="C187" s="144" t="str">
        <f aca="false">A187&amp;" "&amp;B187</f>
        <v>GOFFIN Veena</v>
      </c>
      <c r="D187" s="145" t="s">
        <v>990</v>
      </c>
      <c r="E187" s="145" t="s">
        <v>986</v>
      </c>
      <c r="F187" s="146" t="s">
        <v>39</v>
      </c>
      <c r="G187" s="150" t="n">
        <v>6048791</v>
      </c>
      <c r="H187" s="145" t="s">
        <v>1299</v>
      </c>
      <c r="I187" s="147"/>
      <c r="J187" s="144"/>
      <c r="K187" s="144"/>
    </row>
    <row r="188" customFormat="false" ht="14.25" hidden="false" customHeight="false" outlineLevel="0" collapsed="false">
      <c r="A188" s="144" t="s">
        <v>1304</v>
      </c>
      <c r="B188" s="144" t="s">
        <v>1305</v>
      </c>
      <c r="C188" s="144" t="str">
        <f aca="false">A188&amp;" "&amp;B188</f>
        <v>KOBS Christel</v>
      </c>
      <c r="D188" s="145" t="s">
        <v>994</v>
      </c>
      <c r="E188" s="145" t="s">
        <v>986</v>
      </c>
      <c r="F188" s="146" t="s">
        <v>39</v>
      </c>
      <c r="G188" s="150" t="n">
        <v>9900029</v>
      </c>
      <c r="H188" s="145"/>
      <c r="I188" s="147"/>
      <c r="J188" s="144"/>
      <c r="K188" s="144"/>
    </row>
    <row r="189" customFormat="false" ht="14.25" hidden="false" customHeight="false" outlineLevel="0" collapsed="false">
      <c r="A189" s="144" t="s">
        <v>1306</v>
      </c>
      <c r="B189" s="144" t="s">
        <v>1072</v>
      </c>
      <c r="C189" s="144" t="str">
        <f aca="false">A189&amp;" "&amp;B189</f>
        <v>LEBRUN Martine</v>
      </c>
      <c r="D189" s="148" t="s">
        <v>985</v>
      </c>
      <c r="E189" s="145" t="s">
        <v>986</v>
      </c>
      <c r="F189" s="146" t="s">
        <v>39</v>
      </c>
      <c r="G189" s="150" t="n">
        <v>6051009</v>
      </c>
      <c r="H189" s="145" t="s">
        <v>1307</v>
      </c>
      <c r="I189" s="147"/>
      <c r="J189" s="144"/>
      <c r="K189" s="144"/>
    </row>
    <row r="190" customFormat="false" ht="14.25" hidden="false" customHeight="false" outlineLevel="0" collapsed="false">
      <c r="A190" s="144" t="s">
        <v>1308</v>
      </c>
      <c r="B190" s="144" t="s">
        <v>1184</v>
      </c>
      <c r="C190" s="144" t="str">
        <f aca="false">A190&amp;" "&amp;B190</f>
        <v>LEDUC Béatrice</v>
      </c>
      <c r="D190" s="145" t="s">
        <v>994</v>
      </c>
      <c r="E190" s="145" t="s">
        <v>1036</v>
      </c>
      <c r="F190" s="146" t="s">
        <v>39</v>
      </c>
      <c r="G190" s="150" t="n">
        <v>6049946</v>
      </c>
      <c r="H190" s="145" t="s">
        <v>1299</v>
      </c>
      <c r="I190" s="147"/>
      <c r="J190" s="144"/>
      <c r="K190" s="144"/>
    </row>
    <row r="191" customFormat="false" ht="14.25" hidden="false" customHeight="false" outlineLevel="0" collapsed="false">
      <c r="A191" s="144" t="s">
        <v>1309</v>
      </c>
      <c r="B191" s="144" t="s">
        <v>1151</v>
      </c>
      <c r="C191" s="144" t="str">
        <f aca="false">A191&amp;" "&amp;B191</f>
        <v>MALJEAN Anne</v>
      </c>
      <c r="D191" s="145" t="s">
        <v>1171</v>
      </c>
      <c r="E191" s="145" t="s">
        <v>1036</v>
      </c>
      <c r="F191" s="146" t="s">
        <v>39</v>
      </c>
      <c r="G191" s="150" t="n">
        <v>6007144</v>
      </c>
      <c r="H191" s="145" t="s">
        <v>1299</v>
      </c>
      <c r="I191" s="147"/>
      <c r="J191" s="144"/>
      <c r="K191" s="144"/>
    </row>
    <row r="192" customFormat="false" ht="14.25" hidden="false" customHeight="false" outlineLevel="0" collapsed="false">
      <c r="A192" s="144" t="s">
        <v>1098</v>
      </c>
      <c r="B192" s="144" t="s">
        <v>1072</v>
      </c>
      <c r="C192" s="144" t="str">
        <f aca="false">A192&amp;" "&amp;B192</f>
        <v>MUKANTAGARA Martine</v>
      </c>
      <c r="D192" s="145" t="s">
        <v>985</v>
      </c>
      <c r="E192" s="145" t="s">
        <v>986</v>
      </c>
      <c r="F192" s="146" t="s">
        <v>39</v>
      </c>
      <c r="G192" s="150" t="n">
        <v>9900055</v>
      </c>
      <c r="H192" s="145"/>
      <c r="I192" s="147"/>
      <c r="J192" s="144"/>
      <c r="K192" s="144"/>
    </row>
    <row r="193" customFormat="false" ht="14.25" hidden="false" customHeight="false" outlineLevel="0" collapsed="false">
      <c r="A193" s="144" t="s">
        <v>1310</v>
      </c>
      <c r="B193" s="144" t="s">
        <v>1311</v>
      </c>
      <c r="C193" s="144" t="str">
        <f aca="false">A193&amp;" "&amp;B193</f>
        <v>PIRSON Anne-Christine</v>
      </c>
      <c r="D193" s="148" t="s">
        <v>1012</v>
      </c>
      <c r="E193" s="145" t="s">
        <v>1036</v>
      </c>
      <c r="F193" s="146" t="s">
        <v>39</v>
      </c>
      <c r="G193" s="150" t="n">
        <v>6047511</v>
      </c>
      <c r="H193" s="145" t="s">
        <v>1299</v>
      </c>
      <c r="I193" s="147"/>
      <c r="J193" s="144"/>
      <c r="K193" s="144"/>
    </row>
    <row r="194" customFormat="false" ht="14.25" hidden="false" customHeight="false" outlineLevel="0" collapsed="false">
      <c r="A194" s="144" t="s">
        <v>1312</v>
      </c>
      <c r="B194" s="144" t="s">
        <v>380</v>
      </c>
      <c r="C194" s="144" t="str">
        <f aca="false">A194&amp;" "&amp;B194</f>
        <v>ROSSIGNON René</v>
      </c>
      <c r="D194" s="145" t="s">
        <v>985</v>
      </c>
      <c r="E194" s="145" t="s">
        <v>986</v>
      </c>
      <c r="F194" s="146" t="s">
        <v>39</v>
      </c>
      <c r="G194" s="150" t="n">
        <v>9900032</v>
      </c>
      <c r="H194" s="145"/>
      <c r="I194" s="147"/>
      <c r="J194" s="144"/>
      <c r="K194" s="144"/>
    </row>
    <row r="195" customFormat="false" ht="14.25" hidden="false" customHeight="false" outlineLevel="0" collapsed="false">
      <c r="A195" s="144" t="s">
        <v>1313</v>
      </c>
      <c r="B195" s="144" t="s">
        <v>515</v>
      </c>
      <c r="C195" s="144" t="str">
        <f aca="false">A195&amp;" "&amp;B195</f>
        <v>THIRIFAYS Marthe</v>
      </c>
      <c r="D195" s="145" t="s">
        <v>985</v>
      </c>
      <c r="E195" s="145" t="s">
        <v>1006</v>
      </c>
      <c r="F195" s="146" t="s">
        <v>39</v>
      </c>
      <c r="G195" s="150" t="n">
        <v>9900033</v>
      </c>
      <c r="H195" s="145"/>
      <c r="I195" s="147"/>
      <c r="J195" s="144"/>
      <c r="K195" s="144"/>
    </row>
    <row r="196" customFormat="false" ht="14.25" hidden="false" customHeight="false" outlineLevel="0" collapsed="false">
      <c r="A196" s="144" t="s">
        <v>1314</v>
      </c>
      <c r="B196" s="144" t="s">
        <v>388</v>
      </c>
      <c r="C196" s="144" t="str">
        <f aca="false">A196&amp;" "&amp;B196</f>
        <v>TINANT Michel</v>
      </c>
      <c r="D196" s="145" t="s">
        <v>1001</v>
      </c>
      <c r="E196" s="145" t="s">
        <v>1006</v>
      </c>
      <c r="F196" s="146" t="s">
        <v>39</v>
      </c>
      <c r="G196" s="150" t="n">
        <v>6007177</v>
      </c>
      <c r="H196" s="145" t="s">
        <v>1299</v>
      </c>
      <c r="I196" s="144"/>
      <c r="J196" s="144"/>
      <c r="K196" s="144"/>
    </row>
    <row r="197" customFormat="false" ht="14.25" hidden="false" customHeight="false" outlineLevel="0" collapsed="false">
      <c r="A197" s="144" t="s">
        <v>1315</v>
      </c>
      <c r="B197" s="144" t="s">
        <v>1316</v>
      </c>
      <c r="C197" s="144" t="str">
        <f aca="false">A197&amp;" "&amp;B197</f>
        <v>WAVREILLE Laurent</v>
      </c>
      <c r="D197" s="145" t="s">
        <v>1039</v>
      </c>
      <c r="E197" s="145" t="s">
        <v>986</v>
      </c>
      <c r="F197" s="146" t="s">
        <v>39</v>
      </c>
      <c r="G197" s="150" t="n">
        <v>6032168</v>
      </c>
      <c r="H197" s="145" t="s">
        <v>1257</v>
      </c>
      <c r="I197" s="147"/>
      <c r="J197" s="144"/>
      <c r="K197" s="144"/>
    </row>
    <row r="198" customFormat="false" ht="14.25" hidden="false" customHeight="false" outlineLevel="0" collapsed="false">
      <c r="A198" s="144" t="s">
        <v>1317</v>
      </c>
      <c r="B198" s="144" t="s">
        <v>1091</v>
      </c>
      <c r="C198" s="144" t="str">
        <f aca="false">A198&amp;" "&amp;B198</f>
        <v>WIJNS Isabelle</v>
      </c>
      <c r="D198" s="145" t="s">
        <v>1028</v>
      </c>
      <c r="E198" s="145" t="s">
        <v>986</v>
      </c>
      <c r="F198" s="146" t="s">
        <v>39</v>
      </c>
      <c r="G198" s="150" t="n">
        <v>6045928</v>
      </c>
      <c r="H198" s="145" t="s">
        <v>1299</v>
      </c>
      <c r="I198" s="147"/>
      <c r="J198" s="144"/>
      <c r="K198" s="144"/>
    </row>
    <row r="199" customFormat="false" ht="14.25" hidden="false" customHeight="false" outlineLevel="0" collapsed="false">
      <c r="A199" s="144" t="s">
        <v>1318</v>
      </c>
      <c r="B199" s="144" t="s">
        <v>1319</v>
      </c>
      <c r="C199" s="144" t="str">
        <f aca="false">A199&amp;" "&amp;B199</f>
        <v>BOMSTEIN Frédérique</v>
      </c>
      <c r="D199" s="148" t="s">
        <v>985</v>
      </c>
      <c r="E199" s="145" t="s">
        <v>986</v>
      </c>
      <c r="F199" s="146" t="s">
        <v>40</v>
      </c>
      <c r="G199" s="145" t="n">
        <v>8600117</v>
      </c>
      <c r="H199" s="145"/>
      <c r="I199" s="147"/>
      <c r="J199" s="144"/>
      <c r="K199" s="144"/>
    </row>
    <row r="200" customFormat="false" ht="14.25" hidden="false" customHeight="false" outlineLevel="0" collapsed="false">
      <c r="A200" s="144" t="s">
        <v>1320</v>
      </c>
      <c r="B200" s="144" t="s">
        <v>1321</v>
      </c>
      <c r="C200" s="144" t="str">
        <f aca="false">A200&amp;" "&amp;B200</f>
        <v>COOS Mieke</v>
      </c>
      <c r="D200" s="148" t="s">
        <v>990</v>
      </c>
      <c r="E200" s="145" t="s">
        <v>1036</v>
      </c>
      <c r="F200" s="146" t="s">
        <v>40</v>
      </c>
      <c r="G200" s="145" t="n">
        <v>8600049</v>
      </c>
      <c r="H200" s="145"/>
      <c r="I200" s="147"/>
      <c r="J200" s="144"/>
      <c r="K200" s="144"/>
    </row>
    <row r="201" customFormat="false" ht="14.25" hidden="false" customHeight="false" outlineLevel="0" collapsed="false">
      <c r="A201" s="144" t="s">
        <v>1322</v>
      </c>
      <c r="B201" s="144" t="s">
        <v>1132</v>
      </c>
      <c r="C201" s="144" t="str">
        <f aca="false">A201&amp;" "&amp;B201</f>
        <v>D'HUART Françoise</v>
      </c>
      <c r="D201" s="148" t="s">
        <v>1051</v>
      </c>
      <c r="E201" s="145" t="s">
        <v>986</v>
      </c>
      <c r="F201" s="146" t="s">
        <v>40</v>
      </c>
      <c r="G201" s="145" t="n">
        <v>8600297</v>
      </c>
      <c r="H201" s="145"/>
      <c r="I201" s="144"/>
      <c r="J201" s="144"/>
      <c r="K201" s="144"/>
    </row>
    <row r="202" customFormat="false" ht="14.25" hidden="false" customHeight="false" outlineLevel="0" collapsed="false">
      <c r="A202" s="144" t="s">
        <v>1323</v>
      </c>
      <c r="B202" s="144" t="s">
        <v>1159</v>
      </c>
      <c r="C202" s="144" t="str">
        <f aca="false">A202&amp;" "&amp;B202</f>
        <v>DE BUYST Christiane</v>
      </c>
      <c r="D202" s="148" t="s">
        <v>990</v>
      </c>
      <c r="E202" s="145" t="s">
        <v>1036</v>
      </c>
      <c r="F202" s="146" t="s">
        <v>40</v>
      </c>
      <c r="G202" s="145" t="n">
        <v>2138754</v>
      </c>
      <c r="H202" s="145" t="s">
        <v>1324</v>
      </c>
      <c r="I202" s="147"/>
      <c r="J202" s="144"/>
      <c r="K202" s="144"/>
    </row>
    <row r="203" customFormat="false" ht="14.25" hidden="false" customHeight="false" outlineLevel="0" collapsed="false">
      <c r="A203" s="144" t="s">
        <v>1325</v>
      </c>
      <c r="B203" s="144" t="s">
        <v>1326</v>
      </c>
      <c r="C203" s="144" t="str">
        <f aca="false">A203&amp;" "&amp;B203</f>
        <v>DEVOS Cathy</v>
      </c>
      <c r="D203" s="148" t="s">
        <v>994</v>
      </c>
      <c r="E203" s="145" t="s">
        <v>986</v>
      </c>
      <c r="F203" s="146" t="s">
        <v>40</v>
      </c>
      <c r="G203" s="145" t="n">
        <v>6043346</v>
      </c>
      <c r="H203" s="145"/>
      <c r="I203" s="147"/>
      <c r="J203" s="144"/>
      <c r="K203" s="144"/>
    </row>
    <row r="204" customFormat="false" ht="14.25" hidden="false" customHeight="false" outlineLevel="0" collapsed="false">
      <c r="A204" s="144" t="s">
        <v>1327</v>
      </c>
      <c r="B204" s="144" t="s">
        <v>1328</v>
      </c>
      <c r="C204" s="144" t="str">
        <f aca="false">A204&amp;" "&amp;B204</f>
        <v>DIESCHBOURG Michelle</v>
      </c>
      <c r="D204" s="148" t="s">
        <v>1051</v>
      </c>
      <c r="E204" s="145" t="s">
        <v>1036</v>
      </c>
      <c r="F204" s="146" t="s">
        <v>40</v>
      </c>
      <c r="G204" s="145" t="n">
        <v>8600398</v>
      </c>
      <c r="H204" s="145"/>
      <c r="I204" s="147"/>
      <c r="J204" s="144"/>
      <c r="K204" s="144"/>
    </row>
    <row r="205" customFormat="false" ht="14.25" hidden="false" customHeight="false" outlineLevel="0" collapsed="false">
      <c r="A205" s="144" t="s">
        <v>1329</v>
      </c>
      <c r="B205" s="144" t="s">
        <v>1093</v>
      </c>
      <c r="C205" s="144" t="str">
        <f aca="false">A205&amp;" "&amp;B205</f>
        <v>ETIENNE Marie-Claire</v>
      </c>
      <c r="D205" s="148" t="s">
        <v>1012</v>
      </c>
      <c r="E205" s="145" t="s">
        <v>1036</v>
      </c>
      <c r="F205" s="146" t="s">
        <v>40</v>
      </c>
      <c r="G205" s="145" t="n">
        <v>8600027</v>
      </c>
      <c r="H205" s="146" t="s">
        <v>970</v>
      </c>
      <c r="I205" s="147"/>
      <c r="J205" s="144"/>
      <c r="K205" s="144"/>
    </row>
    <row r="206" customFormat="false" ht="14.25" hidden="false" customHeight="false" outlineLevel="0" collapsed="false">
      <c r="A206" s="144" t="s">
        <v>1330</v>
      </c>
      <c r="B206" s="144" t="s">
        <v>1019</v>
      </c>
      <c r="C206" s="144" t="str">
        <f aca="false">A206&amp;" "&amp;B206</f>
        <v>FABER Nicole</v>
      </c>
      <c r="D206" s="148" t="s">
        <v>990</v>
      </c>
      <c r="E206" s="145" t="s">
        <v>1024</v>
      </c>
      <c r="F206" s="146" t="s">
        <v>40</v>
      </c>
      <c r="G206" s="145" t="n">
        <v>8600106</v>
      </c>
      <c r="H206" s="146" t="s">
        <v>970</v>
      </c>
      <c r="I206" s="147"/>
      <c r="J206" s="144"/>
      <c r="K206" s="144"/>
    </row>
    <row r="207" customFormat="false" ht="14.25" hidden="false" customHeight="false" outlineLevel="0" collapsed="false">
      <c r="A207" s="144" t="s">
        <v>1331</v>
      </c>
      <c r="B207" s="144" t="s">
        <v>1132</v>
      </c>
      <c r="C207" s="144" t="str">
        <f aca="false">A207&amp;" "&amp;B207</f>
        <v>FLECHET Françoise</v>
      </c>
      <c r="D207" s="148" t="s">
        <v>1051</v>
      </c>
      <c r="E207" s="145" t="s">
        <v>1036</v>
      </c>
      <c r="F207" s="146" t="s">
        <v>40</v>
      </c>
      <c r="G207" s="145" t="n">
        <v>8600499</v>
      </c>
      <c r="H207" s="145"/>
      <c r="I207" s="147"/>
      <c r="J207" s="144"/>
      <c r="K207" s="144"/>
    </row>
    <row r="208" customFormat="false" ht="14.25" hidden="false" customHeight="false" outlineLevel="0" collapsed="false">
      <c r="A208" s="144" t="s">
        <v>1332</v>
      </c>
      <c r="B208" s="144" t="s">
        <v>1333</v>
      </c>
      <c r="C208" s="144" t="str">
        <f aca="false">A208&amp;" "&amp;B208</f>
        <v>HOUMENOU Steve</v>
      </c>
      <c r="D208" s="148" t="s">
        <v>1171</v>
      </c>
      <c r="E208" s="145" t="s">
        <v>986</v>
      </c>
      <c r="F208" s="146" t="s">
        <v>40</v>
      </c>
      <c r="G208" s="145" t="n">
        <v>1025677</v>
      </c>
      <c r="H208" s="145" t="s">
        <v>970</v>
      </c>
      <c r="I208" s="147"/>
      <c r="J208" s="144"/>
      <c r="K208" s="144"/>
    </row>
    <row r="209" customFormat="false" ht="14.25" hidden="false" customHeight="false" outlineLevel="0" collapsed="false">
      <c r="A209" s="144" t="s">
        <v>1334</v>
      </c>
      <c r="B209" s="144" t="s">
        <v>1335</v>
      </c>
      <c r="C209" s="144" t="str">
        <f aca="false">A209&amp;" "&amp;B209</f>
        <v>KARAGUILLA Eliane</v>
      </c>
      <c r="D209" s="148" t="s">
        <v>994</v>
      </c>
      <c r="E209" s="145" t="s">
        <v>1006</v>
      </c>
      <c r="F209" s="146" t="s">
        <v>40</v>
      </c>
      <c r="G209" s="145" t="n">
        <v>8600242</v>
      </c>
      <c r="H209" s="145"/>
      <c r="I209" s="147"/>
      <c r="J209" s="144"/>
      <c r="K209" s="144"/>
    </row>
    <row r="210" customFormat="false" ht="14.25" hidden="false" customHeight="false" outlineLevel="0" collapsed="false">
      <c r="A210" s="144" t="s">
        <v>1336</v>
      </c>
      <c r="B210" s="144" t="s">
        <v>1337</v>
      </c>
      <c r="C210" s="144" t="str">
        <f aca="false">A210&amp;" "&amp;B210</f>
        <v>KRAI Catherine</v>
      </c>
      <c r="D210" s="148" t="s">
        <v>1171</v>
      </c>
      <c r="E210" s="145" t="s">
        <v>986</v>
      </c>
      <c r="F210" s="146" t="s">
        <v>40</v>
      </c>
      <c r="G210" s="145" t="n">
        <v>2601413</v>
      </c>
      <c r="H210" s="145"/>
      <c r="I210" s="147"/>
      <c r="J210" s="144"/>
      <c r="K210" s="144"/>
    </row>
    <row r="211" customFormat="false" ht="14.25" hidden="false" customHeight="false" outlineLevel="0" collapsed="false">
      <c r="A211" s="144" t="s">
        <v>1338</v>
      </c>
      <c r="B211" s="144" t="s">
        <v>1339</v>
      </c>
      <c r="C211" s="144" t="str">
        <f aca="false">A211&amp;" "&amp;B211</f>
        <v>LABATE Carole</v>
      </c>
      <c r="D211" s="148" t="s">
        <v>985</v>
      </c>
      <c r="E211" s="145" t="s">
        <v>986</v>
      </c>
      <c r="F211" s="146" t="s">
        <v>40</v>
      </c>
      <c r="G211" s="145" t="n">
        <v>9900035</v>
      </c>
      <c r="H211" s="145"/>
      <c r="I211" s="147"/>
      <c r="J211" s="144"/>
      <c r="K211" s="144"/>
    </row>
    <row r="212" customFormat="false" ht="14.25" hidden="false" customHeight="false" outlineLevel="0" collapsed="false">
      <c r="A212" s="144" t="s">
        <v>1340</v>
      </c>
      <c r="B212" s="144" t="s">
        <v>1319</v>
      </c>
      <c r="C212" s="144" t="str">
        <f aca="false">A212&amp;" "&amp;B212</f>
        <v>LAMY Frédérique</v>
      </c>
      <c r="D212" s="148" t="s">
        <v>994</v>
      </c>
      <c r="E212" s="145" t="s">
        <v>986</v>
      </c>
      <c r="F212" s="146" t="s">
        <v>40</v>
      </c>
      <c r="G212" s="145" t="n">
        <v>8600477</v>
      </c>
      <c r="H212" s="146" t="s">
        <v>970</v>
      </c>
      <c r="I212" s="144"/>
      <c r="J212" s="144"/>
      <c r="K212" s="144"/>
    </row>
    <row r="213" customFormat="false" ht="14.25" hidden="false" customHeight="false" outlineLevel="0" collapsed="false">
      <c r="A213" s="144" t="s">
        <v>1341</v>
      </c>
      <c r="B213" s="144" t="s">
        <v>1216</v>
      </c>
      <c r="C213" s="144" t="str">
        <f aca="false">A213&amp;" "&amp;B213</f>
        <v>LAZERGES Dominique</v>
      </c>
      <c r="D213" s="148" t="s">
        <v>985</v>
      </c>
      <c r="E213" s="145" t="s">
        <v>986</v>
      </c>
      <c r="F213" s="146" t="s">
        <v>40</v>
      </c>
      <c r="G213" s="145" t="n">
        <v>9900036</v>
      </c>
      <c r="H213" s="145"/>
      <c r="I213" s="147"/>
      <c r="J213" s="144"/>
      <c r="K213" s="144"/>
    </row>
    <row r="214" customFormat="false" ht="14.25" hidden="false" customHeight="false" outlineLevel="0" collapsed="false">
      <c r="A214" s="144" t="s">
        <v>997</v>
      </c>
      <c r="B214" s="144" t="s">
        <v>1342</v>
      </c>
      <c r="C214" s="144" t="str">
        <f aca="false">A214&amp;" "&amp;B214</f>
        <v>LUSSON Edouard</v>
      </c>
      <c r="D214" s="148" t="s">
        <v>994</v>
      </c>
      <c r="E214" s="145" t="s">
        <v>986</v>
      </c>
      <c r="F214" s="146" t="s">
        <v>40</v>
      </c>
      <c r="G214" s="145" t="n">
        <v>8600466</v>
      </c>
      <c r="H214" s="145"/>
      <c r="I214" s="147"/>
      <c r="J214" s="144"/>
      <c r="K214" s="144"/>
    </row>
    <row r="215" customFormat="false" ht="14.25" hidden="false" customHeight="false" outlineLevel="0" collapsed="false">
      <c r="A215" s="144" t="s">
        <v>1343</v>
      </c>
      <c r="B215" s="144" t="s">
        <v>1085</v>
      </c>
      <c r="C215" s="144" t="str">
        <f aca="false">A215&amp;" "&amp;B215</f>
        <v>MEYER Alain</v>
      </c>
      <c r="D215" s="148" t="s">
        <v>1051</v>
      </c>
      <c r="E215" s="145" t="s">
        <v>1036</v>
      </c>
      <c r="F215" s="146" t="s">
        <v>40</v>
      </c>
      <c r="G215" s="145" t="n">
        <v>8600376</v>
      </c>
      <c r="H215" s="145"/>
      <c r="I215" s="147"/>
      <c r="J215" s="144"/>
      <c r="K215" s="144"/>
    </row>
    <row r="216" customFormat="false" ht="14.25" hidden="false" customHeight="false" outlineLevel="0" collapsed="false">
      <c r="A216" s="144" t="s">
        <v>1343</v>
      </c>
      <c r="B216" s="144" t="s">
        <v>1344</v>
      </c>
      <c r="C216" s="144" t="str">
        <f aca="false">A216&amp;" "&amp;B216</f>
        <v>MEYER Marilyn</v>
      </c>
      <c r="D216" s="148" t="s">
        <v>1051</v>
      </c>
      <c r="E216" s="145" t="s">
        <v>1006</v>
      </c>
      <c r="F216" s="146" t="s">
        <v>40</v>
      </c>
      <c r="G216" s="145" t="n">
        <v>9900037</v>
      </c>
      <c r="H216" s="145"/>
      <c r="I216" s="147"/>
      <c r="J216" s="144"/>
      <c r="K216" s="144"/>
    </row>
    <row r="217" customFormat="false" ht="14.25" hidden="false" customHeight="false" outlineLevel="0" collapsed="false">
      <c r="A217" s="144" t="s">
        <v>1345</v>
      </c>
      <c r="B217" s="144" t="s">
        <v>1072</v>
      </c>
      <c r="C217" s="144" t="str">
        <f aca="false">A217&amp;" "&amp;B217</f>
        <v>MUYTERS Martine</v>
      </c>
      <c r="D217" s="148" t="s">
        <v>994</v>
      </c>
      <c r="E217" s="145" t="s">
        <v>986</v>
      </c>
      <c r="F217" s="146" t="s">
        <v>40</v>
      </c>
      <c r="G217" s="145" t="n">
        <v>8600253</v>
      </c>
      <c r="H217" s="145"/>
      <c r="I217" s="147"/>
      <c r="J217" s="144"/>
      <c r="K217" s="144"/>
    </row>
    <row r="218" customFormat="false" ht="14.25" hidden="false" customHeight="false" outlineLevel="0" collapsed="false">
      <c r="A218" s="144" t="s">
        <v>1346</v>
      </c>
      <c r="B218" s="144" t="s">
        <v>1347</v>
      </c>
      <c r="C218" s="144" t="str">
        <f aca="false">A218&amp;" "&amp;B218</f>
        <v>NDUNGA Garcia</v>
      </c>
      <c r="D218" s="148" t="s">
        <v>1210</v>
      </c>
      <c r="E218" s="145" t="s">
        <v>986</v>
      </c>
      <c r="F218" s="146" t="s">
        <v>40</v>
      </c>
      <c r="G218" s="145" t="n">
        <v>8010001</v>
      </c>
      <c r="H218" s="146" t="s">
        <v>970</v>
      </c>
      <c r="I218" s="147"/>
      <c r="J218" s="144"/>
      <c r="K218" s="144"/>
    </row>
    <row r="219" customFormat="false" ht="14.25" hidden="false" customHeight="false" outlineLevel="0" collapsed="false">
      <c r="A219" s="144" t="s">
        <v>1348</v>
      </c>
      <c r="B219" s="144" t="s">
        <v>1083</v>
      </c>
      <c r="C219" s="144" t="str">
        <f aca="false">A219&amp;" "&amp;B219</f>
        <v>PEETERS Robert</v>
      </c>
      <c r="D219" s="148" t="s">
        <v>990</v>
      </c>
      <c r="E219" s="145" t="s">
        <v>1024</v>
      </c>
      <c r="F219" s="146" t="s">
        <v>40</v>
      </c>
      <c r="G219" s="145" t="n">
        <v>8600073</v>
      </c>
      <c r="H219" s="146" t="s">
        <v>970</v>
      </c>
      <c r="I219" s="147"/>
      <c r="J219" s="144"/>
      <c r="K219" s="144"/>
    </row>
    <row r="220" customFormat="false" ht="14.25" hidden="false" customHeight="false" outlineLevel="0" collapsed="false">
      <c r="A220" s="144" t="s">
        <v>1348</v>
      </c>
      <c r="B220" s="144" t="s">
        <v>1349</v>
      </c>
      <c r="C220" s="144" t="str">
        <f aca="false">A220&amp;" "&amp;B220</f>
        <v>PEETERS Simonne</v>
      </c>
      <c r="D220" s="148" t="s">
        <v>1051</v>
      </c>
      <c r="E220" s="145" t="s">
        <v>1006</v>
      </c>
      <c r="F220" s="146" t="s">
        <v>40</v>
      </c>
      <c r="G220" s="145" t="n">
        <v>8600062</v>
      </c>
      <c r="H220" s="145"/>
      <c r="I220" s="147"/>
      <c r="J220" s="144"/>
      <c r="K220" s="144"/>
    </row>
    <row r="221" customFormat="false" ht="14.25" hidden="false" customHeight="false" outlineLevel="0" collapsed="false">
      <c r="A221" s="144" t="s">
        <v>1350</v>
      </c>
      <c r="B221" s="144" t="s">
        <v>388</v>
      </c>
      <c r="C221" s="144" t="str">
        <f aca="false">A221&amp;" "&amp;B221</f>
        <v>POZNANSKI Michel</v>
      </c>
      <c r="D221" s="148" t="s">
        <v>994</v>
      </c>
      <c r="E221" s="145" t="s">
        <v>1036</v>
      </c>
      <c r="F221" s="146" t="s">
        <v>40</v>
      </c>
      <c r="G221" s="145" t="n">
        <v>8600545</v>
      </c>
      <c r="H221" s="145"/>
      <c r="I221" s="147"/>
      <c r="J221" s="144"/>
      <c r="K221" s="144"/>
    </row>
    <row r="222" customFormat="false" ht="14.25" hidden="false" customHeight="false" outlineLevel="0" collapsed="false">
      <c r="A222" s="144" t="s">
        <v>1351</v>
      </c>
      <c r="B222" s="144" t="s">
        <v>841</v>
      </c>
      <c r="C222" s="144" t="str">
        <f aca="false">A222&amp;" "&amp;B222</f>
        <v>RIETH Annie</v>
      </c>
      <c r="D222" s="148" t="s">
        <v>985</v>
      </c>
      <c r="E222" s="145" t="s">
        <v>986</v>
      </c>
      <c r="F222" s="146" t="s">
        <v>40</v>
      </c>
      <c r="G222" s="145" t="n">
        <v>9900038</v>
      </c>
      <c r="H222" s="145"/>
      <c r="I222" s="147"/>
      <c r="J222" s="144"/>
      <c r="K222" s="144"/>
    </row>
    <row r="223" customFormat="false" ht="14.25" hidden="false" customHeight="false" outlineLevel="0" collapsed="false">
      <c r="A223" s="144" t="s">
        <v>1352</v>
      </c>
      <c r="B223" s="144" t="s">
        <v>1072</v>
      </c>
      <c r="C223" s="144" t="str">
        <f aca="false">A223&amp;" "&amp;B223</f>
        <v>ROSSI Martine</v>
      </c>
      <c r="D223" s="148" t="s">
        <v>1001</v>
      </c>
      <c r="E223" s="145" t="s">
        <v>1036</v>
      </c>
      <c r="F223" s="146" t="s">
        <v>40</v>
      </c>
      <c r="G223" s="145" t="n">
        <v>8600321</v>
      </c>
      <c r="H223" s="145"/>
      <c r="I223" s="147"/>
      <c r="J223" s="144"/>
      <c r="K223" s="144"/>
    </row>
    <row r="224" customFormat="false" ht="14.25" hidden="false" customHeight="false" outlineLevel="0" collapsed="false">
      <c r="A224" s="144" t="s">
        <v>1353</v>
      </c>
      <c r="B224" s="144" t="s">
        <v>1354</v>
      </c>
      <c r="C224" s="144" t="str">
        <f aca="false">A224&amp;" "&amp;B224</f>
        <v>SALVAT Suzanne</v>
      </c>
      <c r="D224" s="148" t="s">
        <v>985</v>
      </c>
      <c r="E224" s="145" t="s">
        <v>986</v>
      </c>
      <c r="F224" s="146" t="s">
        <v>40</v>
      </c>
      <c r="G224" s="145" t="n">
        <v>9900039</v>
      </c>
      <c r="H224" s="145"/>
      <c r="I224" s="147"/>
      <c r="J224" s="144"/>
      <c r="K224" s="144"/>
    </row>
    <row r="225" customFormat="false" ht="14.25" hidden="false" customHeight="false" outlineLevel="0" collapsed="false">
      <c r="A225" s="144" t="s">
        <v>1355</v>
      </c>
      <c r="B225" s="144" t="s">
        <v>1216</v>
      </c>
      <c r="C225" s="144" t="str">
        <f aca="false">A225&amp;" "&amp;B225</f>
        <v>STRATMANN Dominique</v>
      </c>
      <c r="D225" s="148" t="s">
        <v>1051</v>
      </c>
      <c r="E225" s="145" t="s">
        <v>1036</v>
      </c>
      <c r="F225" s="146" t="s">
        <v>40</v>
      </c>
      <c r="G225" s="145" t="n">
        <v>8600275</v>
      </c>
      <c r="H225" s="145"/>
      <c r="I225" s="147"/>
      <c r="J225" s="144"/>
      <c r="K225" s="144"/>
    </row>
    <row r="226" customFormat="false" ht="14.25" hidden="false" customHeight="false" outlineLevel="0" collapsed="false">
      <c r="A226" s="144" t="s">
        <v>1356</v>
      </c>
      <c r="B226" s="144" t="s">
        <v>1357</v>
      </c>
      <c r="C226" s="144" t="str">
        <f aca="false">A226&amp;" "&amp;B226</f>
        <v>BARTOLI Christian</v>
      </c>
      <c r="D226" s="145" t="s">
        <v>1001</v>
      </c>
      <c r="E226" s="145" t="s">
        <v>1036</v>
      </c>
      <c r="F226" s="146" t="s">
        <v>41</v>
      </c>
      <c r="G226" s="145" t="n">
        <v>1010603</v>
      </c>
      <c r="H226" s="145" t="s">
        <v>1358</v>
      </c>
      <c r="I226" s="144"/>
      <c r="J226" s="144"/>
      <c r="K226" s="144"/>
    </row>
    <row r="227" customFormat="false" ht="14.25" hidden="false" customHeight="false" outlineLevel="0" collapsed="false">
      <c r="A227" s="144" t="s">
        <v>1233</v>
      </c>
      <c r="B227" s="144" t="s">
        <v>1057</v>
      </c>
      <c r="C227" s="144" t="str">
        <f aca="false">A227&amp;" "&amp;B227</f>
        <v>BERTRAND Mireille</v>
      </c>
      <c r="D227" s="145" t="s">
        <v>1028</v>
      </c>
      <c r="E227" s="145" t="s">
        <v>1036</v>
      </c>
      <c r="F227" s="146" t="s">
        <v>41</v>
      </c>
      <c r="G227" s="145" t="n">
        <v>1005776</v>
      </c>
      <c r="H227" s="145" t="s">
        <v>1358</v>
      </c>
      <c r="I227" s="144"/>
      <c r="J227" s="144"/>
      <c r="K227" s="144"/>
    </row>
    <row r="228" customFormat="false" ht="14.25" hidden="false" customHeight="false" outlineLevel="0" collapsed="false">
      <c r="A228" s="144" t="s">
        <v>1359</v>
      </c>
      <c r="B228" s="144" t="s">
        <v>1360</v>
      </c>
      <c r="C228" s="144" t="str">
        <f aca="false">A228&amp;" "&amp;B228</f>
        <v>BOMPARD Maryline</v>
      </c>
      <c r="D228" s="145" t="s">
        <v>1028</v>
      </c>
      <c r="E228" s="145" t="s">
        <v>986</v>
      </c>
      <c r="F228" s="146" t="s">
        <v>41</v>
      </c>
      <c r="G228" s="145" t="n">
        <v>1010613</v>
      </c>
      <c r="H228" s="145" t="s">
        <v>1358</v>
      </c>
      <c r="I228" s="144"/>
      <c r="J228" s="144"/>
      <c r="K228" s="144"/>
    </row>
    <row r="229" customFormat="false" ht="14.25" hidden="false" customHeight="false" outlineLevel="0" collapsed="false">
      <c r="A229" s="144" t="s">
        <v>1361</v>
      </c>
      <c r="B229" s="144" t="s">
        <v>1362</v>
      </c>
      <c r="C229" s="144" t="str">
        <f aca="false">A229&amp;" "&amp;B229</f>
        <v>BOUCHE Marie-Annette</v>
      </c>
      <c r="D229" s="145" t="n">
        <v>7</v>
      </c>
      <c r="E229" s="145" t="s">
        <v>986</v>
      </c>
      <c r="F229" s="146" t="s">
        <v>41</v>
      </c>
      <c r="G229" s="145" t="n">
        <v>9900060</v>
      </c>
      <c r="H229" s="145" t="s">
        <v>1358</v>
      </c>
      <c r="I229" s="144"/>
      <c r="J229" s="144"/>
      <c r="K229" s="144"/>
    </row>
    <row r="230" customFormat="false" ht="14.25" hidden="false" customHeight="false" outlineLevel="0" collapsed="false">
      <c r="A230" s="144" t="s">
        <v>1363</v>
      </c>
      <c r="B230" s="144" t="s">
        <v>1046</v>
      </c>
      <c r="C230" s="144" t="str">
        <f aca="false">A230&amp;" "&amp;B230</f>
        <v>BOURGOIN Pierre</v>
      </c>
      <c r="D230" s="145" t="n">
        <v>7</v>
      </c>
      <c r="E230" s="145" t="s">
        <v>1036</v>
      </c>
      <c r="F230" s="146" t="s">
        <v>41</v>
      </c>
      <c r="G230" s="145" t="n">
        <v>1016245</v>
      </c>
      <c r="H230" s="145" t="s">
        <v>1358</v>
      </c>
      <c r="I230" s="147"/>
      <c r="J230" s="144"/>
      <c r="K230" s="144"/>
    </row>
    <row r="231" customFormat="false" ht="14.25" hidden="false" customHeight="false" outlineLevel="0" collapsed="false">
      <c r="A231" s="144" t="s">
        <v>1364</v>
      </c>
      <c r="B231" s="144" t="s">
        <v>1365</v>
      </c>
      <c r="C231" s="144" t="str">
        <f aca="false">A231&amp;" "&amp;B231</f>
        <v>BRUNET Betty</v>
      </c>
      <c r="D231" s="145" t="s">
        <v>1039</v>
      </c>
      <c r="E231" s="145" t="s">
        <v>1036</v>
      </c>
      <c r="F231" s="146" t="s">
        <v>41</v>
      </c>
      <c r="G231" s="145" t="n">
        <v>1006589</v>
      </c>
      <c r="H231" s="145" t="s">
        <v>1358</v>
      </c>
      <c r="I231" s="147"/>
      <c r="J231" s="144"/>
      <c r="K231" s="144"/>
    </row>
    <row r="232" customFormat="false" ht="14.25" hidden="false" customHeight="false" outlineLevel="0" collapsed="false">
      <c r="A232" s="144" t="s">
        <v>1366</v>
      </c>
      <c r="B232" s="144" t="s">
        <v>1057</v>
      </c>
      <c r="C232" s="144" t="str">
        <f aca="false">A232&amp;" "&amp;B232</f>
        <v>COUTANT Mireille</v>
      </c>
      <c r="D232" s="145" t="s">
        <v>1001</v>
      </c>
      <c r="E232" s="145" t="s">
        <v>1036</v>
      </c>
      <c r="F232" s="146" t="s">
        <v>41</v>
      </c>
      <c r="G232" s="145" t="n">
        <v>1006579</v>
      </c>
      <c r="H232" s="145" t="s">
        <v>1358</v>
      </c>
      <c r="I232" s="144"/>
      <c r="J232" s="144"/>
      <c r="K232" s="144"/>
    </row>
    <row r="233" customFormat="false" ht="14.25" hidden="false" customHeight="false" outlineLevel="0" collapsed="false">
      <c r="A233" s="147" t="s">
        <v>1367</v>
      </c>
      <c r="B233" s="147" t="s">
        <v>1008</v>
      </c>
      <c r="C233" s="144" t="str">
        <f aca="false">A233&amp;" "&amp;B233</f>
        <v>DONY Véronique</v>
      </c>
      <c r="D233" s="145" t="s">
        <v>1051</v>
      </c>
      <c r="E233" s="145" t="s">
        <v>1036</v>
      </c>
      <c r="F233" s="146" t="s">
        <v>41</v>
      </c>
      <c r="G233" s="145" t="n">
        <v>1013839</v>
      </c>
      <c r="H233" s="145" t="s">
        <v>1358</v>
      </c>
      <c r="I233" s="147"/>
      <c r="J233" s="144"/>
      <c r="K233" s="144"/>
    </row>
    <row r="234" customFormat="false" ht="14.25" hidden="false" customHeight="false" outlineLevel="0" collapsed="false">
      <c r="A234" s="147" t="s">
        <v>1368</v>
      </c>
      <c r="B234" s="147" t="s">
        <v>1369</v>
      </c>
      <c r="C234" s="144" t="str">
        <f aca="false">A234&amp;" "&amp;B234</f>
        <v>DUPUIT Marie-Louise</v>
      </c>
      <c r="D234" s="145" t="n">
        <v>7</v>
      </c>
      <c r="E234" s="145"/>
      <c r="F234" s="146" t="s">
        <v>41</v>
      </c>
      <c r="G234" s="145"/>
      <c r="H234" s="145"/>
      <c r="I234" s="147"/>
      <c r="J234" s="144"/>
      <c r="K234" s="144"/>
    </row>
    <row r="235" customFormat="false" ht="14.25" hidden="false" customHeight="false" outlineLevel="0" collapsed="false">
      <c r="A235" s="144" t="s">
        <v>1370</v>
      </c>
      <c r="B235" s="144" t="s">
        <v>1076</v>
      </c>
      <c r="C235" s="144" t="str">
        <f aca="false">A235&amp;" "&amp;B235</f>
        <v>DUTHURON Nathalie</v>
      </c>
      <c r="D235" s="145" t="s">
        <v>1001</v>
      </c>
      <c r="E235" s="145" t="s">
        <v>986</v>
      </c>
      <c r="F235" s="146" t="s">
        <v>41</v>
      </c>
      <c r="G235" s="145" t="n">
        <v>1013850</v>
      </c>
      <c r="H235" s="145" t="s">
        <v>1358</v>
      </c>
      <c r="I235" s="144"/>
      <c r="J235" s="144"/>
      <c r="K235" s="144"/>
    </row>
    <row r="236" customFormat="false" ht="14.25" hidden="false" customHeight="false" outlineLevel="0" collapsed="false">
      <c r="A236" s="144" t="s">
        <v>1371</v>
      </c>
      <c r="B236" s="144" t="s">
        <v>1372</v>
      </c>
      <c r="C236" s="144" t="str">
        <f aca="false">A236&amp;" "&amp;B236</f>
        <v>FAGE Marie-Odile</v>
      </c>
      <c r="D236" s="145" t="s">
        <v>985</v>
      </c>
      <c r="E236" s="145"/>
      <c r="F236" s="146" t="s">
        <v>41</v>
      </c>
      <c r="G236" s="145"/>
      <c r="H236" s="145"/>
      <c r="I236" s="144"/>
      <c r="J236" s="144"/>
      <c r="K236" s="144"/>
    </row>
    <row r="237" customFormat="false" ht="14.25" hidden="false" customHeight="false" outlineLevel="0" collapsed="false">
      <c r="A237" s="147" t="s">
        <v>1373</v>
      </c>
      <c r="B237" s="147" t="s">
        <v>1132</v>
      </c>
      <c r="C237" s="144" t="str">
        <f aca="false">A237&amp;" "&amp;B237</f>
        <v>GAUDARD Françoise</v>
      </c>
      <c r="D237" s="145" t="n">
        <v>7</v>
      </c>
      <c r="E237" s="145" t="s">
        <v>1006</v>
      </c>
      <c r="F237" s="146" t="s">
        <v>41</v>
      </c>
      <c r="G237" s="145" t="n">
        <v>1015262</v>
      </c>
      <c r="H237" s="145" t="s">
        <v>1358</v>
      </c>
      <c r="I237" s="147"/>
      <c r="J237" s="144"/>
      <c r="K237" s="144"/>
    </row>
    <row r="238" customFormat="false" ht="14.25" hidden="false" customHeight="false" outlineLevel="0" collapsed="false">
      <c r="A238" s="147" t="s">
        <v>1374</v>
      </c>
      <c r="B238" s="147" t="s">
        <v>1067</v>
      </c>
      <c r="C238" s="144" t="str">
        <f aca="false">A238&amp;" "&amp;B238</f>
        <v>GOHIEZ Jean-Michel</v>
      </c>
      <c r="D238" s="145" t="n">
        <v>7</v>
      </c>
      <c r="E238" s="145" t="s">
        <v>1036</v>
      </c>
      <c r="F238" s="146" t="s">
        <v>41</v>
      </c>
      <c r="G238" s="145" t="n">
        <v>1017288</v>
      </c>
      <c r="H238" s="145" t="s">
        <v>1358</v>
      </c>
      <c r="I238" s="147"/>
      <c r="J238" s="144"/>
      <c r="K238" s="144"/>
    </row>
    <row r="239" customFormat="false" ht="14.25" hidden="false" customHeight="false" outlineLevel="0" collapsed="false">
      <c r="A239" s="147" t="s">
        <v>1375</v>
      </c>
      <c r="B239" s="147" t="s">
        <v>1376</v>
      </c>
      <c r="C239" s="144" t="str">
        <f aca="false">A239&amp;" "&amp;B239</f>
        <v>GREMONT Renée</v>
      </c>
      <c r="D239" s="145" t="s">
        <v>1051</v>
      </c>
      <c r="E239" s="145" t="s">
        <v>1006</v>
      </c>
      <c r="F239" s="146" t="s">
        <v>41</v>
      </c>
      <c r="G239" s="145" t="n">
        <v>1010644</v>
      </c>
      <c r="H239" s="145" t="s">
        <v>1358</v>
      </c>
      <c r="I239" s="147"/>
      <c r="J239" s="144"/>
      <c r="K239" s="144"/>
    </row>
    <row r="240" customFormat="false" ht="14.25" hidden="false" customHeight="false" outlineLevel="0" collapsed="false">
      <c r="A240" s="147" t="s">
        <v>1377</v>
      </c>
      <c r="B240" s="147" t="s">
        <v>833</v>
      </c>
      <c r="C240" s="144" t="str">
        <f aca="false">A240&amp;" "&amp;B240</f>
        <v>HENRIET Madeleine</v>
      </c>
      <c r="D240" s="145" t="s">
        <v>1051</v>
      </c>
      <c r="E240" s="145" t="s">
        <v>1036</v>
      </c>
      <c r="F240" s="146" t="s">
        <v>41</v>
      </c>
      <c r="G240" s="145" t="n">
        <v>1006315</v>
      </c>
      <c r="H240" s="145" t="s">
        <v>1358</v>
      </c>
      <c r="I240" s="147"/>
      <c r="J240" s="144"/>
      <c r="K240" s="144"/>
    </row>
    <row r="241" customFormat="false" ht="14.25" hidden="false" customHeight="false" outlineLevel="0" collapsed="false">
      <c r="A241" s="144" t="s">
        <v>1378</v>
      </c>
      <c r="B241" s="144" t="s">
        <v>1209</v>
      </c>
      <c r="C241" s="144" t="str">
        <f aca="false">A241&amp;" "&amp;B241</f>
        <v>HERY Denis</v>
      </c>
      <c r="D241" s="145" t="s">
        <v>1012</v>
      </c>
      <c r="E241" s="145" t="s">
        <v>1036</v>
      </c>
      <c r="F241" s="146" t="s">
        <v>41</v>
      </c>
      <c r="G241" s="145" t="n">
        <v>2524506</v>
      </c>
      <c r="H241" s="145" t="s">
        <v>1358</v>
      </c>
      <c r="I241" s="144"/>
      <c r="J241" s="144"/>
      <c r="K241" s="144"/>
    </row>
    <row r="242" customFormat="false" ht="14.25" hidden="false" customHeight="false" outlineLevel="0" collapsed="false">
      <c r="A242" s="144" t="s">
        <v>1379</v>
      </c>
      <c r="B242" s="144" t="s">
        <v>1017</v>
      </c>
      <c r="C242" s="144" t="str">
        <f aca="false">A242&amp;" "&amp;B242</f>
        <v>MARTIN Patrick</v>
      </c>
      <c r="D242" s="145" t="n">
        <v>7</v>
      </c>
      <c r="E242" s="145"/>
      <c r="F242" s="146" t="s">
        <v>41</v>
      </c>
      <c r="G242" s="145"/>
      <c r="H242" s="145"/>
      <c r="I242" s="144"/>
      <c r="J242" s="144"/>
      <c r="K242" s="144"/>
    </row>
    <row r="243" customFormat="false" ht="14.25" hidden="false" customHeight="false" outlineLevel="0" collapsed="false">
      <c r="A243" s="144" t="s">
        <v>1380</v>
      </c>
      <c r="B243" s="144" t="s">
        <v>1381</v>
      </c>
      <c r="C243" s="144" t="str">
        <f aca="false">A243&amp;" "&amp;B243</f>
        <v>MASSIN Francine</v>
      </c>
      <c r="D243" s="145" t="s">
        <v>985</v>
      </c>
      <c r="E243" s="145" t="s">
        <v>986</v>
      </c>
      <c r="F243" s="146" t="s">
        <v>41</v>
      </c>
      <c r="G243" s="145" t="n">
        <v>9900066</v>
      </c>
      <c r="H243" s="145"/>
      <c r="I243" s="144"/>
      <c r="J243" s="144"/>
      <c r="K243" s="144"/>
    </row>
    <row r="244" customFormat="false" ht="14.25" hidden="false" customHeight="false" outlineLevel="0" collapsed="false">
      <c r="A244" s="144" t="s">
        <v>1382</v>
      </c>
      <c r="B244" s="144" t="s">
        <v>1008</v>
      </c>
      <c r="C244" s="144" t="str">
        <f aca="false">A244&amp;" "&amp;B244</f>
        <v>PHILIPPOT Véronique</v>
      </c>
      <c r="D244" s="145" t="s">
        <v>990</v>
      </c>
      <c r="E244" s="145" t="s">
        <v>1036</v>
      </c>
      <c r="F244" s="146" t="s">
        <v>41</v>
      </c>
      <c r="G244" s="145" t="n">
        <v>1006571</v>
      </c>
      <c r="H244" s="145" t="s">
        <v>1358</v>
      </c>
      <c r="I244" s="144"/>
      <c r="J244" s="144"/>
      <c r="K244" s="144"/>
    </row>
    <row r="245" customFormat="false" ht="14.25" hidden="false" customHeight="false" outlineLevel="0" collapsed="false">
      <c r="A245" s="144" t="s">
        <v>1383</v>
      </c>
      <c r="B245" s="144" t="s">
        <v>1384</v>
      </c>
      <c r="C245" s="144" t="str">
        <f aca="false">A245&amp;" "&amp;B245</f>
        <v>REBAUDENGO Elisabeth</v>
      </c>
      <c r="D245" s="145" t="s">
        <v>1028</v>
      </c>
      <c r="E245" s="145" t="s">
        <v>1036</v>
      </c>
      <c r="F245" s="146" t="s">
        <v>41</v>
      </c>
      <c r="G245" s="145" t="n">
        <v>1006009</v>
      </c>
      <c r="H245" s="145" t="s">
        <v>1358</v>
      </c>
      <c r="I245" s="144"/>
      <c r="J245" s="144"/>
      <c r="K245" s="144"/>
    </row>
    <row r="246" customFormat="false" ht="14.25" hidden="false" customHeight="false" outlineLevel="0" collapsed="false">
      <c r="A246" s="144" t="s">
        <v>1385</v>
      </c>
      <c r="B246" s="144" t="s">
        <v>1386</v>
      </c>
      <c r="C246" s="144" t="str">
        <f aca="false">A246&amp;" "&amp;B246</f>
        <v>ROZUMEK Maxime</v>
      </c>
      <c r="D246" s="145" t="n">
        <v>7</v>
      </c>
      <c r="E246" s="145" t="s">
        <v>1024</v>
      </c>
      <c r="F246" s="146" t="s">
        <v>41</v>
      </c>
      <c r="G246" s="145" t="n">
        <v>1017844</v>
      </c>
      <c r="H246" s="145" t="s">
        <v>1358</v>
      </c>
      <c r="I246" s="144"/>
      <c r="J246" s="144"/>
      <c r="K246" s="144"/>
    </row>
    <row r="247" customFormat="false" ht="14.25" hidden="false" customHeight="false" outlineLevel="0" collapsed="false">
      <c r="A247" s="147" t="s">
        <v>1387</v>
      </c>
      <c r="B247" s="147" t="s">
        <v>1388</v>
      </c>
      <c r="C247" s="144" t="str">
        <f aca="false">A247&amp;" "&amp;B247</f>
        <v>SLUSAREK Thierry</v>
      </c>
      <c r="D247" s="145" t="s">
        <v>994</v>
      </c>
      <c r="E247" s="145" t="s">
        <v>986</v>
      </c>
      <c r="F247" s="146" t="s">
        <v>41</v>
      </c>
      <c r="G247" s="145" t="n">
        <v>1012034</v>
      </c>
      <c r="H247" s="145" t="s">
        <v>1358</v>
      </c>
      <c r="I247" s="147"/>
      <c r="J247" s="144"/>
      <c r="K247" s="144"/>
    </row>
    <row r="248" customFormat="false" ht="14.25" hidden="false" customHeight="false" outlineLevel="0" collapsed="false">
      <c r="A248" s="144" t="s">
        <v>1389</v>
      </c>
      <c r="B248" s="144" t="s">
        <v>1167</v>
      </c>
      <c r="C248" s="144" t="str">
        <f aca="false">A248&amp;" "&amp;B248</f>
        <v>THIEFAIN Christine</v>
      </c>
      <c r="D248" s="145" t="s">
        <v>1171</v>
      </c>
      <c r="E248" s="145" t="s">
        <v>986</v>
      </c>
      <c r="F248" s="146" t="s">
        <v>41</v>
      </c>
      <c r="G248" s="145" t="n">
        <v>1006031</v>
      </c>
      <c r="H248" s="145" t="s">
        <v>1358</v>
      </c>
      <c r="I248" s="144"/>
      <c r="J248" s="144"/>
      <c r="K248" s="144"/>
    </row>
    <row r="249" customFormat="false" ht="14.25" hidden="false" customHeight="false" outlineLevel="0" collapsed="false">
      <c r="A249" s="144" t="s">
        <v>1390</v>
      </c>
      <c r="B249" s="144" t="s">
        <v>1388</v>
      </c>
      <c r="C249" s="144" t="str">
        <f aca="false">A249&amp;" "&amp;B249</f>
        <v>VALET Thierry</v>
      </c>
      <c r="D249" s="145" t="s">
        <v>1051</v>
      </c>
      <c r="E249" s="145" t="s">
        <v>1036</v>
      </c>
      <c r="F249" s="146" t="s">
        <v>41</v>
      </c>
      <c r="G249" s="145" t="n">
        <v>1014800</v>
      </c>
      <c r="H249" s="145" t="s">
        <v>1358</v>
      </c>
      <c r="I249" s="144"/>
      <c r="J249" s="144"/>
      <c r="K249" s="144"/>
    </row>
    <row r="250" customFormat="false" ht="14.25" hidden="false" customHeight="false" outlineLevel="0" collapsed="false">
      <c r="A250" s="144" t="s">
        <v>1391</v>
      </c>
      <c r="B250" s="144" t="s">
        <v>1290</v>
      </c>
      <c r="C250" s="144" t="str">
        <f aca="false">A250&amp;" "&amp;B250</f>
        <v>VUIBERT Annick</v>
      </c>
      <c r="D250" s="145" t="s">
        <v>1028</v>
      </c>
      <c r="E250" s="145" t="s">
        <v>1036</v>
      </c>
      <c r="F250" s="146" t="s">
        <v>41</v>
      </c>
      <c r="G250" s="145" t="n">
        <v>1006561</v>
      </c>
      <c r="H250" s="145" t="s">
        <v>1358</v>
      </c>
      <c r="I250" s="144"/>
      <c r="J250" s="144"/>
      <c r="K250" s="144"/>
    </row>
    <row r="251" customFormat="false" ht="14.25" hidden="false" customHeight="false" outlineLevel="0" collapsed="false">
      <c r="A251" s="144" t="s">
        <v>1392</v>
      </c>
      <c r="B251" s="144" t="s">
        <v>1393</v>
      </c>
      <c r="C251" s="144" t="str">
        <f aca="false">A251&amp;" "&amp;B251</f>
        <v>WARENNE Claudie</v>
      </c>
      <c r="D251" s="145" t="s">
        <v>990</v>
      </c>
      <c r="E251" s="145" t="s">
        <v>1036</v>
      </c>
      <c r="F251" s="146" t="s">
        <v>41</v>
      </c>
      <c r="G251" s="145" t="n">
        <v>1009778</v>
      </c>
      <c r="H251" s="145" t="s">
        <v>1358</v>
      </c>
      <c r="I251" s="144"/>
      <c r="J251" s="144"/>
      <c r="K251" s="144"/>
    </row>
    <row r="252" customFormat="false" ht="14.25" hidden="false" customHeight="false" outlineLevel="0" collapsed="false">
      <c r="A252" s="144" t="s">
        <v>1394</v>
      </c>
      <c r="B252" s="144" t="s">
        <v>1395</v>
      </c>
      <c r="C252" s="144" t="str">
        <f aca="false">A252&amp;" "&amp;B252</f>
        <v>ANDRY Anne-Marie</v>
      </c>
      <c r="D252" s="145" t="s">
        <v>1039</v>
      </c>
      <c r="E252" s="145" t="s">
        <v>1006</v>
      </c>
      <c r="F252" s="146" t="s">
        <v>42</v>
      </c>
      <c r="G252" s="145" t="n">
        <v>2653153</v>
      </c>
      <c r="H252" s="145" t="s">
        <v>1396</v>
      </c>
      <c r="I252" s="147"/>
      <c r="J252" s="144"/>
      <c r="K252" s="144"/>
    </row>
    <row r="253" customFormat="false" ht="14.25" hidden="false" customHeight="false" outlineLevel="0" collapsed="false">
      <c r="A253" s="144" t="s">
        <v>1397</v>
      </c>
      <c r="B253" s="144" t="s">
        <v>1398</v>
      </c>
      <c r="C253" s="144" t="str">
        <f aca="false">A253&amp;" "&amp;B253</f>
        <v>BASTIEN Anita</v>
      </c>
      <c r="D253" s="145" t="s">
        <v>1028</v>
      </c>
      <c r="E253" s="145" t="s">
        <v>986</v>
      </c>
      <c r="F253" s="146" t="s">
        <v>42</v>
      </c>
      <c r="G253" s="145" t="n">
        <v>1010594</v>
      </c>
      <c r="H253" s="145" t="s">
        <v>1396</v>
      </c>
      <c r="I253" s="147"/>
      <c r="J253" s="144"/>
      <c r="K253" s="144"/>
    </row>
    <row r="254" customFormat="false" ht="14.25" hidden="false" customHeight="false" outlineLevel="0" collapsed="false">
      <c r="A254" s="144" t="s">
        <v>1399</v>
      </c>
      <c r="B254" s="144" t="s">
        <v>1232</v>
      </c>
      <c r="C254" s="144" t="str">
        <f aca="false">A254&amp;" "&amp;B254</f>
        <v>BIZIEUX Jean</v>
      </c>
      <c r="D254" s="145" t="s">
        <v>1028</v>
      </c>
      <c r="E254" s="145" t="s">
        <v>1006</v>
      </c>
      <c r="F254" s="146" t="s">
        <v>42</v>
      </c>
      <c r="G254" s="145" t="n">
        <v>1079756</v>
      </c>
      <c r="H254" s="145" t="s">
        <v>1396</v>
      </c>
      <c r="I254" s="147"/>
      <c r="J254" s="144"/>
      <c r="K254" s="144"/>
    </row>
    <row r="255" customFormat="false" ht="14.25" hidden="false" customHeight="false" outlineLevel="0" collapsed="false">
      <c r="A255" s="144" t="s">
        <v>1400</v>
      </c>
      <c r="B255" s="144" t="s">
        <v>996</v>
      </c>
      <c r="C255" s="144" t="str">
        <f aca="false">A255&amp;" "&amp;B255</f>
        <v>GALLET Marie-Christine</v>
      </c>
      <c r="D255" s="145" t="s">
        <v>1154</v>
      </c>
      <c r="E255" s="145" t="s">
        <v>986</v>
      </c>
      <c r="F255" s="146" t="s">
        <v>42</v>
      </c>
      <c r="G255" s="145" t="n">
        <v>1091549</v>
      </c>
      <c r="H255" s="145" t="s">
        <v>1396</v>
      </c>
      <c r="I255" s="144"/>
      <c r="J255" s="144"/>
      <c r="K255" s="144"/>
    </row>
    <row r="256" customFormat="false" ht="14.25" hidden="false" customHeight="false" outlineLevel="0" collapsed="false">
      <c r="A256" s="144" t="s">
        <v>1401</v>
      </c>
      <c r="B256" s="144" t="s">
        <v>1003</v>
      </c>
      <c r="C256" s="144" t="str">
        <f aca="false">A256&amp;" "&amp;B256</f>
        <v>HUGET Sylvie</v>
      </c>
      <c r="D256" s="145" t="s">
        <v>994</v>
      </c>
      <c r="E256" s="145" t="s">
        <v>986</v>
      </c>
      <c r="F256" s="146" t="s">
        <v>42</v>
      </c>
      <c r="G256" s="145" t="n">
        <v>1134926</v>
      </c>
      <c r="H256" s="145" t="s">
        <v>1396</v>
      </c>
      <c r="I256" s="144"/>
      <c r="J256" s="144"/>
      <c r="K256" s="144"/>
    </row>
    <row r="257" customFormat="false" ht="14.25" hidden="false" customHeight="false" outlineLevel="0" collapsed="false">
      <c r="A257" s="144" t="s">
        <v>1402</v>
      </c>
      <c r="B257" s="144" t="s">
        <v>1050</v>
      </c>
      <c r="C257" s="144" t="str">
        <f aca="false">A257&amp;" "&amp;B257</f>
        <v>PILARDEAUX Liliane</v>
      </c>
      <c r="D257" s="145" t="s">
        <v>1012</v>
      </c>
      <c r="E257" s="145" t="s">
        <v>1006</v>
      </c>
      <c r="F257" s="146" t="s">
        <v>42</v>
      </c>
      <c r="G257" s="145" t="n">
        <v>2635944</v>
      </c>
      <c r="H257" s="145" t="s">
        <v>1396</v>
      </c>
      <c r="I257" s="147"/>
      <c r="J257" s="144"/>
      <c r="K257" s="144"/>
    </row>
    <row r="258" customFormat="false" ht="14.25" hidden="false" customHeight="false" outlineLevel="0" collapsed="false">
      <c r="A258" s="147" t="s">
        <v>1403</v>
      </c>
      <c r="B258" s="147" t="s">
        <v>1381</v>
      </c>
      <c r="C258" s="144" t="str">
        <f aca="false">A258&amp;" "&amp;B258</f>
        <v>ROUX Francine</v>
      </c>
      <c r="D258" s="145" t="s">
        <v>1154</v>
      </c>
      <c r="E258" s="145" t="s">
        <v>986</v>
      </c>
      <c r="F258" s="146" t="s">
        <v>42</v>
      </c>
      <c r="G258" s="145" t="n">
        <v>1052420</v>
      </c>
      <c r="H258" s="145" t="s">
        <v>1396</v>
      </c>
      <c r="I258" s="147"/>
      <c r="J258" s="144"/>
      <c r="K258" s="144"/>
    </row>
    <row r="259" customFormat="false" ht="14.25" hidden="false" customHeight="false" outlineLevel="0" collapsed="false">
      <c r="A259" s="144" t="s">
        <v>1404</v>
      </c>
      <c r="B259" s="144" t="s">
        <v>1405</v>
      </c>
      <c r="C259" s="144" t="str">
        <f aca="false">A259&amp;" "&amp;B259</f>
        <v>SCHMITT Nelly</v>
      </c>
      <c r="D259" s="145" t="s">
        <v>1171</v>
      </c>
      <c r="E259" s="145" t="s">
        <v>1036</v>
      </c>
      <c r="F259" s="146" t="s">
        <v>42</v>
      </c>
      <c r="G259" s="145" t="n">
        <v>1186507</v>
      </c>
      <c r="H259" s="145" t="s">
        <v>1396</v>
      </c>
      <c r="I259" s="147"/>
      <c r="J259" s="144"/>
      <c r="K259" s="144"/>
    </row>
    <row r="260" customFormat="false" ht="14.25" hidden="false" customHeight="false" outlineLevel="0" collapsed="false">
      <c r="A260" s="144" t="s">
        <v>1406</v>
      </c>
      <c r="B260" s="144" t="s">
        <v>1407</v>
      </c>
      <c r="C260" s="144" t="str">
        <f aca="false">A260&amp;" "&amp;B260</f>
        <v>TURQUIN Line</v>
      </c>
      <c r="D260" s="145" t="s">
        <v>1039</v>
      </c>
      <c r="E260" s="145" t="s">
        <v>1036</v>
      </c>
      <c r="F260" s="146" t="s">
        <v>42</v>
      </c>
      <c r="G260" s="145" t="n">
        <v>1002434</v>
      </c>
      <c r="H260" s="145" t="s">
        <v>1396</v>
      </c>
      <c r="I260" s="147"/>
      <c r="J260" s="144"/>
      <c r="K260" s="144"/>
    </row>
    <row r="261" customFormat="false" ht="14.25" hidden="false" customHeight="false" outlineLevel="0" collapsed="false">
      <c r="A261" s="144" t="s">
        <v>1408</v>
      </c>
      <c r="B261" s="144" t="s">
        <v>1072</v>
      </c>
      <c r="C261" s="144" t="str">
        <f aca="false">A261&amp;" "&amp;B261</f>
        <v>ABDELFEDIL Martine</v>
      </c>
      <c r="D261" s="145" t="s">
        <v>994</v>
      </c>
      <c r="E261" s="145" t="s">
        <v>986</v>
      </c>
      <c r="F261" s="146" t="s">
        <v>42</v>
      </c>
      <c r="G261" s="145" t="n">
        <v>1018559</v>
      </c>
      <c r="H261" s="145" t="s">
        <v>1396</v>
      </c>
      <c r="I261" s="147"/>
      <c r="J261" s="144"/>
      <c r="K261" s="144"/>
    </row>
    <row r="262" customFormat="false" ht="14.25" hidden="false" customHeight="false" outlineLevel="0" collapsed="false">
      <c r="A262" s="144" t="s">
        <v>1409</v>
      </c>
      <c r="B262" s="144" t="s">
        <v>1410</v>
      </c>
      <c r="C262" s="144" t="str">
        <f aca="false">A262&amp;" "&amp;B262</f>
        <v>BERQUIN Philippe</v>
      </c>
      <c r="D262" s="145" t="n">
        <v>7</v>
      </c>
      <c r="E262" s="145" t="s">
        <v>1036</v>
      </c>
      <c r="F262" s="146" t="s">
        <v>42</v>
      </c>
      <c r="G262" s="145" t="n">
        <v>1020644</v>
      </c>
      <c r="H262" s="145" t="s">
        <v>1396</v>
      </c>
      <c r="I262" s="147"/>
      <c r="J262" s="144"/>
      <c r="K262" s="144"/>
    </row>
    <row r="263" customFormat="false" ht="14.25" hidden="false" customHeight="false" outlineLevel="0" collapsed="false">
      <c r="A263" s="144" t="s">
        <v>1400</v>
      </c>
      <c r="B263" s="144" t="s">
        <v>1411</v>
      </c>
      <c r="C263" s="144" t="str">
        <f aca="false">A263&amp;" "&amp;B263</f>
        <v>GALLET Micheline</v>
      </c>
      <c r="D263" s="145" t="s">
        <v>1028</v>
      </c>
      <c r="E263" s="145" t="s">
        <v>1006</v>
      </c>
      <c r="F263" s="146" t="s">
        <v>42</v>
      </c>
      <c r="G263" s="145" t="n">
        <v>2653189</v>
      </c>
      <c r="H263" s="145" t="s">
        <v>1396</v>
      </c>
      <c r="I263" s="147"/>
      <c r="J263" s="144"/>
      <c r="K263" s="144"/>
    </row>
    <row r="264" customFormat="false" ht="14.25" hidden="false" customHeight="false" outlineLevel="0" collapsed="false">
      <c r="A264" s="144" t="s">
        <v>1412</v>
      </c>
      <c r="B264" s="144" t="s">
        <v>1376</v>
      </c>
      <c r="C264" s="144" t="str">
        <f aca="false">A264&amp;" "&amp;B264</f>
        <v>HUART Renée</v>
      </c>
      <c r="D264" s="145" t="s">
        <v>1051</v>
      </c>
      <c r="E264" s="145" t="s">
        <v>1006</v>
      </c>
      <c r="F264" s="146" t="s">
        <v>42</v>
      </c>
      <c r="G264" s="145" t="n">
        <v>1007940</v>
      </c>
      <c r="H264" s="145" t="s">
        <v>1396</v>
      </c>
      <c r="I264" s="147"/>
      <c r="J264" s="144"/>
      <c r="K264" s="144"/>
    </row>
    <row r="265" customFormat="false" ht="14.25" hidden="false" customHeight="false" outlineLevel="0" collapsed="false">
      <c r="A265" s="144" t="s">
        <v>1413</v>
      </c>
      <c r="B265" s="144" t="s">
        <v>1132</v>
      </c>
      <c r="C265" s="144" t="str">
        <f aca="false">A265&amp;" "&amp;B265</f>
        <v>JONET Françoise</v>
      </c>
      <c r="D265" s="145" t="s">
        <v>1001</v>
      </c>
      <c r="E265" s="145" t="s">
        <v>1006</v>
      </c>
      <c r="F265" s="146" t="s">
        <v>42</v>
      </c>
      <c r="G265" s="145" t="n">
        <v>1004275</v>
      </c>
      <c r="H265" s="145" t="s">
        <v>1396</v>
      </c>
      <c r="I265" s="147"/>
      <c r="J265" s="144"/>
      <c r="K265" s="144"/>
    </row>
    <row r="266" customFormat="false" ht="14.25" hidden="false" customHeight="false" outlineLevel="0" collapsed="false">
      <c r="A266" s="144" t="s">
        <v>1414</v>
      </c>
      <c r="B266" s="144" t="s">
        <v>1415</v>
      </c>
      <c r="C266" s="144" t="str">
        <f aca="false">A266&amp;" "&amp;B266</f>
        <v>LAUNOIS Colette</v>
      </c>
      <c r="D266" s="145" t="s">
        <v>1051</v>
      </c>
      <c r="E266" s="145" t="s">
        <v>1006</v>
      </c>
      <c r="F266" s="146" t="s">
        <v>42</v>
      </c>
      <c r="G266" s="145" t="n">
        <v>1009960</v>
      </c>
      <c r="H266" s="145" t="s">
        <v>1396</v>
      </c>
      <c r="I266" s="147"/>
      <c r="J266" s="144"/>
      <c r="K266" s="144"/>
    </row>
    <row r="267" customFormat="false" ht="14.25" hidden="false" customHeight="false" outlineLevel="0" collapsed="false">
      <c r="A267" s="144" t="s">
        <v>1416</v>
      </c>
      <c r="B267" s="144" t="s">
        <v>1417</v>
      </c>
      <c r="C267" s="144" t="str">
        <f aca="false">A267&amp;" "&amp;B267</f>
        <v>LUNDY Claudette</v>
      </c>
      <c r="D267" s="145" t="s">
        <v>1051</v>
      </c>
      <c r="E267" s="145" t="s">
        <v>1006</v>
      </c>
      <c r="F267" s="146" t="s">
        <v>42</v>
      </c>
      <c r="G267" s="145" t="n">
        <v>1004284</v>
      </c>
      <c r="H267" s="145" t="s">
        <v>1396</v>
      </c>
      <c r="I267" s="147"/>
      <c r="J267" s="144"/>
      <c r="K267" s="144"/>
    </row>
    <row r="268" customFormat="false" ht="14.25" hidden="false" customHeight="false" outlineLevel="0" collapsed="false">
      <c r="A268" s="147" t="s">
        <v>1418</v>
      </c>
      <c r="B268" s="147" t="s">
        <v>1419</v>
      </c>
      <c r="C268" s="144" t="str">
        <f aca="false">A268&amp;" "&amp;B268</f>
        <v>PERDREAUX Odile</v>
      </c>
      <c r="D268" s="145" t="s">
        <v>985</v>
      </c>
      <c r="E268" s="145" t="s">
        <v>986</v>
      </c>
      <c r="F268" s="146" t="s">
        <v>42</v>
      </c>
      <c r="G268" s="145" t="n">
        <v>1018197</v>
      </c>
      <c r="H268" s="145" t="s">
        <v>1396</v>
      </c>
      <c r="I268" s="147"/>
      <c r="J268" s="144"/>
      <c r="K268" s="144"/>
    </row>
    <row r="269" customFormat="false" ht="14.25" hidden="false" customHeight="false" outlineLevel="0" collapsed="false">
      <c r="A269" s="144" t="s">
        <v>1420</v>
      </c>
      <c r="B269" s="144" t="s">
        <v>1421</v>
      </c>
      <c r="C269" s="144" t="str">
        <f aca="false">A269&amp;" "&amp;B269</f>
        <v>TIERRIE Marie</v>
      </c>
      <c r="D269" s="145" t="s">
        <v>1001</v>
      </c>
      <c r="E269" s="145" t="s">
        <v>1036</v>
      </c>
      <c r="F269" s="146" t="s">
        <v>42</v>
      </c>
      <c r="G269" s="145" t="n">
        <v>1007952</v>
      </c>
      <c r="H269" s="145" t="s">
        <v>1396</v>
      </c>
      <c r="I269" s="147"/>
      <c r="J269" s="144"/>
      <c r="K269" s="144"/>
    </row>
    <row r="270" customFormat="false" ht="14.25" hidden="false" customHeight="false" outlineLevel="0" collapsed="false">
      <c r="A270" s="147" t="s">
        <v>1297</v>
      </c>
      <c r="B270" s="147" t="s">
        <v>388</v>
      </c>
      <c r="C270" s="144" t="str">
        <f aca="false">A270&amp;" "&amp;B270</f>
        <v>TOUSSAINT Michel</v>
      </c>
      <c r="D270" s="145" t="n">
        <v>7</v>
      </c>
      <c r="E270" s="145" t="s">
        <v>1036</v>
      </c>
      <c r="F270" s="146" t="s">
        <v>42</v>
      </c>
      <c r="G270" s="145" t="n">
        <v>1019603</v>
      </c>
      <c r="H270" s="145" t="s">
        <v>1396</v>
      </c>
      <c r="I270" s="147"/>
      <c r="J270" s="144"/>
      <c r="K270" s="144"/>
    </row>
    <row r="271" customFormat="false" ht="14.25" hidden="false" customHeight="false" outlineLevel="0" collapsed="false">
      <c r="A271" s="144" t="s">
        <v>1297</v>
      </c>
      <c r="B271" s="144" t="s">
        <v>1003</v>
      </c>
      <c r="C271" s="144" t="str">
        <f aca="false">A271&amp;" "&amp;B271</f>
        <v>TOUSSAINT Sylvie</v>
      </c>
      <c r="D271" s="145" t="n">
        <v>7</v>
      </c>
      <c r="E271" s="145" t="s">
        <v>1036</v>
      </c>
      <c r="F271" s="146" t="s">
        <v>42</v>
      </c>
      <c r="G271" s="145" t="n">
        <v>1019594</v>
      </c>
      <c r="H271" s="145" t="s">
        <v>1396</v>
      </c>
      <c r="I271" s="147"/>
      <c r="J271" s="144"/>
      <c r="K271" s="144"/>
    </row>
    <row r="272" customFormat="false" ht="14.25" hidden="false" customHeight="false" outlineLevel="0" collapsed="false">
      <c r="A272" s="144" t="s">
        <v>1422</v>
      </c>
      <c r="B272" s="144" t="s">
        <v>1008</v>
      </c>
      <c r="C272" s="144" t="str">
        <f aca="false">A272&amp;" "&amp;B272</f>
        <v>VASSEUR Véronique</v>
      </c>
      <c r="D272" s="145" t="s">
        <v>1171</v>
      </c>
      <c r="E272" s="145" t="s">
        <v>1006</v>
      </c>
      <c r="F272" s="146" t="s">
        <v>42</v>
      </c>
      <c r="G272" s="145" t="n">
        <v>1112447</v>
      </c>
      <c r="H272" s="145" t="s">
        <v>1423</v>
      </c>
      <c r="I272" s="147"/>
      <c r="J272" s="144"/>
      <c r="K272" s="144"/>
    </row>
    <row r="273" customFormat="false" ht="14.25" hidden="false" customHeight="false" outlineLevel="0" collapsed="false">
      <c r="A273" s="144" t="s">
        <v>1424</v>
      </c>
      <c r="B273" s="144" t="s">
        <v>1425</v>
      </c>
      <c r="C273" s="144" t="str">
        <f aca="false">A273&amp;" "&amp;B273</f>
        <v>VAUTRIN Marie-Annic</v>
      </c>
      <c r="D273" s="145" t="s">
        <v>1051</v>
      </c>
      <c r="E273" s="145" t="s">
        <v>1036</v>
      </c>
      <c r="F273" s="146" t="s">
        <v>42</v>
      </c>
      <c r="G273" s="145" t="n">
        <v>1007930</v>
      </c>
      <c r="H273" s="145" t="s">
        <v>1396</v>
      </c>
      <c r="I273" s="147"/>
      <c r="J273" s="144"/>
      <c r="K273" s="144"/>
    </row>
    <row r="274" customFormat="false" ht="14.25" hidden="false" customHeight="false" outlineLevel="0" collapsed="false">
      <c r="A274" s="144" t="s">
        <v>1426</v>
      </c>
      <c r="B274" s="144" t="s">
        <v>1427</v>
      </c>
      <c r="C274" s="144" t="str">
        <f aca="false">A274&amp;" "&amp;B274</f>
        <v>VINCENT Valentine</v>
      </c>
      <c r="D274" s="145" t="n">
        <v>7</v>
      </c>
      <c r="E274" s="145" t="s">
        <v>1036</v>
      </c>
      <c r="F274" s="146" t="s">
        <v>42</v>
      </c>
      <c r="G274" s="145" t="n">
        <v>9000076</v>
      </c>
      <c r="H274" s="145" t="s">
        <v>1396</v>
      </c>
      <c r="I274" s="147"/>
      <c r="J274" s="144"/>
      <c r="K274" s="144"/>
    </row>
    <row r="275" customFormat="false" ht="20.25" hidden="false" customHeight="true" outlineLevel="0" collapsed="false">
      <c r="A275" s="151" t="s">
        <v>1428</v>
      </c>
      <c r="B275" s="152" t="s">
        <v>1429</v>
      </c>
      <c r="C275" s="152"/>
      <c r="D275" s="152"/>
      <c r="E275" s="152"/>
      <c r="F275" s="152"/>
      <c r="G275" s="152"/>
      <c r="H275" s="152"/>
      <c r="I275" s="152"/>
      <c r="J275" s="152"/>
    </row>
  </sheetData>
  <autoFilter ref="A1:K301"/>
  <mergeCells count="1">
    <mergeCell ref="B275:J275"/>
  </mergeCells>
  <conditionalFormatting sqref="A133:B133 A201:B216">
    <cfRule type="expression" priority="2" aboveAverage="0" equalAverage="0" bottom="0" percent="0" rank="0" text="" dxfId="0">
      <formula>$G133="ARL"</formula>
    </cfRule>
    <cfRule type="expression" priority="3" aboveAverage="0" equalAverage="0" bottom="0" percent="0" rank="0" text="" dxfId="0">
      <formula>$G133="AYW"</formula>
    </cfRule>
    <cfRule type="expression" priority="4" aboveAverage="0" equalAverage="0" bottom="0" percent="0" rank="0" text="" dxfId="0">
      <formula>$G133="BAS"</formula>
    </cfRule>
    <cfRule type="expression" priority="5" aboveAverage="0" equalAverage="0" bottom="0" percent="0" rank="0" text="" dxfId="0">
      <formula>$G133="BEX"</formula>
    </cfRule>
    <cfRule type="expression" priority="6" aboveAverage="0" equalAverage="0" bottom="0" percent="0" rank="0" text="" dxfId="0">
      <formula>$G133="BON"</formula>
    </cfRule>
    <cfRule type="expression" priority="7" aboveAverage="0" equalAverage="0" bottom="0" percent="0" rank="0" text="" dxfId="0">
      <formula>$G133="CHY"</formula>
    </cfRule>
    <cfRule type="expression" priority="8" aboveAverage="0" equalAverage="0" bottom="0" percent="0" rank="0" text="" dxfId="0">
      <formula>$G133="CNA"</formula>
    </cfRule>
    <cfRule type="expression" priority="9" aboveAverage="0" equalAverage="0" bottom="0" percent="0" rank="0" text="" dxfId="0">
      <formula>$G133="CNB"</formula>
    </cfRule>
    <cfRule type="expression" priority="10" aboveAverage="0" equalAverage="0" bottom="0" percent="0" rank="0" text="" dxfId="0">
      <formula>$G133="DZY"</formula>
    </cfRule>
    <cfRule type="expression" priority="11" aboveAverage="0" equalAverage="0" bottom="0" percent="0" rank="0" text="" dxfId="0">
      <formula>$G133="GED"</formula>
    </cfRule>
    <cfRule type="expression" priority="12" aboveAverage="0" equalAverage="0" bottom="0" percent="0" rank="0" text="" dxfId="0">
      <formula>$G133="LIB"</formula>
    </cfRule>
    <cfRule type="expression" priority="13" aboveAverage="0" equalAverage="0" bottom="0" percent="0" rank="0" text="" dxfId="0">
      <formula>$G133="LUX"</formula>
    </cfRule>
    <cfRule type="expression" priority="14" aboveAverage="0" equalAverage="0" bottom="0" percent="0" rank="0" text="" dxfId="0">
      <formula>$G133="MAR"</formula>
    </cfRule>
    <cfRule type="expression" priority="15" aboveAverage="0" equalAverage="0" bottom="0" percent="0" rank="0" text="" dxfId="0">
      <formula>$G133="WAA"</formula>
    </cfRule>
    <cfRule type="expression" priority="16" aboveAverage="0" equalAverage="0" bottom="0" percent="0" rank="0" text="" dxfId="0">
      <formula>$G133="WAB"</formula>
    </cfRule>
  </conditionalFormatting>
  <conditionalFormatting sqref="A201:B216">
    <cfRule type="expression" priority="17" aboveAverage="0" equalAverage="0" bottom="0" percent="0" rank="0" text="" dxfId="0">
      <formula>$G201="GER"</formula>
    </cfRule>
  </conditionalFormatting>
  <conditionalFormatting sqref="B244">
    <cfRule type="expression" priority="18" aboveAverage="0" equalAverage="0" bottom="0" percent="0" rank="0" text="" dxfId="0">
      <formula>$G244="ARL"</formula>
    </cfRule>
    <cfRule type="expression" priority="19" aboveAverage="0" equalAverage="0" bottom="0" percent="0" rank="0" text="" dxfId="0">
      <formula>$G244="AYW"</formula>
    </cfRule>
    <cfRule type="expression" priority="20" aboveAverage="0" equalAverage="0" bottom="0" percent="0" rank="0" text="" dxfId="0">
      <formula>$G244="BAS"</formula>
    </cfRule>
    <cfRule type="expression" priority="21" aboveAverage="0" equalAverage="0" bottom="0" percent="0" rank="0" text="" dxfId="0">
      <formula>$G244="BEX"</formula>
    </cfRule>
    <cfRule type="expression" priority="22" aboveAverage="0" equalAverage="0" bottom="0" percent="0" rank="0" text="" dxfId="0">
      <formula>$G244="BON"</formula>
    </cfRule>
    <cfRule type="expression" priority="23" aboveAverage="0" equalAverage="0" bottom="0" percent="0" rank="0" text="" dxfId="0">
      <formula>$G244="CHY"</formula>
    </cfRule>
    <cfRule type="expression" priority="24" aboveAverage="0" equalAverage="0" bottom="0" percent="0" rank="0" text="" dxfId="0">
      <formula>$G244="CNA"</formula>
    </cfRule>
    <cfRule type="expression" priority="25" aboveAverage="0" equalAverage="0" bottom="0" percent="0" rank="0" text="" dxfId="0">
      <formula>$G244="CNB"</formula>
    </cfRule>
    <cfRule type="expression" priority="26" aboveAverage="0" equalAverage="0" bottom="0" percent="0" rank="0" text="" dxfId="0">
      <formula>$G244="DZY"</formula>
    </cfRule>
    <cfRule type="expression" priority="27" aboveAverage="0" equalAverage="0" bottom="0" percent="0" rank="0" text="" dxfId="0">
      <formula>$G244="GED"</formula>
    </cfRule>
    <cfRule type="expression" priority="28" aboveAverage="0" equalAverage="0" bottom="0" percent="0" rank="0" text="" dxfId="0">
      <formula>$G244="LIB"</formula>
    </cfRule>
    <cfRule type="expression" priority="29" aboveAverage="0" equalAverage="0" bottom="0" percent="0" rank="0" text="" dxfId="0">
      <formula>$G244="LUX"</formula>
    </cfRule>
    <cfRule type="expression" priority="30" aboveAverage="0" equalAverage="0" bottom="0" percent="0" rank="0" text="" dxfId="0">
      <formula>$G244="MAR"</formula>
    </cfRule>
    <cfRule type="expression" priority="31" aboveAverage="0" equalAverage="0" bottom="0" percent="0" rank="0" text="" dxfId="0">
      <formula>$G244="WAA"</formula>
    </cfRule>
    <cfRule type="expression" priority="32" aboveAverage="0" equalAverage="0" bottom="0" percent="0" rank="0" text="" dxfId="0">
      <formula>$G244="WAB"</formula>
    </cfRule>
  </conditionalFormatting>
  <conditionalFormatting sqref="B244">
    <cfRule type="expression" priority="33" aboveAverage="0" equalAverage="0" bottom="0" percent="0" rank="0" text="" dxfId="0">
      <formula>$G244="GER"</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28"/>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171875" defaultRowHeight="14.25" zeroHeight="false" outlineLevelRow="0" outlineLevelCol="0"/>
  <cols>
    <col collapsed="false" customWidth="true" hidden="false" outlineLevel="0" max="1" min="1" style="4" width="19.55"/>
    <col collapsed="false" customWidth="false" hidden="false" outlineLevel="0" max="7" min="2" style="4" width="9.11"/>
    <col collapsed="false" customWidth="true" hidden="false" outlineLevel="0" max="8" min="8" style="4" width="35.34"/>
    <col collapsed="false" customWidth="false" hidden="false" outlineLevel="0" max="1024" min="9" style="4" width="9.11"/>
  </cols>
  <sheetData>
    <row r="1" customFormat="false" ht="14.25" hidden="false" customHeight="false" outlineLevel="0" collapsed="false">
      <c r="A1" s="153" t="s">
        <v>1430</v>
      </c>
      <c r="B1" s="153"/>
      <c r="C1" s="153"/>
    </row>
    <row r="2" customFormat="false" ht="69.75" hidden="false" customHeight="true" outlineLevel="0" collapsed="false">
      <c r="A2" s="154" t="s">
        <v>1431</v>
      </c>
      <c r="B2" s="154"/>
      <c r="C2" s="154"/>
      <c r="D2" s="154"/>
      <c r="E2" s="154"/>
      <c r="F2" s="154"/>
      <c r="G2" s="154"/>
      <c r="H2" s="154"/>
    </row>
    <row r="3" customFormat="false" ht="5.25" hidden="false" customHeight="true" outlineLevel="0" collapsed="false"/>
    <row r="4" customFormat="false" ht="51" hidden="false" customHeight="true" outlineLevel="0" collapsed="false">
      <c r="A4" s="155" t="s">
        <v>1432</v>
      </c>
      <c r="B4" s="155"/>
      <c r="C4" s="155"/>
      <c r="D4" s="155"/>
      <c r="E4" s="155"/>
      <c r="F4" s="155"/>
      <c r="G4" s="155"/>
      <c r="H4" s="155"/>
    </row>
    <row r="5" customFormat="false" ht="6" hidden="false" customHeight="true" outlineLevel="0" collapsed="false"/>
    <row r="6" customFormat="false" ht="42" hidden="false" customHeight="true" outlineLevel="0" collapsed="false">
      <c r="A6" s="155" t="s">
        <v>1433</v>
      </c>
      <c r="B6" s="155"/>
      <c r="C6" s="155"/>
      <c r="D6" s="155"/>
      <c r="E6" s="155"/>
      <c r="F6" s="155"/>
      <c r="G6" s="155"/>
      <c r="H6" s="155"/>
    </row>
    <row r="7" customFormat="false" ht="6.75" hidden="false" customHeight="true" outlineLevel="0" collapsed="false"/>
    <row r="8" customFormat="false" ht="30" hidden="false" customHeight="true" outlineLevel="0" collapsed="false">
      <c r="A8" s="155" t="s">
        <v>1434</v>
      </c>
      <c r="B8" s="155"/>
      <c r="C8" s="155"/>
      <c r="D8" s="155"/>
      <c r="E8" s="155"/>
      <c r="F8" s="155"/>
      <c r="G8" s="155"/>
      <c r="H8" s="155"/>
    </row>
    <row r="9" customFormat="false" ht="14.25" hidden="false" customHeight="false" outlineLevel="0" collapsed="false">
      <c r="A9" s="74" t="s">
        <v>1435</v>
      </c>
    </row>
    <row r="10" customFormat="false" ht="14.25" hidden="false" customHeight="false" outlineLevel="0" collapsed="false">
      <c r="A10" s="74" t="s">
        <v>1436</v>
      </c>
      <c r="B10" s="74"/>
      <c r="C10" s="74"/>
      <c r="D10" s="74"/>
      <c r="E10" s="74"/>
    </row>
    <row r="12" customFormat="false" ht="14.25" hidden="false" customHeight="false" outlineLevel="0" collapsed="false">
      <c r="A12" s="156" t="s">
        <v>1437</v>
      </c>
      <c r="B12" s="157" t="s">
        <v>1438</v>
      </c>
    </row>
    <row r="13" customFormat="false" ht="14.25" hidden="false" customHeight="false" outlineLevel="0" collapsed="false">
      <c r="A13" s="156" t="s">
        <v>23</v>
      </c>
      <c r="B13" s="157" t="s">
        <v>29</v>
      </c>
    </row>
    <row r="14" customFormat="false" ht="14.25" hidden="false" customHeight="false" outlineLevel="0" collapsed="false">
      <c r="A14" s="156" t="s">
        <v>14</v>
      </c>
      <c r="B14" s="157" t="s">
        <v>30</v>
      </c>
    </row>
    <row r="15" customFormat="false" ht="14.25" hidden="false" customHeight="false" outlineLevel="0" collapsed="false">
      <c r="A15" s="156" t="s">
        <v>1439</v>
      </c>
      <c r="B15" s="126" t="s">
        <v>31</v>
      </c>
    </row>
    <row r="16" customFormat="false" ht="14.25" hidden="false" customHeight="false" outlineLevel="0" collapsed="false">
      <c r="A16" s="156" t="s">
        <v>24</v>
      </c>
      <c r="B16" s="158" t="s">
        <v>51</v>
      </c>
    </row>
    <row r="17" customFormat="false" ht="14.25" hidden="false" customHeight="false" outlineLevel="0" collapsed="false">
      <c r="A17" s="156" t="s">
        <v>18</v>
      </c>
      <c r="B17" s="157" t="s">
        <v>32</v>
      </c>
    </row>
    <row r="18" customFormat="false" ht="14.25" hidden="false" customHeight="false" outlineLevel="0" collapsed="false">
      <c r="A18" s="156" t="s">
        <v>12</v>
      </c>
      <c r="B18" s="157" t="s">
        <v>33</v>
      </c>
    </row>
    <row r="19" customFormat="false" ht="14.25" hidden="false" customHeight="false" outlineLevel="0" collapsed="false">
      <c r="A19" s="156" t="s">
        <v>22</v>
      </c>
      <c r="B19" s="157" t="s">
        <v>34</v>
      </c>
    </row>
    <row r="20" customFormat="false" ht="14.25" hidden="false" customHeight="false" outlineLevel="0" collapsed="false">
      <c r="A20" s="156" t="s">
        <v>19</v>
      </c>
      <c r="B20" s="126" t="s">
        <v>35</v>
      </c>
    </row>
    <row r="21" customFormat="false" ht="14.25" hidden="false" customHeight="false" outlineLevel="0" collapsed="false">
      <c r="A21" s="156" t="s">
        <v>1440</v>
      </c>
      <c r="B21" s="1" t="s">
        <v>1441</v>
      </c>
    </row>
    <row r="22" customFormat="false" ht="14.25" hidden="false" customHeight="false" outlineLevel="0" collapsed="false">
      <c r="A22" s="156" t="s">
        <v>20</v>
      </c>
      <c r="B22" s="159" t="s">
        <v>37</v>
      </c>
    </row>
    <row r="23" customFormat="false" ht="14.25" hidden="false" customHeight="false" outlineLevel="0" collapsed="false">
      <c r="A23" s="156" t="s">
        <v>21</v>
      </c>
      <c r="B23" s="159" t="s">
        <v>38</v>
      </c>
    </row>
    <row r="24" customFormat="false" ht="14.25" hidden="false" customHeight="false" outlineLevel="0" collapsed="false">
      <c r="A24" s="156" t="s">
        <v>15</v>
      </c>
      <c r="B24" s="157" t="s">
        <v>39</v>
      </c>
    </row>
    <row r="25" customFormat="false" ht="14.25" hidden="false" customHeight="false" outlineLevel="0" collapsed="false">
      <c r="A25" s="156" t="s">
        <v>11</v>
      </c>
      <c r="B25" s="157" t="s">
        <v>40</v>
      </c>
    </row>
    <row r="26" customFormat="false" ht="14.25" hidden="false" customHeight="false" outlineLevel="0" collapsed="false">
      <c r="A26" s="156" t="s">
        <v>1442</v>
      </c>
      <c r="B26" s="157" t="s">
        <v>41</v>
      </c>
    </row>
    <row r="27" customFormat="false" ht="14.25" hidden="false" customHeight="false" outlineLevel="0" collapsed="false">
      <c r="A27" s="156" t="s">
        <v>1443</v>
      </c>
      <c r="B27" s="157" t="s">
        <v>42</v>
      </c>
    </row>
    <row r="28" customFormat="false" ht="14.25" hidden="false" customHeight="false" outlineLevel="0" collapsed="false">
      <c r="A28" s="156" t="s">
        <v>1444</v>
      </c>
      <c r="B28" s="158" t="s">
        <v>52</v>
      </c>
    </row>
  </sheetData>
  <mergeCells count="5">
    <mergeCell ref="A1:C1"/>
    <mergeCell ref="A2:H2"/>
    <mergeCell ref="A4:H4"/>
    <mergeCell ref="A6:H6"/>
    <mergeCell ref="A8:H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28"/>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0" activeCellId="0" sqref="A10"/>
    </sheetView>
  </sheetViews>
  <sheetFormatPr defaultColWidth="9.1171875" defaultRowHeight="14.25" zeroHeight="false" outlineLevelRow="0" outlineLevelCol="0"/>
  <cols>
    <col collapsed="false" customWidth="true" hidden="false" outlineLevel="0" max="1" min="1" style="4" width="25.78"/>
    <col collapsed="false" customWidth="true" hidden="false" outlineLevel="0" max="2" min="2" style="4" width="21.22"/>
    <col collapsed="false" customWidth="true" hidden="false" outlineLevel="0" max="3" min="3" style="4" width="39"/>
    <col collapsed="false" customWidth="true" hidden="false" outlineLevel="0" max="4" min="4" style="4" width="29.66"/>
    <col collapsed="false" customWidth="true" hidden="false" outlineLevel="0" max="5" min="5" style="4" width="10.78"/>
    <col collapsed="false" customWidth="false" hidden="false" outlineLevel="0" max="7" min="6" style="4" width="9.11"/>
    <col collapsed="false" customWidth="true" hidden="false" outlineLevel="0" max="8" min="8" style="4" width="29.22"/>
    <col collapsed="false" customWidth="false" hidden="false" outlineLevel="0" max="1024" min="9" style="4" width="9.11"/>
  </cols>
  <sheetData>
    <row r="1" s="161" customFormat="true" ht="20.25" hidden="false" customHeight="true" outlineLevel="0" collapsed="false">
      <c r="A1" s="160" t="s">
        <v>1</v>
      </c>
      <c r="B1" s="160" t="s">
        <v>977</v>
      </c>
      <c r="C1" s="160" t="s">
        <v>1445</v>
      </c>
      <c r="D1" s="160" t="s">
        <v>1446</v>
      </c>
      <c r="G1" s="161" t="s">
        <v>1447</v>
      </c>
      <c r="H1" s="161" t="s">
        <v>1448</v>
      </c>
      <c r="ALP1" s="4"/>
      <c r="ALQ1" s="4"/>
      <c r="ALR1" s="4"/>
      <c r="ALS1" s="4"/>
      <c r="ALT1" s="4"/>
      <c r="ALU1" s="4"/>
      <c r="ALV1" s="4"/>
      <c r="ALW1" s="4"/>
      <c r="ALX1" s="4"/>
      <c r="ALY1" s="4"/>
      <c r="ALZ1" s="4"/>
      <c r="AMA1" s="4"/>
      <c r="AMB1" s="4"/>
      <c r="AMC1" s="4"/>
      <c r="AMD1" s="4"/>
      <c r="AME1" s="4"/>
      <c r="AMF1" s="4"/>
      <c r="AMG1" s="4"/>
      <c r="AMH1" s="4"/>
      <c r="AMI1" s="4"/>
      <c r="AMJ1" s="4"/>
    </row>
    <row r="2" s="161" customFormat="true" ht="20.25" hidden="false" customHeight="true" outlineLevel="0" collapsed="false">
      <c r="A2" s="162" t="s">
        <v>1449</v>
      </c>
      <c r="B2" s="162"/>
      <c r="C2" s="161" t="s">
        <v>1450</v>
      </c>
      <c r="ALP2" s="4"/>
      <c r="ALQ2" s="4"/>
      <c r="ALR2" s="4"/>
      <c r="ALS2" s="4"/>
      <c r="ALT2" s="4"/>
      <c r="ALU2" s="4"/>
      <c r="ALV2" s="4"/>
      <c r="ALW2" s="4"/>
      <c r="ALX2" s="4"/>
      <c r="ALY2" s="4"/>
      <c r="ALZ2" s="4"/>
      <c r="AMA2" s="4"/>
      <c r="AMB2" s="4"/>
      <c r="AMC2" s="4"/>
      <c r="AMD2" s="4"/>
      <c r="AME2" s="4"/>
      <c r="AMF2" s="4"/>
      <c r="AMG2" s="4"/>
      <c r="AMH2" s="4"/>
      <c r="AMI2" s="4"/>
      <c r="AMJ2" s="4"/>
    </row>
    <row r="3" s="161" customFormat="true" ht="20.25" hidden="false" customHeight="true" outlineLevel="0" collapsed="false">
      <c r="A3" s="163" t="s">
        <v>14</v>
      </c>
      <c r="B3" s="161" t="s">
        <v>1451</v>
      </c>
      <c r="C3" s="161" t="s">
        <v>1452</v>
      </c>
      <c r="ALP3" s="4"/>
      <c r="ALQ3" s="4"/>
      <c r="ALR3" s="4"/>
      <c r="ALS3" s="4"/>
      <c r="ALT3" s="4"/>
      <c r="ALU3" s="4"/>
      <c r="ALV3" s="4"/>
      <c r="ALW3" s="4"/>
      <c r="ALX3" s="4"/>
      <c r="ALY3" s="4"/>
      <c r="ALZ3" s="4"/>
      <c r="AMA3" s="4"/>
      <c r="AMB3" s="4"/>
      <c r="AMC3" s="4"/>
      <c r="AMD3" s="4"/>
      <c r="AME3" s="4"/>
      <c r="AMF3" s="4"/>
      <c r="AMG3" s="4"/>
      <c r="AMH3" s="4"/>
      <c r="AMI3" s="4"/>
      <c r="AMJ3" s="4"/>
    </row>
    <row r="4" s="161" customFormat="true" ht="20.25" hidden="false" customHeight="true" outlineLevel="0" collapsed="false">
      <c r="A4" s="163" t="s">
        <v>1453</v>
      </c>
      <c r="B4" s="161" t="s">
        <v>1454</v>
      </c>
      <c r="C4" s="161" t="s">
        <v>1455</v>
      </c>
      <c r="ALP4" s="4"/>
      <c r="ALQ4" s="4"/>
      <c r="ALR4" s="4"/>
      <c r="ALS4" s="4"/>
      <c r="ALT4" s="4"/>
      <c r="ALU4" s="4"/>
      <c r="ALV4" s="4"/>
      <c r="ALW4" s="4"/>
      <c r="ALX4" s="4"/>
      <c r="ALY4" s="4"/>
      <c r="ALZ4" s="4"/>
      <c r="AMA4" s="4"/>
      <c r="AMB4" s="4"/>
      <c r="AMC4" s="4"/>
      <c r="AMD4" s="4"/>
      <c r="AME4" s="4"/>
      <c r="AMF4" s="4"/>
      <c r="AMG4" s="4"/>
      <c r="AMH4" s="4"/>
      <c r="AMI4" s="4"/>
      <c r="AMJ4" s="4"/>
    </row>
    <row r="5" s="161" customFormat="true" ht="20.25" hidden="false" customHeight="true" outlineLevel="0" collapsed="false">
      <c r="A5" s="162"/>
      <c r="B5" s="161" t="s">
        <v>1456</v>
      </c>
      <c r="C5" s="161" t="s">
        <v>1457</v>
      </c>
      <c r="ALP5" s="4"/>
      <c r="ALQ5" s="4"/>
      <c r="ALR5" s="4"/>
      <c r="ALS5" s="4"/>
      <c r="ALT5" s="4"/>
      <c r="ALU5" s="4"/>
      <c r="ALV5" s="4"/>
      <c r="ALW5" s="4"/>
      <c r="ALX5" s="4"/>
      <c r="ALY5" s="4"/>
      <c r="ALZ5" s="4"/>
      <c r="AMA5" s="4"/>
      <c r="AMB5" s="4"/>
      <c r="AMC5" s="4"/>
      <c r="AMD5" s="4"/>
      <c r="AME5" s="4"/>
      <c r="AMF5" s="4"/>
      <c r="AMG5" s="4"/>
      <c r="AMH5" s="4"/>
      <c r="AMI5" s="4"/>
      <c r="AMJ5" s="4"/>
    </row>
    <row r="6" s="161" customFormat="true" ht="20.25" hidden="false" customHeight="true" outlineLevel="0" collapsed="false">
      <c r="A6" s="162"/>
      <c r="C6" s="161" t="s">
        <v>1458</v>
      </c>
      <c r="ALP6" s="4"/>
      <c r="ALQ6" s="4"/>
      <c r="ALR6" s="4"/>
      <c r="ALS6" s="4"/>
      <c r="ALT6" s="4"/>
      <c r="ALU6" s="4"/>
      <c r="ALV6" s="4"/>
      <c r="ALW6" s="4"/>
      <c r="ALX6" s="4"/>
      <c r="ALY6" s="4"/>
      <c r="ALZ6" s="4"/>
      <c r="AMA6" s="4"/>
      <c r="AMB6" s="4"/>
      <c r="AMC6" s="4"/>
      <c r="AMD6" s="4"/>
      <c r="AME6" s="4"/>
      <c r="AMF6" s="4"/>
      <c r="AMG6" s="4"/>
      <c r="AMH6" s="4"/>
      <c r="AMI6" s="4"/>
      <c r="AMJ6" s="4"/>
    </row>
    <row r="7" s="161" customFormat="true" ht="20.25" hidden="false" customHeight="true" outlineLevel="0" collapsed="false">
      <c r="A7" s="163" t="s">
        <v>18</v>
      </c>
      <c r="B7" s="161" t="s">
        <v>1117</v>
      </c>
      <c r="C7" s="4" t="s">
        <v>1459</v>
      </c>
      <c r="ALP7" s="4"/>
      <c r="ALQ7" s="4"/>
      <c r="ALR7" s="4"/>
      <c r="ALS7" s="4"/>
      <c r="ALT7" s="4"/>
      <c r="ALU7" s="4"/>
      <c r="ALV7" s="4"/>
      <c r="ALW7" s="4"/>
      <c r="ALX7" s="4"/>
      <c r="ALY7" s="4"/>
      <c r="ALZ7" s="4"/>
      <c r="AMA7" s="4"/>
      <c r="AMB7" s="4"/>
      <c r="AMC7" s="4"/>
      <c r="AMD7" s="4"/>
      <c r="AME7" s="4"/>
      <c r="AMF7" s="4"/>
      <c r="AMG7" s="4"/>
      <c r="AMH7" s="4"/>
      <c r="AMI7" s="4"/>
      <c r="AMJ7" s="4"/>
    </row>
    <row r="8" s="161" customFormat="true" ht="20.25" hidden="false" customHeight="true" outlineLevel="0" collapsed="false">
      <c r="A8" s="163" t="s">
        <v>1460</v>
      </c>
      <c r="B8" s="164" t="s">
        <v>1461</v>
      </c>
      <c r="C8" s="161" t="s">
        <v>1462</v>
      </c>
      <c r="ALP8" s="4"/>
      <c r="ALQ8" s="4"/>
      <c r="ALR8" s="4"/>
      <c r="ALS8" s="4"/>
      <c r="ALT8" s="4"/>
      <c r="ALU8" s="4"/>
      <c r="ALV8" s="4"/>
      <c r="ALW8" s="4"/>
      <c r="ALX8" s="4"/>
      <c r="ALY8" s="4"/>
      <c r="ALZ8" s="4"/>
      <c r="AMA8" s="4"/>
      <c r="AMB8" s="4"/>
      <c r="AMC8" s="4"/>
      <c r="AMD8" s="4"/>
      <c r="AME8" s="4"/>
      <c r="AMF8" s="4"/>
      <c r="AMG8" s="4"/>
      <c r="AMH8" s="4"/>
      <c r="AMI8" s="4"/>
      <c r="AMJ8" s="4"/>
    </row>
    <row r="9" s="161" customFormat="true" ht="20.25" hidden="false" customHeight="true" outlineLevel="0" collapsed="false">
      <c r="A9" s="162"/>
      <c r="B9" s="164" t="s">
        <v>1463</v>
      </c>
      <c r="C9" s="161" t="s">
        <v>1464</v>
      </c>
      <c r="ALP9" s="4"/>
      <c r="ALQ9" s="4"/>
      <c r="ALR9" s="4"/>
      <c r="ALS9" s="4"/>
      <c r="ALT9" s="4"/>
      <c r="ALU9" s="4"/>
      <c r="ALV9" s="4"/>
      <c r="ALW9" s="4"/>
      <c r="ALX9" s="4"/>
      <c r="ALY9" s="4"/>
      <c r="ALZ9" s="4"/>
      <c r="AMA9" s="4"/>
      <c r="AMB9" s="4"/>
      <c r="AMC9" s="4"/>
      <c r="AMD9" s="4"/>
      <c r="AME9" s="4"/>
      <c r="AMF9" s="4"/>
      <c r="AMG9" s="4"/>
      <c r="AMH9" s="4"/>
      <c r="AMI9" s="4"/>
      <c r="AMJ9" s="4"/>
    </row>
    <row r="10" s="161" customFormat="true" ht="20.25" hidden="false" customHeight="true" outlineLevel="0" collapsed="false">
      <c r="A10" s="162"/>
      <c r="B10" s="164" t="s">
        <v>1465</v>
      </c>
      <c r="C10" s="161" t="s">
        <v>1466</v>
      </c>
      <c r="ALP10" s="4"/>
      <c r="ALQ10" s="4"/>
      <c r="ALR10" s="4"/>
      <c r="ALS10" s="4"/>
      <c r="ALT10" s="4"/>
      <c r="ALU10" s="4"/>
      <c r="ALV10" s="4"/>
      <c r="ALW10" s="4"/>
      <c r="ALX10" s="4"/>
      <c r="ALY10" s="4"/>
      <c r="ALZ10" s="4"/>
      <c r="AMA10" s="4"/>
      <c r="AMB10" s="4"/>
      <c r="AMC10" s="4"/>
      <c r="AMD10" s="4"/>
      <c r="AME10" s="4"/>
      <c r="AMF10" s="4"/>
      <c r="AMG10" s="4"/>
      <c r="AMH10" s="4"/>
      <c r="AMI10" s="4"/>
      <c r="AMJ10" s="4"/>
    </row>
    <row r="11" s="161" customFormat="true" ht="20.25" hidden="false" customHeight="true" outlineLevel="0" collapsed="false">
      <c r="A11" s="162"/>
      <c r="B11" s="164" t="s">
        <v>1467</v>
      </c>
      <c r="C11" s="161" t="s">
        <v>1468</v>
      </c>
      <c r="ALP11" s="4"/>
      <c r="ALQ11" s="4"/>
      <c r="ALR11" s="4"/>
      <c r="ALS11" s="4"/>
      <c r="ALT11" s="4"/>
      <c r="ALU11" s="4"/>
      <c r="ALV11" s="4"/>
      <c r="ALW11" s="4"/>
      <c r="ALX11" s="4"/>
      <c r="ALY11" s="4"/>
      <c r="ALZ11" s="4"/>
      <c r="AMA11" s="4"/>
      <c r="AMB11" s="4"/>
      <c r="AMC11" s="4"/>
      <c r="AMD11" s="4"/>
      <c r="AME11" s="4"/>
      <c r="AMF11" s="4"/>
      <c r="AMG11" s="4"/>
      <c r="AMH11" s="4"/>
      <c r="AMI11" s="4"/>
      <c r="AMJ11" s="4"/>
    </row>
    <row r="12" s="161" customFormat="true" ht="20.25" hidden="false" customHeight="true" outlineLevel="0" collapsed="false">
      <c r="A12" s="162" t="s">
        <v>19</v>
      </c>
      <c r="B12" s="161" t="s">
        <v>1469</v>
      </c>
      <c r="C12" s="161" t="s">
        <v>1470</v>
      </c>
      <c r="ALP12" s="4"/>
      <c r="ALQ12" s="4"/>
      <c r="ALR12" s="4"/>
      <c r="ALS12" s="4"/>
      <c r="ALT12" s="4"/>
      <c r="ALU12" s="4"/>
      <c r="ALV12" s="4"/>
      <c r="ALW12" s="4"/>
      <c r="ALX12" s="4"/>
      <c r="ALY12" s="4"/>
      <c r="ALZ12" s="4"/>
      <c r="AMA12" s="4"/>
      <c r="AMB12" s="4"/>
      <c r="AMC12" s="4"/>
      <c r="AMD12" s="4"/>
      <c r="AME12" s="4"/>
      <c r="AMF12" s="4"/>
      <c r="AMG12" s="4"/>
      <c r="AMH12" s="4"/>
      <c r="AMI12" s="4"/>
      <c r="AMJ12" s="4"/>
    </row>
    <row r="13" s="161" customFormat="true" ht="20.25" hidden="false" customHeight="true" outlineLevel="0" collapsed="false">
      <c r="A13" s="162"/>
      <c r="B13" s="161" t="s">
        <v>1471</v>
      </c>
      <c r="C13" s="161" t="s">
        <v>1472</v>
      </c>
      <c r="ALP13" s="4"/>
      <c r="ALQ13" s="4"/>
      <c r="ALR13" s="4"/>
      <c r="ALS13" s="4"/>
      <c r="ALT13" s="4"/>
      <c r="ALU13" s="4"/>
      <c r="ALV13" s="4"/>
      <c r="ALW13" s="4"/>
      <c r="ALX13" s="4"/>
      <c r="ALY13" s="4"/>
      <c r="ALZ13" s="4"/>
      <c r="AMA13" s="4"/>
      <c r="AMB13" s="4"/>
      <c r="AMC13" s="4"/>
      <c r="AMD13" s="4"/>
      <c r="AME13" s="4"/>
      <c r="AMF13" s="4"/>
      <c r="AMG13" s="4"/>
      <c r="AMH13" s="4"/>
      <c r="AMI13" s="4"/>
      <c r="AMJ13" s="4"/>
    </row>
    <row r="14" s="161" customFormat="true" ht="20.25" hidden="false" customHeight="true" outlineLevel="0" collapsed="false">
      <c r="A14" s="162"/>
      <c r="B14" s="161" t="s">
        <v>1473</v>
      </c>
      <c r="C14" s="161" t="s">
        <v>1474</v>
      </c>
      <c r="ALP14" s="4"/>
      <c r="ALQ14" s="4"/>
      <c r="ALR14" s="4"/>
      <c r="ALS14" s="4"/>
      <c r="ALT14" s="4"/>
      <c r="ALU14" s="4"/>
      <c r="ALV14" s="4"/>
      <c r="ALW14" s="4"/>
      <c r="ALX14" s="4"/>
      <c r="ALY14" s="4"/>
      <c r="ALZ14" s="4"/>
      <c r="AMA14" s="4"/>
      <c r="AMB14" s="4"/>
      <c r="AMC14" s="4"/>
      <c r="AMD14" s="4"/>
      <c r="AME14" s="4"/>
      <c r="AMF14" s="4"/>
      <c r="AMG14" s="4"/>
      <c r="AMH14" s="4"/>
      <c r="AMI14" s="4"/>
      <c r="AMJ14" s="4"/>
    </row>
    <row r="15" s="161" customFormat="true" ht="20.25" hidden="false" customHeight="true" outlineLevel="0" collapsed="false">
      <c r="A15" s="163" t="s">
        <v>9</v>
      </c>
      <c r="B15" s="161" t="s">
        <v>1475</v>
      </c>
      <c r="C15" s="165" t="s">
        <v>1476</v>
      </c>
      <c r="ALP15" s="4"/>
      <c r="ALQ15" s="4"/>
      <c r="ALR15" s="4"/>
      <c r="ALS15" s="4"/>
      <c r="ALT15" s="4"/>
      <c r="ALU15" s="4"/>
      <c r="ALV15" s="4"/>
      <c r="ALW15" s="4"/>
      <c r="ALX15" s="4"/>
      <c r="ALY15" s="4"/>
      <c r="ALZ15" s="4"/>
      <c r="AMA15" s="4"/>
      <c r="AMB15" s="4"/>
      <c r="AMC15" s="4"/>
      <c r="AMD15" s="4"/>
      <c r="AME15" s="4"/>
      <c r="AMF15" s="4"/>
      <c r="AMG15" s="4"/>
      <c r="AMH15" s="4"/>
      <c r="AMI15" s="4"/>
      <c r="AMJ15" s="4"/>
    </row>
    <row r="16" s="161" customFormat="true" ht="20.25" hidden="false" customHeight="true" outlineLevel="0" collapsed="false">
      <c r="A16" s="163" t="s">
        <v>20</v>
      </c>
      <c r="B16" s="161" t="s">
        <v>1477</v>
      </c>
      <c r="C16" s="161" t="s">
        <v>1478</v>
      </c>
      <c r="ALP16" s="4"/>
      <c r="ALQ16" s="4"/>
      <c r="ALR16" s="4"/>
      <c r="ALS16" s="4"/>
      <c r="ALT16" s="4"/>
      <c r="ALU16" s="4"/>
      <c r="ALV16" s="4"/>
      <c r="ALW16" s="4"/>
      <c r="ALX16" s="4"/>
      <c r="ALY16" s="4"/>
      <c r="ALZ16" s="4"/>
      <c r="AMA16" s="4"/>
      <c r="AMB16" s="4"/>
      <c r="AMC16" s="4"/>
      <c r="AMD16" s="4"/>
      <c r="AME16" s="4"/>
      <c r="AMF16" s="4"/>
      <c r="AMG16" s="4"/>
      <c r="AMH16" s="4"/>
      <c r="AMI16" s="4"/>
      <c r="AMJ16" s="4"/>
    </row>
    <row r="17" s="161" customFormat="true" ht="20.25" hidden="false" customHeight="true" outlineLevel="0" collapsed="false">
      <c r="A17" s="163" t="s">
        <v>21</v>
      </c>
      <c r="B17" s="161" t="s">
        <v>1479</v>
      </c>
      <c r="C17" s="161" t="s">
        <v>1480</v>
      </c>
      <c r="ALP17" s="4"/>
      <c r="ALQ17" s="4"/>
      <c r="ALR17" s="4"/>
      <c r="ALS17" s="4"/>
      <c r="ALT17" s="4"/>
      <c r="ALU17" s="4"/>
      <c r="ALV17" s="4"/>
      <c r="ALW17" s="4"/>
      <c r="ALX17" s="4"/>
      <c r="ALY17" s="4"/>
      <c r="ALZ17" s="4"/>
      <c r="AMA17" s="4"/>
      <c r="AMB17" s="4"/>
      <c r="AMC17" s="4"/>
      <c r="AMD17" s="4"/>
      <c r="AME17" s="4"/>
      <c r="AMF17" s="4"/>
      <c r="AMG17" s="4"/>
      <c r="AMH17" s="4"/>
      <c r="AMI17" s="4"/>
      <c r="AMJ17" s="4"/>
    </row>
    <row r="18" s="161" customFormat="true" ht="20.25" hidden="false" customHeight="true" outlineLevel="0" collapsed="false">
      <c r="A18" s="163" t="s">
        <v>15</v>
      </c>
      <c r="B18" s="161" t="s">
        <v>1481</v>
      </c>
      <c r="C18" s="161" t="s">
        <v>1482</v>
      </c>
      <c r="ALP18" s="4"/>
      <c r="ALQ18" s="4"/>
      <c r="ALR18" s="4"/>
      <c r="ALS18" s="4"/>
      <c r="ALT18" s="4"/>
      <c r="ALU18" s="4"/>
      <c r="ALV18" s="4"/>
      <c r="ALW18" s="4"/>
      <c r="ALX18" s="4"/>
      <c r="ALY18" s="4"/>
      <c r="ALZ18" s="4"/>
      <c r="AMA18" s="4"/>
      <c r="AMB18" s="4"/>
      <c r="AMC18" s="4"/>
      <c r="AMD18" s="4"/>
      <c r="AME18" s="4"/>
      <c r="AMF18" s="4"/>
      <c r="AMG18" s="4"/>
      <c r="AMH18" s="4"/>
      <c r="AMI18" s="4"/>
      <c r="AMJ18" s="4"/>
    </row>
    <row r="19" s="161" customFormat="true" ht="20.25" hidden="false" customHeight="true" outlineLevel="0" collapsed="false">
      <c r="A19" s="163" t="s">
        <v>11</v>
      </c>
      <c r="B19" s="161" t="s">
        <v>1483</v>
      </c>
      <c r="C19" s="161" t="s">
        <v>1484</v>
      </c>
      <c r="D19" s="4"/>
      <c r="E19" s="4"/>
      <c r="ALP19" s="4"/>
      <c r="ALQ19" s="4"/>
      <c r="ALR19" s="4"/>
      <c r="ALS19" s="4"/>
      <c r="ALT19" s="4"/>
      <c r="ALU19" s="4"/>
      <c r="ALV19" s="4"/>
      <c r="ALW19" s="4"/>
      <c r="ALX19" s="4"/>
      <c r="ALY19" s="4"/>
      <c r="ALZ19" s="4"/>
      <c r="AMA19" s="4"/>
      <c r="AMB19" s="4"/>
      <c r="AMC19" s="4"/>
      <c r="AMD19" s="4"/>
      <c r="AME19" s="4"/>
      <c r="AMF19" s="4"/>
      <c r="AMG19" s="4"/>
      <c r="AMH19" s="4"/>
      <c r="AMI19" s="4"/>
      <c r="AMJ19" s="4"/>
    </row>
    <row r="20" s="161" customFormat="true" ht="20.25" hidden="false" customHeight="true" outlineLevel="0" collapsed="false">
      <c r="A20" s="162"/>
      <c r="B20" s="161" t="s">
        <v>1485</v>
      </c>
      <c r="C20" s="161" t="s">
        <v>1486</v>
      </c>
      <c r="ALP20" s="4"/>
      <c r="ALQ20" s="4"/>
      <c r="ALR20" s="4"/>
      <c r="ALS20" s="4"/>
      <c r="ALT20" s="4"/>
      <c r="ALU20" s="4"/>
      <c r="ALV20" s="4"/>
      <c r="ALW20" s="4"/>
      <c r="ALX20" s="4"/>
      <c r="ALY20" s="4"/>
      <c r="ALZ20" s="4"/>
      <c r="AMA20" s="4"/>
      <c r="AMB20" s="4"/>
      <c r="AMC20" s="4"/>
      <c r="AMD20" s="4"/>
      <c r="AME20" s="4"/>
      <c r="AMF20" s="4"/>
      <c r="AMG20" s="4"/>
      <c r="AMH20" s="4"/>
      <c r="AMI20" s="4"/>
      <c r="AMJ20" s="4"/>
    </row>
    <row r="21" s="161" customFormat="true" ht="20.25" hidden="false" customHeight="true" outlineLevel="0" collapsed="false">
      <c r="A21" s="162"/>
      <c r="B21" s="161" t="s">
        <v>1487</v>
      </c>
      <c r="C21" s="161" t="s">
        <v>1488</v>
      </c>
      <c r="ALP21" s="4"/>
      <c r="ALQ21" s="4"/>
      <c r="ALR21" s="4"/>
      <c r="ALS21" s="4"/>
      <c r="ALT21" s="4"/>
      <c r="ALU21" s="4"/>
      <c r="ALV21" s="4"/>
      <c r="ALW21" s="4"/>
      <c r="ALX21" s="4"/>
      <c r="ALY21" s="4"/>
      <c r="ALZ21" s="4"/>
      <c r="AMA21" s="4"/>
      <c r="AMB21" s="4"/>
      <c r="AMC21" s="4"/>
      <c r="AMD21" s="4"/>
      <c r="AME21" s="4"/>
      <c r="AMF21" s="4"/>
      <c r="AMG21" s="4"/>
      <c r="AMH21" s="4"/>
      <c r="AMI21" s="4"/>
      <c r="AMJ21" s="4"/>
    </row>
    <row r="22" s="161" customFormat="true" ht="20.25" hidden="false" customHeight="true" outlineLevel="0" collapsed="false">
      <c r="A22" s="163" t="s">
        <v>1489</v>
      </c>
      <c r="B22" s="164" t="s">
        <v>1490</v>
      </c>
      <c r="C22" s="164" t="s">
        <v>1491</v>
      </c>
      <c r="ALP22" s="4"/>
      <c r="ALQ22" s="4"/>
      <c r="ALR22" s="4"/>
      <c r="ALS22" s="4"/>
      <c r="ALT22" s="4"/>
      <c r="ALU22" s="4"/>
      <c r="ALV22" s="4"/>
      <c r="ALW22" s="4"/>
      <c r="ALX22" s="4"/>
      <c r="ALY22" s="4"/>
      <c r="ALZ22" s="4"/>
      <c r="AMA22" s="4"/>
      <c r="AMB22" s="4"/>
      <c r="AMC22" s="4"/>
      <c r="AMD22" s="4"/>
      <c r="AME22" s="4"/>
      <c r="AMF22" s="4"/>
      <c r="AMG22" s="4"/>
      <c r="AMH22" s="4"/>
      <c r="AMI22" s="4"/>
      <c r="AMJ22" s="4"/>
    </row>
    <row r="23" s="161" customFormat="true" ht="20.25" hidden="false" customHeight="true" outlineLevel="0" collapsed="false">
      <c r="A23" s="163" t="s">
        <v>1492</v>
      </c>
      <c r="B23" s="161" t="s">
        <v>1493</v>
      </c>
      <c r="C23" s="166" t="s">
        <v>1494</v>
      </c>
      <c r="ALP23" s="4"/>
      <c r="ALQ23" s="4"/>
      <c r="ALR23" s="4"/>
      <c r="ALS23" s="4"/>
      <c r="ALT23" s="4"/>
      <c r="ALU23" s="4"/>
      <c r="ALV23" s="4"/>
      <c r="ALW23" s="4"/>
      <c r="ALX23" s="4"/>
      <c r="ALY23" s="4"/>
      <c r="ALZ23" s="4"/>
      <c r="AMA23" s="4"/>
      <c r="AMB23" s="4"/>
      <c r="AMC23" s="4"/>
      <c r="AMD23" s="4"/>
      <c r="AME23" s="4"/>
      <c r="AMF23" s="4"/>
      <c r="AMG23" s="4"/>
      <c r="AMH23" s="4"/>
      <c r="AMI23" s="4"/>
      <c r="AMJ23" s="4"/>
    </row>
    <row r="27" s="161" customFormat="true" ht="20.25" hidden="false" customHeight="true" outlineLevel="0" collapsed="false">
      <c r="A27" s="162" t="s">
        <v>23</v>
      </c>
      <c r="B27" s="161" t="s">
        <v>1495</v>
      </c>
      <c r="C27" s="166" t="s">
        <v>1496</v>
      </c>
      <c r="ALP27" s="4"/>
      <c r="ALQ27" s="4"/>
      <c r="ALR27" s="4"/>
      <c r="ALS27" s="4"/>
      <c r="ALT27" s="4"/>
      <c r="ALU27" s="4"/>
      <c r="ALV27" s="4"/>
      <c r="ALW27" s="4"/>
      <c r="ALX27" s="4"/>
      <c r="ALY27" s="4"/>
      <c r="ALZ27" s="4"/>
      <c r="AMA27" s="4"/>
      <c r="AMB27" s="4"/>
      <c r="AMC27" s="4"/>
      <c r="AMD27" s="4"/>
      <c r="AME27" s="4"/>
      <c r="AMF27" s="4"/>
      <c r="AMG27" s="4"/>
      <c r="AMH27" s="4"/>
      <c r="AMI27" s="4"/>
      <c r="AMJ27" s="4"/>
    </row>
    <row r="28" s="161" customFormat="true" ht="20.25" hidden="false" customHeight="true" outlineLevel="0" collapsed="false">
      <c r="A28" s="162" t="s">
        <v>24</v>
      </c>
      <c r="B28" s="161" t="s">
        <v>1497</v>
      </c>
      <c r="C28" s="166" t="s">
        <v>1498</v>
      </c>
      <c r="ALP28" s="4"/>
      <c r="ALQ28" s="4"/>
      <c r="ALR28" s="4"/>
      <c r="ALS28" s="4"/>
      <c r="ALT28" s="4"/>
      <c r="ALU28" s="4"/>
      <c r="ALV28" s="4"/>
      <c r="ALW28" s="4"/>
      <c r="ALX28" s="4"/>
      <c r="ALY28" s="4"/>
      <c r="ALZ28" s="4"/>
      <c r="AMA28" s="4"/>
      <c r="AMB28" s="4"/>
      <c r="AMC28" s="4"/>
      <c r="AMD28" s="4"/>
      <c r="AME28" s="4"/>
      <c r="AMF28" s="4"/>
      <c r="AMG28" s="4"/>
      <c r="AMH28" s="4"/>
      <c r="AMI28" s="4"/>
      <c r="AMJ28" s="4"/>
    </row>
  </sheetData>
  <hyperlinks>
    <hyperlink ref="C21" r:id="rId1" display="mpoznan@pt.lu"/>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Y47"/>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J2" activeCellId="0" sqref="J2"/>
    </sheetView>
  </sheetViews>
  <sheetFormatPr defaultColWidth="12.22265625" defaultRowHeight="14.25" zeroHeight="false" outlineLevelRow="0" outlineLevelCol="0"/>
  <cols>
    <col collapsed="false" customWidth="true" hidden="false" outlineLevel="0" max="5" min="4" style="0" width="8.78"/>
    <col collapsed="false" customWidth="true" hidden="false" outlineLevel="0" max="6" min="6" style="0" width="6.88"/>
    <col collapsed="false" customWidth="true" hidden="false" outlineLevel="0" max="30" min="7" style="0" width="5.55"/>
    <col collapsed="false" customWidth="true" hidden="false" outlineLevel="0" max="31" min="31" style="0" width="7.66"/>
    <col collapsed="false" customWidth="true" hidden="false" outlineLevel="0" max="35" min="34" style="0" width="5.78"/>
  </cols>
  <sheetData>
    <row r="1" customFormat="false" ht="14.25" hidden="false" customHeight="false" outlineLevel="0" collapsed="false">
      <c r="A1" s="0" t="s">
        <v>1499</v>
      </c>
      <c r="B1" s="0" t="s">
        <v>1500</v>
      </c>
      <c r="C1" s="0" t="s">
        <v>1501</v>
      </c>
      <c r="D1" s="0" t="s">
        <v>1502</v>
      </c>
      <c r="E1" s="0" t="s">
        <v>1503</v>
      </c>
      <c r="G1" s="0" t="s">
        <v>1504</v>
      </c>
      <c r="I1" s="0" t="s">
        <v>1505</v>
      </c>
      <c r="J1" s="0" t="n">
        <v>3</v>
      </c>
      <c r="K1" s="0" t="n">
        <v>4</v>
      </c>
      <c r="L1" s="0" t="n">
        <v>5</v>
      </c>
      <c r="M1" s="0" t="n">
        <v>7</v>
      </c>
      <c r="N1" s="0" t="n">
        <v>8</v>
      </c>
      <c r="O1" s="0" t="n">
        <v>9</v>
      </c>
      <c r="P1" s="0" t="n">
        <v>13</v>
      </c>
      <c r="Q1" s="0" t="n">
        <v>14</v>
      </c>
      <c r="R1" s="0" t="n">
        <v>17</v>
      </c>
      <c r="S1" s="0" t="n">
        <v>18</v>
      </c>
      <c r="T1" s="0" t="n">
        <v>21</v>
      </c>
      <c r="U1" s="0" t="n">
        <v>15</v>
      </c>
      <c r="V1" s="0" t="n">
        <v>13</v>
      </c>
      <c r="W1" s="0" t="n">
        <v>14</v>
      </c>
      <c r="X1" s="0" t="n">
        <v>15</v>
      </c>
      <c r="Y1" s="0" t="n">
        <v>16</v>
      </c>
    </row>
    <row r="2" customFormat="false" ht="14.25" hidden="false" customHeight="false" outlineLevel="0" collapsed="false">
      <c r="A2" s="0" t="n">
        <v>3</v>
      </c>
      <c r="B2" s="0" t="s">
        <v>257</v>
      </c>
      <c r="C2" s="0" t="s">
        <v>200</v>
      </c>
      <c r="D2" s="0" t="n">
        <v>606</v>
      </c>
      <c r="E2" s="0" t="n">
        <v>-349</v>
      </c>
      <c r="G2" s="0" t="n">
        <v>1</v>
      </c>
      <c r="I2" s="0" t="n">
        <v>28</v>
      </c>
      <c r="J2" s="0" t="n">
        <v>26</v>
      </c>
      <c r="K2" s="0" t="n">
        <v>26</v>
      </c>
      <c r="L2" s="0" t="n">
        <v>26</v>
      </c>
      <c r="M2" s="0" t="n">
        <v>28</v>
      </c>
      <c r="N2" s="0" t="n">
        <v>28</v>
      </c>
      <c r="O2" s="0" t="n">
        <v>28</v>
      </c>
    </row>
    <row r="3" customFormat="false" ht="14.25" hidden="false" customHeight="false" outlineLevel="0" collapsed="false">
      <c r="A3" s="0" t="n">
        <v>4</v>
      </c>
      <c r="B3" s="0" t="s">
        <v>205</v>
      </c>
      <c r="C3" s="0" t="s">
        <v>206</v>
      </c>
      <c r="D3" s="0" t="n">
        <v>845</v>
      </c>
      <c r="E3" s="0" t="n">
        <v>-110</v>
      </c>
      <c r="G3" s="0" t="n">
        <v>2</v>
      </c>
      <c r="I3" s="0" t="n">
        <v>22</v>
      </c>
      <c r="J3" s="0" t="n">
        <v>20</v>
      </c>
      <c r="K3" s="0" t="n">
        <v>22</v>
      </c>
      <c r="L3" s="0" t="n">
        <v>22</v>
      </c>
      <c r="M3" s="0" t="n">
        <v>20</v>
      </c>
      <c r="N3" s="0" t="n">
        <v>20</v>
      </c>
      <c r="O3" s="0" t="n">
        <v>22</v>
      </c>
    </row>
    <row r="4" customFormat="false" ht="14.25" hidden="false" customHeight="false" outlineLevel="0" collapsed="false">
      <c r="A4" s="0" t="n">
        <v>5</v>
      </c>
      <c r="B4" s="0" t="s">
        <v>736</v>
      </c>
      <c r="C4" s="0" t="s">
        <v>206</v>
      </c>
      <c r="D4" s="0" t="n">
        <v>764</v>
      </c>
      <c r="E4" s="0" t="n">
        <v>-191</v>
      </c>
      <c r="G4" s="0" t="n">
        <v>3</v>
      </c>
      <c r="I4" s="0" t="n">
        <v>83</v>
      </c>
      <c r="J4" s="0" t="n">
        <v>0</v>
      </c>
      <c r="K4" s="0" t="n">
        <v>65</v>
      </c>
      <c r="L4" s="0" t="n">
        <v>65</v>
      </c>
      <c r="M4" s="0" t="n">
        <v>65</v>
      </c>
      <c r="N4" s="0" t="n">
        <v>65</v>
      </c>
      <c r="O4" s="0" t="n">
        <v>65</v>
      </c>
    </row>
    <row r="5" customFormat="false" ht="14.25" hidden="false" customHeight="false" outlineLevel="0" collapsed="false">
      <c r="A5" s="0" t="n">
        <v>7</v>
      </c>
      <c r="B5" s="0" t="s">
        <v>227</v>
      </c>
      <c r="C5" s="0" t="s">
        <v>228</v>
      </c>
      <c r="D5" s="0" t="n">
        <v>743</v>
      </c>
      <c r="E5" s="0" t="n">
        <v>-212</v>
      </c>
      <c r="G5" s="0" t="n">
        <v>4</v>
      </c>
      <c r="I5" s="0" t="n">
        <v>76</v>
      </c>
      <c r="J5" s="0" t="n">
        <v>74</v>
      </c>
      <c r="K5" s="0" t="n">
        <v>76</v>
      </c>
      <c r="L5" s="0" t="n">
        <v>24</v>
      </c>
      <c r="M5" s="0" t="n">
        <v>76</v>
      </c>
      <c r="N5" s="0" t="n">
        <v>76</v>
      </c>
      <c r="O5" s="0" t="n">
        <v>76</v>
      </c>
    </row>
    <row r="6" customFormat="false" ht="14.25" hidden="false" customHeight="false" outlineLevel="0" collapsed="false">
      <c r="A6" s="0" t="n">
        <v>8</v>
      </c>
      <c r="B6" s="0" t="s">
        <v>193</v>
      </c>
      <c r="C6" s="0" t="s">
        <v>194</v>
      </c>
      <c r="D6" s="0" t="n">
        <v>846</v>
      </c>
      <c r="E6" s="0" t="n">
        <v>-109</v>
      </c>
      <c r="G6" s="0" t="n">
        <v>5</v>
      </c>
      <c r="I6" s="0" t="n">
        <v>48</v>
      </c>
      <c r="J6" s="0" t="n">
        <v>48</v>
      </c>
      <c r="K6" s="0" t="n">
        <v>48</v>
      </c>
      <c r="L6" s="0" t="n">
        <v>48</v>
      </c>
      <c r="M6" s="0" t="n">
        <v>48</v>
      </c>
      <c r="N6" s="0" t="n">
        <v>48</v>
      </c>
      <c r="O6" s="0" t="n">
        <v>48</v>
      </c>
    </row>
    <row r="7" customFormat="false" ht="14.25" hidden="false" customHeight="false" outlineLevel="0" collapsed="false">
      <c r="A7" s="0" t="n">
        <v>9</v>
      </c>
      <c r="B7" s="0" t="s">
        <v>598</v>
      </c>
      <c r="C7" s="0" t="s">
        <v>494</v>
      </c>
      <c r="D7" s="0" t="n">
        <v>830</v>
      </c>
      <c r="E7" s="0" t="n">
        <v>-125</v>
      </c>
      <c r="G7" s="0" t="n">
        <v>6</v>
      </c>
      <c r="I7" s="0" t="n">
        <v>46</v>
      </c>
      <c r="J7" s="0" t="n">
        <v>0</v>
      </c>
      <c r="K7" s="0" t="n">
        <v>41</v>
      </c>
      <c r="L7" s="0" t="n">
        <v>45</v>
      </c>
      <c r="M7" s="0" t="n">
        <v>46</v>
      </c>
      <c r="N7" s="0" t="n">
        <v>41</v>
      </c>
      <c r="O7" s="0" t="n">
        <v>45</v>
      </c>
    </row>
    <row r="8" customFormat="false" ht="14.25" hidden="false" customHeight="false" outlineLevel="0" collapsed="false">
      <c r="A8" s="0" t="n">
        <v>13</v>
      </c>
      <c r="G8" s="0" t="n">
        <v>7</v>
      </c>
      <c r="I8" s="0" t="n">
        <v>84</v>
      </c>
      <c r="J8" s="0" t="n">
        <v>47</v>
      </c>
      <c r="K8" s="0" t="n">
        <v>84</v>
      </c>
      <c r="L8" s="0" t="n">
        <v>84</v>
      </c>
      <c r="M8" s="0" t="n">
        <v>84</v>
      </c>
      <c r="N8" s="0" t="n">
        <v>84</v>
      </c>
      <c r="O8" s="0" t="n">
        <v>84</v>
      </c>
    </row>
    <row r="9" customFormat="false" ht="14.25" hidden="false" customHeight="false" outlineLevel="0" collapsed="false">
      <c r="A9" s="0" t="n">
        <v>14</v>
      </c>
      <c r="G9" s="0" t="n">
        <v>8</v>
      </c>
      <c r="I9" s="0" t="n">
        <v>65</v>
      </c>
      <c r="J9" s="0" t="n">
        <v>27</v>
      </c>
      <c r="K9" s="0" t="n">
        <v>65</v>
      </c>
      <c r="L9" s="0" t="n">
        <v>65</v>
      </c>
      <c r="M9" s="0" t="n">
        <v>26</v>
      </c>
      <c r="N9" s="0" t="n">
        <v>65</v>
      </c>
      <c r="O9" s="0" t="n">
        <v>65</v>
      </c>
    </row>
    <row r="10" customFormat="false" ht="14.25" hidden="false" customHeight="false" outlineLevel="0" collapsed="false">
      <c r="A10" s="0" t="n">
        <v>17</v>
      </c>
      <c r="G10" s="0" t="n">
        <v>9</v>
      </c>
      <c r="I10" s="0" t="n">
        <v>45</v>
      </c>
      <c r="J10" s="0" t="n">
        <v>29</v>
      </c>
      <c r="K10" s="0" t="n">
        <v>36</v>
      </c>
      <c r="L10" s="0" t="n">
        <v>27</v>
      </c>
      <c r="M10" s="0" t="n">
        <v>45</v>
      </c>
      <c r="N10" s="0" t="n">
        <v>27</v>
      </c>
      <c r="O10" s="0" t="n">
        <v>27</v>
      </c>
    </row>
    <row r="11" customFormat="false" ht="14.25" hidden="false" customHeight="false" outlineLevel="0" collapsed="false">
      <c r="A11" s="0" t="n">
        <v>18</v>
      </c>
      <c r="G11" s="0" t="n">
        <v>10</v>
      </c>
      <c r="I11" s="0" t="n">
        <v>34</v>
      </c>
      <c r="J11" s="0" t="n">
        <v>30</v>
      </c>
      <c r="K11" s="0" t="n">
        <v>27</v>
      </c>
      <c r="L11" s="0" t="n">
        <v>0</v>
      </c>
      <c r="M11" s="0" t="n">
        <v>27</v>
      </c>
      <c r="N11" s="0" t="n">
        <v>27</v>
      </c>
      <c r="O11" s="0" t="n">
        <v>25</v>
      </c>
    </row>
    <row r="12" customFormat="false" ht="14.25" hidden="false" customHeight="false" outlineLevel="0" collapsed="false">
      <c r="A12" s="0" t="n">
        <v>21</v>
      </c>
      <c r="G12" s="0" t="n">
        <v>11</v>
      </c>
      <c r="I12" s="0" t="n">
        <v>33</v>
      </c>
      <c r="J12" s="0" t="n">
        <v>33</v>
      </c>
      <c r="K12" s="0" t="n">
        <v>33</v>
      </c>
      <c r="L12" s="0" t="n">
        <v>33</v>
      </c>
      <c r="M12" s="0" t="n">
        <v>33</v>
      </c>
      <c r="N12" s="0" t="n">
        <v>33</v>
      </c>
      <c r="O12" s="0" t="n">
        <v>31</v>
      </c>
    </row>
    <row r="13" customFormat="false" ht="14.25" hidden="false" customHeight="false" outlineLevel="0" collapsed="false">
      <c r="A13" s="0" t="n">
        <v>15</v>
      </c>
      <c r="G13" s="0" t="n">
        <v>12</v>
      </c>
      <c r="I13" s="0" t="n">
        <v>75</v>
      </c>
      <c r="J13" s="0" t="n">
        <v>75</v>
      </c>
      <c r="K13" s="0" t="n">
        <v>42</v>
      </c>
      <c r="L13" s="0" t="n">
        <v>44</v>
      </c>
      <c r="M13" s="0" t="n">
        <v>44</v>
      </c>
      <c r="N13" s="0" t="n">
        <v>75</v>
      </c>
      <c r="O13" s="0" t="n">
        <v>72</v>
      </c>
    </row>
    <row r="14" customFormat="false" ht="14.25" hidden="false" customHeight="false" outlineLevel="0" collapsed="false">
      <c r="A14" s="0" t="n">
        <v>13</v>
      </c>
      <c r="G14" s="0" t="n">
        <v>13</v>
      </c>
      <c r="I14" s="0" t="n">
        <v>83</v>
      </c>
      <c r="J14" s="0" t="n">
        <v>18</v>
      </c>
      <c r="K14" s="0" t="n">
        <v>72</v>
      </c>
      <c r="L14" s="0" t="n">
        <v>80</v>
      </c>
      <c r="M14" s="0" t="n">
        <v>0</v>
      </c>
      <c r="N14" s="0" t="n">
        <v>27</v>
      </c>
      <c r="O14" s="0" t="n">
        <v>30</v>
      </c>
    </row>
    <row r="15" customFormat="false" ht="14.25" hidden="false" customHeight="false" outlineLevel="0" collapsed="false">
      <c r="A15" s="0" t="n">
        <v>14</v>
      </c>
      <c r="G15" s="0" t="n">
        <v>14</v>
      </c>
      <c r="I15" s="0" t="n">
        <v>48</v>
      </c>
      <c r="J15" s="0" t="n">
        <v>21</v>
      </c>
      <c r="K15" s="0" t="n">
        <v>31</v>
      </c>
      <c r="L15" s="0" t="n">
        <v>31</v>
      </c>
      <c r="M15" s="0" t="n">
        <v>31</v>
      </c>
      <c r="N15" s="0" t="n">
        <v>48</v>
      </c>
      <c r="O15" s="0" t="n">
        <v>45</v>
      </c>
    </row>
    <row r="16" customFormat="false" ht="14.25" hidden="false" customHeight="false" outlineLevel="0" collapsed="false">
      <c r="A16" s="0" t="n">
        <v>15</v>
      </c>
      <c r="G16" s="0" t="n">
        <v>15</v>
      </c>
      <c r="I16" s="0" t="n">
        <v>56</v>
      </c>
      <c r="J16" s="0" t="n">
        <v>42</v>
      </c>
      <c r="K16" s="0" t="n">
        <v>56</v>
      </c>
      <c r="L16" s="0" t="n">
        <v>49</v>
      </c>
      <c r="M16" s="0" t="n">
        <v>56</v>
      </c>
      <c r="N16" s="0" t="n">
        <v>56</v>
      </c>
      <c r="O16" s="0" t="n">
        <v>49</v>
      </c>
    </row>
    <row r="17" customFormat="false" ht="14.25" hidden="false" customHeight="false" outlineLevel="0" collapsed="false">
      <c r="A17" s="0" t="n">
        <v>16</v>
      </c>
      <c r="G17" s="0" t="n">
        <v>16</v>
      </c>
      <c r="I17" s="0" t="n">
        <v>28</v>
      </c>
      <c r="J17" s="0" t="n">
        <v>27</v>
      </c>
      <c r="K17" s="0" t="n">
        <v>24</v>
      </c>
      <c r="L17" s="0" t="n">
        <v>24</v>
      </c>
      <c r="M17" s="0" t="n">
        <v>24</v>
      </c>
      <c r="N17" s="0" t="n">
        <v>27</v>
      </c>
      <c r="O17" s="0" t="n">
        <v>24</v>
      </c>
    </row>
    <row r="18" customFormat="false" ht="14.25" hidden="false" customHeight="false" outlineLevel="0" collapsed="false">
      <c r="G18" s="0" t="n">
        <v>17</v>
      </c>
      <c r="I18" s="0" t="n">
        <v>36</v>
      </c>
      <c r="J18" s="0" t="n">
        <v>26</v>
      </c>
      <c r="K18" s="0" t="n">
        <v>34</v>
      </c>
      <c r="L18" s="0" t="n">
        <v>34</v>
      </c>
      <c r="M18" s="0" t="n">
        <v>30</v>
      </c>
      <c r="N18" s="0" t="n">
        <v>36</v>
      </c>
      <c r="O18" s="0" t="n">
        <v>30</v>
      </c>
    </row>
    <row r="19" customFormat="false" ht="14.25" hidden="false" customHeight="false" outlineLevel="0" collapsed="false">
      <c r="G19" s="0" t="n">
        <v>18</v>
      </c>
      <c r="I19" s="0" t="n">
        <v>36</v>
      </c>
      <c r="J19" s="0" t="n">
        <v>36</v>
      </c>
      <c r="K19" s="0" t="n">
        <v>36</v>
      </c>
      <c r="L19" s="0" t="n">
        <v>36</v>
      </c>
      <c r="M19" s="0" t="n">
        <v>36</v>
      </c>
      <c r="N19" s="0" t="n">
        <v>36</v>
      </c>
      <c r="O19" s="0" t="n">
        <v>36</v>
      </c>
    </row>
    <row r="20" customFormat="false" ht="14.25" hidden="false" customHeight="false" outlineLevel="0" collapsed="false">
      <c r="G20" s="0" t="n">
        <v>19</v>
      </c>
      <c r="I20" s="0" t="n">
        <v>16</v>
      </c>
      <c r="J20" s="0" t="n">
        <v>14</v>
      </c>
      <c r="K20" s="0" t="n">
        <v>14</v>
      </c>
      <c r="L20" s="0" t="n">
        <v>14</v>
      </c>
      <c r="M20" s="0" t="n">
        <v>14</v>
      </c>
      <c r="N20" s="0" t="n">
        <v>14</v>
      </c>
      <c r="O20" s="0" t="n">
        <v>15</v>
      </c>
    </row>
    <row r="21" customFormat="false" ht="14.25" hidden="false" customHeight="false" outlineLevel="0" collapsed="false">
      <c r="G21" s="0" t="n">
        <v>20</v>
      </c>
      <c r="I21" s="0" t="n">
        <v>13</v>
      </c>
      <c r="J21" s="0" t="n">
        <v>13</v>
      </c>
      <c r="K21" s="0" t="n">
        <v>13</v>
      </c>
      <c r="L21" s="0" t="n">
        <v>13</v>
      </c>
      <c r="M21" s="0" t="n">
        <v>10</v>
      </c>
      <c r="N21" s="0" t="n">
        <v>13</v>
      </c>
      <c r="O21" s="0" t="n">
        <v>13</v>
      </c>
    </row>
    <row r="27" customFormat="false" ht="14.25" hidden="false" customHeight="false" outlineLevel="0" collapsed="false">
      <c r="A27" s="0" t="s">
        <v>1506</v>
      </c>
      <c r="B27" s="0" t="s">
        <v>922</v>
      </c>
      <c r="C27" s="0" t="s">
        <v>923</v>
      </c>
      <c r="D27" s="0" t="s">
        <v>395</v>
      </c>
      <c r="E27" s="0" t="n">
        <v>28</v>
      </c>
    </row>
    <row r="28" customFormat="false" ht="14.25" hidden="false" customHeight="false" outlineLevel="0" collapsed="false">
      <c r="A28" s="0" t="s">
        <v>1507</v>
      </c>
      <c r="B28" s="0" t="s">
        <v>924</v>
      </c>
      <c r="C28" s="0" t="s">
        <v>925</v>
      </c>
      <c r="D28" s="0" t="s">
        <v>926</v>
      </c>
      <c r="E28" s="0" t="n">
        <v>22</v>
      </c>
    </row>
    <row r="29" customFormat="false" ht="14.25" hidden="false" customHeight="false" outlineLevel="0" collapsed="false">
      <c r="A29" s="0" t="s">
        <v>1508</v>
      </c>
      <c r="B29" s="0" t="s">
        <v>927</v>
      </c>
      <c r="C29" s="0" t="s">
        <v>928</v>
      </c>
      <c r="D29" s="0" t="s">
        <v>929</v>
      </c>
      <c r="E29" s="0" t="n">
        <v>83</v>
      </c>
    </row>
    <row r="30" customFormat="false" ht="14.25" hidden="false" customHeight="false" outlineLevel="0" collapsed="false">
      <c r="A30" s="0" t="s">
        <v>1509</v>
      </c>
      <c r="B30" s="0" t="s">
        <v>930</v>
      </c>
      <c r="C30" s="0" t="s">
        <v>931</v>
      </c>
      <c r="D30" s="0" t="s">
        <v>932</v>
      </c>
      <c r="E30" s="0" t="n">
        <v>76</v>
      </c>
    </row>
    <row r="31" customFormat="false" ht="14.25" hidden="false" customHeight="false" outlineLevel="0" collapsed="false">
      <c r="A31" s="0" t="s">
        <v>1510</v>
      </c>
      <c r="B31" s="0" t="s">
        <v>933</v>
      </c>
      <c r="C31" s="0" t="s">
        <v>934</v>
      </c>
      <c r="D31" s="0" t="s">
        <v>784</v>
      </c>
      <c r="E31" s="0" t="n">
        <v>48</v>
      </c>
    </row>
    <row r="32" customFormat="false" ht="14.25" hidden="false" customHeight="false" outlineLevel="0" collapsed="false">
      <c r="A32" s="0" t="s">
        <v>1511</v>
      </c>
      <c r="B32" s="0" t="s">
        <v>935</v>
      </c>
      <c r="C32" s="0" t="s">
        <v>936</v>
      </c>
      <c r="D32" s="0" t="s">
        <v>533</v>
      </c>
      <c r="E32" s="0" t="n">
        <v>46</v>
      </c>
    </row>
    <row r="33" customFormat="false" ht="14.25" hidden="false" customHeight="false" outlineLevel="0" collapsed="false">
      <c r="A33" s="0" t="s">
        <v>1512</v>
      </c>
      <c r="B33" s="0" t="s">
        <v>937</v>
      </c>
      <c r="C33" s="0" t="s">
        <v>938</v>
      </c>
      <c r="D33" s="0" t="s">
        <v>939</v>
      </c>
      <c r="E33" s="0" t="n">
        <v>84</v>
      </c>
    </row>
    <row r="34" customFormat="false" ht="14.25" hidden="false" customHeight="false" outlineLevel="0" collapsed="false">
      <c r="A34" s="0" t="s">
        <v>1513</v>
      </c>
      <c r="B34" s="0" t="s">
        <v>940</v>
      </c>
      <c r="C34" s="0" t="s">
        <v>941</v>
      </c>
      <c r="D34" s="0" t="s">
        <v>942</v>
      </c>
      <c r="E34" s="0" t="n">
        <v>65</v>
      </c>
    </row>
    <row r="35" customFormat="false" ht="14.25" hidden="false" customHeight="false" outlineLevel="0" collapsed="false">
      <c r="A35" s="0" t="s">
        <v>1514</v>
      </c>
      <c r="B35" s="0" t="s">
        <v>943</v>
      </c>
      <c r="C35" s="0" t="s">
        <v>944</v>
      </c>
      <c r="D35" s="0" t="s">
        <v>945</v>
      </c>
      <c r="E35" s="0" t="n">
        <v>45</v>
      </c>
    </row>
    <row r="36" customFormat="false" ht="14.25" hidden="false" customHeight="false" outlineLevel="0" collapsed="false">
      <c r="A36" s="0" t="s">
        <v>1515</v>
      </c>
      <c r="B36" s="0" t="s">
        <v>946</v>
      </c>
      <c r="C36" s="0" t="s">
        <v>947</v>
      </c>
      <c r="D36" s="0" t="s">
        <v>574</v>
      </c>
      <c r="E36" s="0" t="n">
        <v>34</v>
      </c>
    </row>
    <row r="37" customFormat="false" ht="14.25" hidden="false" customHeight="false" outlineLevel="0" collapsed="false">
      <c r="A37" s="0" t="s">
        <v>1516</v>
      </c>
      <c r="B37" s="0" t="s">
        <v>948</v>
      </c>
      <c r="C37" s="0" t="s">
        <v>949</v>
      </c>
      <c r="D37" s="0" t="s">
        <v>950</v>
      </c>
      <c r="E37" s="0" t="n">
        <v>33</v>
      </c>
    </row>
    <row r="38" customFormat="false" ht="14.25" hidden="false" customHeight="false" outlineLevel="0" collapsed="false">
      <c r="A38" s="0" t="s">
        <v>1517</v>
      </c>
      <c r="B38" s="0" t="s">
        <v>951</v>
      </c>
      <c r="C38" s="0" t="s">
        <v>952</v>
      </c>
      <c r="D38" s="0" t="s">
        <v>536</v>
      </c>
      <c r="E38" s="0" t="n">
        <v>75</v>
      </c>
    </row>
    <row r="39" customFormat="false" ht="14.25" hidden="false" customHeight="false" outlineLevel="0" collapsed="false">
      <c r="A39" s="0" t="s">
        <v>1518</v>
      </c>
      <c r="B39" s="0" t="s">
        <v>953</v>
      </c>
      <c r="C39" s="0" t="s">
        <v>954</v>
      </c>
      <c r="D39" s="0" t="s">
        <v>530</v>
      </c>
      <c r="E39" s="0" t="n">
        <v>83</v>
      </c>
    </row>
    <row r="40" customFormat="false" ht="14.25" hidden="false" customHeight="false" outlineLevel="0" collapsed="false">
      <c r="A40" s="0" t="s">
        <v>1519</v>
      </c>
      <c r="B40" s="0" t="s">
        <v>955</v>
      </c>
      <c r="C40" s="0" t="s">
        <v>956</v>
      </c>
      <c r="D40" s="0" t="s">
        <v>790</v>
      </c>
      <c r="E40" s="0" t="n">
        <v>48</v>
      </c>
    </row>
    <row r="41" customFormat="false" ht="14.25" hidden="false" customHeight="false" outlineLevel="0" collapsed="false">
      <c r="A41" s="0" t="s">
        <v>1520</v>
      </c>
      <c r="B41" s="0" t="s">
        <v>957</v>
      </c>
      <c r="C41" s="0" t="s">
        <v>958</v>
      </c>
      <c r="D41" s="0" t="s">
        <v>798</v>
      </c>
      <c r="E41" s="0" t="n">
        <v>56</v>
      </c>
    </row>
    <row r="42" customFormat="false" ht="14.25" hidden="false" customHeight="false" outlineLevel="0" collapsed="false">
      <c r="A42" s="0" t="s">
        <v>1521</v>
      </c>
      <c r="B42" s="0" t="s">
        <v>959</v>
      </c>
      <c r="C42" s="0" t="s">
        <v>960</v>
      </c>
      <c r="D42" s="0" t="s">
        <v>961</v>
      </c>
      <c r="E42" s="0" t="n">
        <v>28</v>
      </c>
    </row>
    <row r="43" customFormat="false" ht="14.25" hidden="false" customHeight="false" outlineLevel="0" collapsed="false">
      <c r="A43" s="0" t="s">
        <v>1522</v>
      </c>
      <c r="B43" s="0" t="s">
        <v>962</v>
      </c>
      <c r="C43" s="0" t="s">
        <v>963</v>
      </c>
      <c r="D43" s="0" t="s">
        <v>964</v>
      </c>
      <c r="E43" s="0" t="n">
        <v>36</v>
      </c>
    </row>
    <row r="44" customFormat="false" ht="14.25" hidden="false" customHeight="false" outlineLevel="0" collapsed="false">
      <c r="A44" s="0" t="s">
        <v>1523</v>
      </c>
      <c r="B44" s="0" t="s">
        <v>965</v>
      </c>
      <c r="C44" s="0" t="s">
        <v>966</v>
      </c>
      <c r="D44" s="0" t="s">
        <v>967</v>
      </c>
      <c r="E44" s="0" t="n">
        <v>36</v>
      </c>
    </row>
    <row r="45" customFormat="false" ht="14.25" hidden="false" customHeight="false" outlineLevel="0" collapsed="false">
      <c r="A45" s="0" t="s">
        <v>1524</v>
      </c>
      <c r="B45" s="0" t="s">
        <v>968</v>
      </c>
      <c r="C45" s="0" t="s">
        <v>969</v>
      </c>
      <c r="D45" s="0" t="s">
        <v>577</v>
      </c>
      <c r="E45" s="0" t="n">
        <v>16</v>
      </c>
    </row>
    <row r="46" customFormat="false" ht="14.25" hidden="false" customHeight="false" outlineLevel="0" collapsed="false">
      <c r="A46" s="0" t="s">
        <v>1525</v>
      </c>
      <c r="B46" s="0" t="s">
        <v>970</v>
      </c>
      <c r="C46" s="0" t="s">
        <v>971</v>
      </c>
      <c r="D46" s="0" t="s">
        <v>812</v>
      </c>
      <c r="E46" s="0" t="n">
        <v>13</v>
      </c>
    </row>
    <row r="47" customFormat="false" ht="14.25" hidden="false" customHeight="false" outlineLevel="0" collapsed="false">
      <c r="A47" s="0" t="s">
        <v>1526</v>
      </c>
      <c r="B47" s="0" t="s">
        <v>810</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171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171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171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171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201"/>
  <sheetViews>
    <sheetView showFormulas="false" showGridLines="true" showRowColHeaders="true" showZeros="fals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K4" activeCellId="0" sqref="K4"/>
    </sheetView>
  </sheetViews>
  <sheetFormatPr defaultColWidth="9.1171875" defaultRowHeight="14.25" zeroHeight="false" outlineLevelRow="0" outlineLevelCol="0"/>
  <cols>
    <col collapsed="false" customWidth="true" hidden="false" outlineLevel="0" max="1" min="1" style="4" width="5.88"/>
    <col collapsed="false" customWidth="true" hidden="false" outlineLevel="0" max="2" min="2" style="4" width="29.45"/>
    <col collapsed="false" customWidth="true" hidden="false" outlineLevel="0" max="3" min="3" style="78" width="7.88"/>
    <col collapsed="false" customWidth="true" hidden="false" outlineLevel="0" max="4" min="4" style="78" width="5.88"/>
    <col collapsed="false" customWidth="true" hidden="false" outlineLevel="0" max="5" min="5" style="78" width="7.88"/>
    <col collapsed="false" customWidth="true" hidden="false" outlineLevel="0" max="6" min="6" style="78" width="8.22"/>
    <col collapsed="false" customWidth="true" hidden="false" outlineLevel="0" max="7" min="7" style="4" width="7.11"/>
    <col collapsed="false" customWidth="true" hidden="true" outlineLevel="0" max="8" min="8" style="78" width="7.88"/>
    <col collapsed="false" customWidth="true" hidden="true" outlineLevel="0" max="9" min="9" style="78" width="6.88"/>
    <col collapsed="false" customWidth="true" hidden="true" outlineLevel="0" max="10" min="10" style="78" width="6.11"/>
    <col collapsed="false" customWidth="true" hidden="false" outlineLevel="0" max="11" min="11" style="78" width="6.55"/>
    <col collapsed="false" customWidth="true" hidden="false" outlineLevel="0" max="12" min="12" style="4" width="8.88"/>
    <col collapsed="false" customWidth="true" hidden="true" outlineLevel="0" max="13" min="13" style="4" width="7.66"/>
    <col collapsed="false" customWidth="true" hidden="false" outlineLevel="0" max="15" min="14" style="4" width="7.66"/>
    <col collapsed="false" customWidth="true" hidden="true" outlineLevel="0" max="16" min="16" style="4" width="7.66"/>
    <col collapsed="false" customWidth="true" hidden="false" outlineLevel="0" max="27" min="17" style="4" width="7.66"/>
    <col collapsed="false" customWidth="true" hidden="true" outlineLevel="0" max="28" min="28" style="4" width="7.66"/>
    <col collapsed="false" customWidth="true" hidden="false" outlineLevel="0" max="29" min="29" style="4" width="33.11"/>
    <col collapsed="false" customWidth="true" hidden="false" outlineLevel="0" max="30" min="30" style="4" width="28.11"/>
    <col collapsed="false" customWidth="false" hidden="false" outlineLevel="0" max="1023" min="31" style="4" width="9.11"/>
  </cols>
  <sheetData>
    <row r="1" customFormat="false" ht="59.25" hidden="false" customHeight="true" outlineLevel="0" collapsed="false">
      <c r="A1" s="79" t="str">
        <f aca="true">_xlfn.CONCAT(Contacts!H1,"  - ",RIGHT(CELL("filename"),SUM(LEN(CELL("filename")),-FIND("'#",CELL("filename")),-2)))</f>
        <v>CHALLENGE SUD 10  - Tour 1</v>
      </c>
      <c r="B1" s="79"/>
      <c r="C1" s="79" t="n">
        <v>75</v>
      </c>
      <c r="E1" s="4"/>
      <c r="F1" s="80" t="s">
        <v>44</v>
      </c>
      <c r="G1" s="81" t="n">
        <v>1015</v>
      </c>
      <c r="H1" s="82"/>
      <c r="I1" s="82"/>
      <c r="J1" s="82"/>
      <c r="K1" s="82"/>
      <c r="L1" s="83" t="s">
        <v>10</v>
      </c>
      <c r="M1" s="84" t="s">
        <v>23</v>
      </c>
      <c r="N1" s="84" t="s">
        <v>14</v>
      </c>
      <c r="O1" s="84" t="s">
        <v>16</v>
      </c>
      <c r="P1" s="84" t="s">
        <v>24</v>
      </c>
      <c r="Q1" s="84" t="s">
        <v>18</v>
      </c>
      <c r="R1" s="84" t="s">
        <v>12</v>
      </c>
      <c r="S1" s="84" t="s">
        <v>22</v>
      </c>
      <c r="T1" s="84" t="s">
        <v>19</v>
      </c>
      <c r="U1" s="84" t="s">
        <v>45</v>
      </c>
      <c r="V1" s="84" t="s">
        <v>20</v>
      </c>
      <c r="W1" s="84" t="s">
        <v>21</v>
      </c>
      <c r="X1" s="84" t="s">
        <v>15</v>
      </c>
      <c r="Y1" s="84" t="s">
        <v>11</v>
      </c>
      <c r="Z1" s="84" t="s">
        <v>17</v>
      </c>
      <c r="AA1" s="84" t="s">
        <v>13</v>
      </c>
      <c r="AB1" s="84" t="s">
        <v>46</v>
      </c>
    </row>
    <row r="2" customFormat="false" ht="18" hidden="false" customHeight="true" outlineLevel="0" collapsed="false">
      <c r="B2" s="85"/>
      <c r="C2" s="86"/>
      <c r="D2" s="86"/>
      <c r="E2" s="86"/>
      <c r="F2" s="86"/>
      <c r="H2" s="87" t="s">
        <v>47</v>
      </c>
      <c r="I2" s="88" t="s">
        <v>48</v>
      </c>
      <c r="J2" s="88" t="s">
        <v>49</v>
      </c>
      <c r="K2" s="88" t="s">
        <v>50</v>
      </c>
      <c r="L2" s="83"/>
      <c r="M2" s="86" t="s">
        <v>29</v>
      </c>
      <c r="N2" s="86" t="s">
        <v>30</v>
      </c>
      <c r="O2" s="86" t="s">
        <v>31</v>
      </c>
      <c r="P2" s="82" t="s">
        <v>51</v>
      </c>
      <c r="Q2" s="82" t="s">
        <v>32</v>
      </c>
      <c r="R2" s="82" t="s">
        <v>33</v>
      </c>
      <c r="S2" s="82" t="s">
        <v>34</v>
      </c>
      <c r="T2" s="82" t="s">
        <v>35</v>
      </c>
      <c r="U2" s="82" t="s">
        <v>36</v>
      </c>
      <c r="V2" s="82" t="s">
        <v>37</v>
      </c>
      <c r="W2" s="82" t="s">
        <v>38</v>
      </c>
      <c r="X2" s="82" t="s">
        <v>39</v>
      </c>
      <c r="Y2" s="78" t="s">
        <v>40</v>
      </c>
      <c r="Z2" s="78" t="s">
        <v>41</v>
      </c>
      <c r="AA2" s="82" t="s">
        <v>42</v>
      </c>
      <c r="AB2" s="82" t="s">
        <v>52</v>
      </c>
    </row>
    <row r="3" customFormat="false" ht="14.25" hidden="false" customHeight="false" outlineLevel="0" collapsed="false">
      <c r="A3" s="89" t="s">
        <v>53</v>
      </c>
      <c r="B3" s="90" t="s">
        <v>54</v>
      </c>
      <c r="C3" s="91" t="s">
        <v>55</v>
      </c>
      <c r="D3" s="91" t="s">
        <v>56</v>
      </c>
      <c r="E3" s="91" t="s">
        <v>1</v>
      </c>
      <c r="F3" s="91" t="s">
        <v>57</v>
      </c>
      <c r="G3" s="92" t="s">
        <v>58</v>
      </c>
      <c r="H3" s="92"/>
      <c r="I3" s="92"/>
      <c r="J3" s="92"/>
      <c r="K3" s="93" t="s">
        <v>59</v>
      </c>
      <c r="L3" s="94" t="s">
        <v>60</v>
      </c>
      <c r="M3" s="95" t="n">
        <f aca="false">SUM(M4:M153)</f>
        <v>0</v>
      </c>
      <c r="N3" s="95" t="n">
        <f aca="false">SUM(N4:N153)</f>
        <v>238.5</v>
      </c>
      <c r="O3" s="95" t="n">
        <f aca="false">SUM(O4:O153)</f>
        <v>159.5</v>
      </c>
      <c r="P3" s="95" t="n">
        <f aca="false">SUM(P4:P153)</f>
        <v>0</v>
      </c>
      <c r="Q3" s="95" t="n">
        <f aca="false">SUM(Q4:Q153)</f>
        <v>106</v>
      </c>
      <c r="R3" s="95" t="n">
        <f aca="false">SUM(R4:R153)</f>
        <v>233.5</v>
      </c>
      <c r="S3" s="95" t="n">
        <f aca="false">SUM(S4:S153)</f>
        <v>38.5</v>
      </c>
      <c r="T3" s="95" t="n">
        <f aca="false">SUM(T4:T153)</f>
        <v>194.5</v>
      </c>
      <c r="U3" s="95" t="n">
        <f aca="false">SUM(U4:U153)</f>
        <v>208.5</v>
      </c>
      <c r="V3" s="95" t="n">
        <f aca="false">SUM(V4:V153)</f>
        <v>137.5</v>
      </c>
      <c r="W3" s="95" t="n">
        <f aca="false">SUM(W4:W153)</f>
        <v>66</v>
      </c>
      <c r="X3" s="95" t="n">
        <f aca="false">SUM(X4:X153)</f>
        <v>144</v>
      </c>
      <c r="Y3" s="95" t="n">
        <f aca="false">SUM(Y4:Y153)</f>
        <v>236.5</v>
      </c>
      <c r="Z3" s="95" t="n">
        <f aca="false">SUM(Z4:Z153)</f>
        <v>182</v>
      </c>
      <c r="AA3" s="95" t="n">
        <f aca="false">SUM(AA4:AA153)</f>
        <v>200</v>
      </c>
      <c r="AB3" s="95" t="n">
        <f aca="false">SUM(AB4:AB153)</f>
        <v>0</v>
      </c>
    </row>
    <row r="4" customFormat="false" ht="14.25" hidden="false" customHeight="false" outlineLevel="0" collapsed="false">
      <c r="A4" s="82" t="n">
        <f aca="false">IF(G4&lt;&gt;0,IF(COUNTIF(G$4:G$200,G4)&lt;&gt;1,RANK(G4,G$4:G$200)&amp;"°",RANK(G4,G$4:G$200)),"")</f>
        <v>1</v>
      </c>
      <c r="B4" s="96" t="s">
        <v>61</v>
      </c>
      <c r="C4" s="86" t="str">
        <f aca="false">IFERROR(VLOOKUP($B4,TabJoueurs,2,0),"")</f>
        <v>4D</v>
      </c>
      <c r="D4" s="86" t="str">
        <f aca="false">IFERROR(VLOOKUP($B4,TabJoueurs,3,0),"")</f>
        <v>V</v>
      </c>
      <c r="E4" s="86" t="str">
        <f aca="false">IFERROR(VLOOKUP($B4,TabJoueurs,4,0),"")</f>
        <v>FLO</v>
      </c>
      <c r="F4" s="86" t="n">
        <f aca="false">IFERROR(VLOOKUP($B4,TabJoueurs,7,0),"")</f>
        <v>0</v>
      </c>
      <c r="G4" s="82" t="n">
        <v>979</v>
      </c>
      <c r="H4" s="82" t="n">
        <f aca="false">COUNTIF(E$4:E4,E4)</f>
        <v>1</v>
      </c>
      <c r="I4" s="82" t="n">
        <f aca="false">IFERROR(IF(H4&lt;6,I3+1,I3),0)</f>
        <v>1</v>
      </c>
      <c r="J4" s="82" t="n">
        <f aca="false">IF(G4&gt;0,IF(H4&lt;6,PtsMax-I4+1,""),"")</f>
        <v>65</v>
      </c>
      <c r="K4" s="97" t="n">
        <f aca="false">MAX(M4:AB4)</f>
        <v>65</v>
      </c>
      <c r="L4" s="98" t="n">
        <f aca="false">IFERROR(G4/G$1,"")</f>
        <v>0.964532019704433</v>
      </c>
      <c r="M4" s="99" t="str">
        <f aca="false">IF(M$2=$E4,$J4,"")</f>
        <v/>
      </c>
      <c r="N4" s="86" t="str">
        <f aca="false">IF(N$2=$E4,$J4,"")</f>
        <v/>
      </c>
      <c r="O4" s="99" t="str">
        <f aca="false">IF(O$2=$E4,$J4,"")</f>
        <v/>
      </c>
      <c r="P4" s="86" t="str">
        <f aca="false">IF(P$2=$E4,$J4,"")</f>
        <v/>
      </c>
      <c r="Q4" s="86" t="str">
        <f aca="false">IF(Q$2=$E4,$J4,"")</f>
        <v/>
      </c>
      <c r="R4" s="99" t="str">
        <f aca="false">IF(R$2=$E4,$J4,"")</f>
        <v/>
      </c>
      <c r="S4" s="86" t="str">
        <f aca="false">IF(S$2=$E4,$J4,"")</f>
        <v/>
      </c>
      <c r="T4" s="99" t="str">
        <f aca="false">IF(T$2=$E4,$J4,"")</f>
        <v/>
      </c>
      <c r="U4" s="86" t="n">
        <f aca="false">IF(U$2=$E4,$J4,"")</f>
        <v>65</v>
      </c>
      <c r="V4" s="99" t="str">
        <f aca="false">IF(V$2=$E4,$J4,"")</f>
        <v/>
      </c>
      <c r="W4" s="86" t="str">
        <f aca="false">IF(W$2=$E4,$J4,"")</f>
        <v/>
      </c>
      <c r="X4" s="99" t="str">
        <f aca="false">IF(X$2=$E4,$J4,"")</f>
        <v/>
      </c>
      <c r="Y4" s="86" t="str">
        <f aca="false">IF(Y$2=$E4,$J4,"")</f>
        <v/>
      </c>
      <c r="Z4" s="99" t="str">
        <f aca="false">IF(Z$2=$E4,$J4,"")</f>
        <v/>
      </c>
      <c r="AA4" s="86" t="str">
        <f aca="false">IF(AA$2=$E4,$J4,"")</f>
        <v/>
      </c>
      <c r="AB4" s="99" t="str">
        <f aca="false">IF(AB$2=$E4,$J4,"")</f>
        <v/>
      </c>
      <c r="AC4" s="100"/>
      <c r="AD4" s="83"/>
      <c r="AE4" s="83"/>
      <c r="AF4" s="83"/>
    </row>
    <row r="5" customFormat="false" ht="14.25" hidden="false" customHeight="false" outlineLevel="0" collapsed="false">
      <c r="A5" s="82" t="n">
        <f aca="false">IF(G5&lt;&gt;0,IF(COUNTIF(G$4:G$200,G5)&lt;&gt;1,RANK(G5,G$4:G$200)&amp;"°",RANK(G5,G$4:G$200)),"")</f>
        <v>2</v>
      </c>
      <c r="B5" s="96" t="s">
        <v>62</v>
      </c>
      <c r="C5" s="86" t="str">
        <f aca="false">IFERROR(VLOOKUP($B5,TabJoueurs,2,0),"")</f>
        <v>4B</v>
      </c>
      <c r="D5" s="86" t="str">
        <f aca="false">IFERROR(VLOOKUP($B5,TabJoueurs,3,0),"")</f>
        <v>S</v>
      </c>
      <c r="E5" s="86" t="str">
        <f aca="false">IFERROR(VLOOKUP($B5,TabJoueurs,4,0),"")</f>
        <v>CNA</v>
      </c>
      <c r="F5" s="86" t="n">
        <f aca="false">IFERROR(VLOOKUP($B5,TabJoueurs,7,0),"")</f>
        <v>0</v>
      </c>
      <c r="G5" s="82" t="n">
        <v>975</v>
      </c>
      <c r="H5" s="82" t="n">
        <f aca="false">COUNTIF(E$4:E5,E5)</f>
        <v>1</v>
      </c>
      <c r="I5" s="82" t="n">
        <f aca="false">IFERROR(IF(H5&lt;6,I4+1,I4),0)</f>
        <v>2</v>
      </c>
      <c r="J5" s="82" t="n">
        <f aca="false">IF(G5&gt;0,IF(H5&lt;6,PtsMax-I5+1,""),"")</f>
        <v>64</v>
      </c>
      <c r="K5" s="97" t="n">
        <f aca="false">MAX(M5:AB5)</f>
        <v>64</v>
      </c>
      <c r="L5" s="98" t="n">
        <f aca="false">IFERROR(G5/G$1,"")</f>
        <v>0.960591133004926</v>
      </c>
      <c r="M5" s="99" t="str">
        <f aca="false">IF(M$2=$E5,$J5,"")</f>
        <v/>
      </c>
      <c r="N5" s="86" t="str">
        <f aca="false">IF(N$2=$E5,$J5,"")</f>
        <v/>
      </c>
      <c r="O5" s="99" t="str">
        <f aca="false">IF(O$2=$E5,$J5,"")</f>
        <v/>
      </c>
      <c r="P5" s="86" t="str">
        <f aca="false">IF(P$2=$E5,$J5,"")</f>
        <v/>
      </c>
      <c r="Q5" s="86" t="str">
        <f aca="false">IF(Q$2=$E5,$J5,"")</f>
        <v/>
      </c>
      <c r="R5" s="99" t="n">
        <f aca="false">IF(R$2=$E5,$J5,"")</f>
        <v>64</v>
      </c>
      <c r="S5" s="86" t="str">
        <f aca="false">IF(S$2=$E5,$J5,"")</f>
        <v/>
      </c>
      <c r="T5" s="99" t="str">
        <f aca="false">IF(T$2=$E5,$J5,"")</f>
        <v/>
      </c>
      <c r="U5" s="86" t="str">
        <f aca="false">IF(U$2=$E5,$J5,"")</f>
        <v/>
      </c>
      <c r="V5" s="99" t="str">
        <f aca="false">IF(V$2=$E5,$J5,"")</f>
        <v/>
      </c>
      <c r="W5" s="86" t="str">
        <f aca="false">IF(W$2=$E5,$J5,"")</f>
        <v/>
      </c>
      <c r="X5" s="99" t="str">
        <f aca="false">IF(X$2=$E5,$J5,"")</f>
        <v/>
      </c>
      <c r="Y5" s="86" t="str">
        <f aca="false">IF(Y$2=$E5,$J5,"")</f>
        <v/>
      </c>
      <c r="Z5" s="99" t="str">
        <f aca="false">IF(Z$2=$E5,$J5,"")</f>
        <v/>
      </c>
      <c r="AA5" s="86" t="str">
        <f aca="false">IF(AA$2=$E5,$J5,"")</f>
        <v/>
      </c>
      <c r="AB5" s="99" t="str">
        <f aca="false">IF(AB$2=$E5,$J5,"")</f>
        <v/>
      </c>
      <c r="AC5" s="101"/>
      <c r="AD5" s="83"/>
      <c r="AE5" s="83"/>
      <c r="AF5" s="83"/>
    </row>
    <row r="6" customFormat="false" ht="14.25" hidden="false" customHeight="false" outlineLevel="0" collapsed="false">
      <c r="A6" s="82" t="n">
        <f aca="false">IF(G6&lt;&gt;0,IF(COUNTIF(G$4:G$200,G6)&lt;&gt;1,RANK(G6,G$4:G$200)&amp;"°",RANK(G6,G$4:G$200)),"")</f>
        <v>3</v>
      </c>
      <c r="B6" s="96" t="s">
        <v>63</v>
      </c>
      <c r="C6" s="86" t="str">
        <f aca="false">IFERROR(VLOOKUP($B6,TabJoueurs,2,0),"")</f>
        <v>4C</v>
      </c>
      <c r="D6" s="86" t="str">
        <f aca="false">IFERROR(VLOOKUP($B6,TabJoueurs,3,0),"")</f>
        <v>S</v>
      </c>
      <c r="E6" s="86" t="str">
        <f aca="false">IFERROR(VLOOKUP($B6,TabJoueurs,4,0),"")</f>
        <v>LUX</v>
      </c>
      <c r="F6" s="86" t="n">
        <f aca="false">IFERROR(VLOOKUP($B6,TabJoueurs,7,0),"")</f>
        <v>0</v>
      </c>
      <c r="G6" s="82" t="n">
        <v>907</v>
      </c>
      <c r="H6" s="82" t="n">
        <f aca="false">COUNTIF(E$4:E6,E6)</f>
        <v>1</v>
      </c>
      <c r="I6" s="82" t="n">
        <f aca="false">IFERROR(IF(H6&lt;6,I5+1,I5),0)</f>
        <v>3</v>
      </c>
      <c r="J6" s="82" t="n">
        <f aca="false">IF(G6&gt;0,IF(H6&lt;6,PtsMax-I6+1,""),"")</f>
        <v>63</v>
      </c>
      <c r="K6" s="97" t="n">
        <f aca="false">MAX(M6:AB6)</f>
        <v>63</v>
      </c>
      <c r="L6" s="98" t="n">
        <f aca="false">IFERROR(G6/G$1,"")</f>
        <v>0.893596059113301</v>
      </c>
      <c r="M6" s="99" t="str">
        <f aca="false">IF(M$2=$E6,$J6,"")</f>
        <v/>
      </c>
      <c r="N6" s="86" t="str">
        <f aca="false">IF(N$2=$E6,$J6,"")</f>
        <v/>
      </c>
      <c r="O6" s="99" t="str">
        <f aca="false">IF(O$2=$E6,$J6,"")</f>
        <v/>
      </c>
      <c r="P6" s="86" t="str">
        <f aca="false">IF(P$2=$E6,$J6,"")</f>
        <v/>
      </c>
      <c r="Q6" s="86" t="str">
        <f aca="false">IF(Q$2=$E6,$J6,"")</f>
        <v/>
      </c>
      <c r="R6" s="99" t="str">
        <f aca="false">IF(R$2=$E6,$J6,"")</f>
        <v/>
      </c>
      <c r="S6" s="86" t="str">
        <f aca="false">IF(S$2=$E6,$J6,"")</f>
        <v/>
      </c>
      <c r="T6" s="99" t="str">
        <f aca="false">IF(T$2=$E6,$J6,"")</f>
        <v/>
      </c>
      <c r="U6" s="86" t="str">
        <f aca="false">IF(U$2=$E6,$J6,"")</f>
        <v/>
      </c>
      <c r="V6" s="99" t="str">
        <f aca="false">IF(V$2=$E6,$J6,"")</f>
        <v/>
      </c>
      <c r="W6" s="86" t="str">
        <f aca="false">IF(W$2=$E6,$J6,"")</f>
        <v/>
      </c>
      <c r="X6" s="99" t="str">
        <f aca="false">IF(X$2=$E6,$J6,"")</f>
        <v/>
      </c>
      <c r="Y6" s="86" t="n">
        <f aca="false">IF(Y$2=$E6,$J6,"")</f>
        <v>63</v>
      </c>
      <c r="Z6" s="99" t="str">
        <f aca="false">IF(Z$2=$E6,$J6,"")</f>
        <v/>
      </c>
      <c r="AA6" s="86" t="str">
        <f aca="false">IF(AA$2=$E6,$J6,"")</f>
        <v/>
      </c>
      <c r="AB6" s="99" t="str">
        <f aca="false">IF(AB$2=$E6,$J6,"")</f>
        <v/>
      </c>
      <c r="AC6" s="101"/>
      <c r="AD6" s="83"/>
      <c r="AE6" s="83"/>
      <c r="AF6" s="83"/>
    </row>
    <row r="7" customFormat="false" ht="14.25" hidden="false" customHeight="false" outlineLevel="0" collapsed="false">
      <c r="A7" s="82" t="n">
        <f aca="false">IF(G7&lt;&gt;0,IF(COUNTIF(G$4:G$200,G7)&lt;&gt;1,RANK(G7,G$4:G$200)&amp;"°",RANK(G7,G$4:G$200)),"")</f>
        <v>4</v>
      </c>
      <c r="B7" s="96" t="s">
        <v>64</v>
      </c>
      <c r="C7" s="86" t="str">
        <f aca="false">IFERROR(VLOOKUP($B7,TabJoueurs,2,0),"")</f>
        <v>4B</v>
      </c>
      <c r="D7" s="86" t="str">
        <f aca="false">IFERROR(VLOOKUP($B7,TabJoueurs,3,0),"")</f>
        <v>S</v>
      </c>
      <c r="E7" s="86" t="str">
        <f aca="false">IFERROR(VLOOKUP($B7,TabJoueurs,4,0),"")</f>
        <v>WAA</v>
      </c>
      <c r="F7" s="86" t="n">
        <f aca="false">IFERROR(VLOOKUP($B7,TabJoueurs,7,0),"")</f>
        <v>0</v>
      </c>
      <c r="G7" s="82" t="n">
        <v>906</v>
      </c>
      <c r="H7" s="82" t="n">
        <f aca="false">COUNTIF(E$4:E7,E7)</f>
        <v>1</v>
      </c>
      <c r="I7" s="82" t="n">
        <f aca="false">IFERROR(IF(H7&lt;6,I6+1,I6),0)</f>
        <v>4</v>
      </c>
      <c r="J7" s="82" t="n">
        <f aca="false">IF(G7&gt;0,IF(H7&lt;6,PtsMax-I7+1,""),"")</f>
        <v>62</v>
      </c>
      <c r="K7" s="97" t="n">
        <f aca="false">MAX(M7:AB7)</f>
        <v>62</v>
      </c>
      <c r="L7" s="98" t="n">
        <f aca="false">IFERROR(G7/G$1,"")</f>
        <v>0.892610837438424</v>
      </c>
      <c r="M7" s="99" t="str">
        <f aca="false">IF(M$2=$E7,$J7,"")</f>
        <v/>
      </c>
      <c r="N7" s="86" t="str">
        <f aca="false">IF(N$2=$E7,$J7,"")</f>
        <v/>
      </c>
      <c r="O7" s="99" t="str">
        <f aca="false">IF(O$2=$E7,$J7,"")</f>
        <v/>
      </c>
      <c r="P7" s="86" t="str">
        <f aca="false">IF(P$2=$E7,$J7,"")</f>
        <v/>
      </c>
      <c r="Q7" s="86" t="str">
        <f aca="false">IF(Q$2=$E7,$J7,"")</f>
        <v/>
      </c>
      <c r="R7" s="99" t="str">
        <f aca="false">IF(R$2=$E7,$J7,"")</f>
        <v/>
      </c>
      <c r="S7" s="86" t="str">
        <f aca="false">IF(S$2=$E7,$J7,"")</f>
        <v/>
      </c>
      <c r="T7" s="99" t="str">
        <f aca="false">IF(T$2=$E7,$J7,"")</f>
        <v/>
      </c>
      <c r="U7" s="86" t="str">
        <f aca="false">IF(U$2=$E7,$J7,"")</f>
        <v/>
      </c>
      <c r="V7" s="99" t="str">
        <f aca="false">IF(V$2=$E7,$J7,"")</f>
        <v/>
      </c>
      <c r="W7" s="86" t="str">
        <f aca="false">IF(W$2=$E7,$J7,"")</f>
        <v/>
      </c>
      <c r="X7" s="99" t="str">
        <f aca="false">IF(X$2=$E7,$J7,"")</f>
        <v/>
      </c>
      <c r="Y7" s="86" t="str">
        <f aca="false">IF(Y$2=$E7,$J7,"")</f>
        <v/>
      </c>
      <c r="Z7" s="99" t="str">
        <f aca="false">IF(Z$2=$E7,$J7,"")</f>
        <v/>
      </c>
      <c r="AA7" s="86" t="n">
        <f aca="false">IF(AA$2=$E7,$J7,"")</f>
        <v>62</v>
      </c>
      <c r="AB7" s="99" t="str">
        <f aca="false">IF(AB$2=$E7,$J7,"")</f>
        <v/>
      </c>
      <c r="AC7" s="101"/>
      <c r="AD7" s="83"/>
      <c r="AE7" s="83"/>
      <c r="AF7" s="83"/>
    </row>
    <row r="8" customFormat="false" ht="14.25" hidden="false" customHeight="false" outlineLevel="0" collapsed="false">
      <c r="A8" s="82" t="n">
        <f aca="false">IF(G8&lt;&gt;0,IF(COUNTIF(G$4:G$200,G8)&lt;&gt;1,RANK(G8,G$4:G$200)&amp;"°",RANK(G8,G$4:G$200)),"")</f>
        <v>5</v>
      </c>
      <c r="B8" s="96" t="s">
        <v>65</v>
      </c>
      <c r="C8" s="86" t="str">
        <f aca="false">IFERROR(VLOOKUP($B8,TabJoueurs,2,0),"")</f>
        <v>4C</v>
      </c>
      <c r="D8" s="86" t="str">
        <f aca="false">IFERROR(VLOOKUP($B8,TabJoueurs,3,0),"")</f>
        <v>S</v>
      </c>
      <c r="E8" s="86" t="str">
        <f aca="false">IFERROR(VLOOKUP($B8,TabJoueurs,4,0),"")</f>
        <v>LUX</v>
      </c>
      <c r="F8" s="86" t="n">
        <f aca="false">IFERROR(VLOOKUP($B8,TabJoueurs,7,0),"")</f>
        <v>0</v>
      </c>
      <c r="G8" s="82" t="n">
        <v>901</v>
      </c>
      <c r="H8" s="82" t="n">
        <f aca="false">COUNTIF(E$4:E8,E8)</f>
        <v>2</v>
      </c>
      <c r="I8" s="82" t="n">
        <f aca="false">IFERROR(IF(H8&lt;6,I7+1,I7),0)</f>
        <v>5</v>
      </c>
      <c r="J8" s="82" t="n">
        <f aca="false">IF(G8&gt;0,IF(H8&lt;6,PtsMax-I8+1,""),"")</f>
        <v>61</v>
      </c>
      <c r="K8" s="97" t="n">
        <f aca="false">MAX(M8:AB8)</f>
        <v>61</v>
      </c>
      <c r="L8" s="98" t="n">
        <f aca="false">IFERROR(G8/G$1,"")</f>
        <v>0.887684729064039</v>
      </c>
      <c r="M8" s="99" t="str">
        <f aca="false">IF(M$2=$E8,$J8,"")</f>
        <v/>
      </c>
      <c r="N8" s="86" t="str">
        <f aca="false">IF(N$2=$E8,$J8,"")</f>
        <v/>
      </c>
      <c r="O8" s="99" t="str">
        <f aca="false">IF(O$2=$E8,$J8,"")</f>
        <v/>
      </c>
      <c r="P8" s="86" t="str">
        <f aca="false">IF(P$2=$E8,$J8,"")</f>
        <v/>
      </c>
      <c r="Q8" s="86" t="str">
        <f aca="false">IF(Q$2=$E8,$J8,"")</f>
        <v/>
      </c>
      <c r="R8" s="99" t="str">
        <f aca="false">IF(R$2=$E8,$J8,"")</f>
        <v/>
      </c>
      <c r="S8" s="86" t="str">
        <f aca="false">IF(S$2=$E8,$J8,"")</f>
        <v/>
      </c>
      <c r="T8" s="99" t="str">
        <f aca="false">IF(T$2=$E8,$J8,"")</f>
        <v/>
      </c>
      <c r="U8" s="86" t="str">
        <f aca="false">IF(U$2=$E8,$J8,"")</f>
        <v/>
      </c>
      <c r="V8" s="99" t="str">
        <f aca="false">IF(V$2=$E8,$J8,"")</f>
        <v/>
      </c>
      <c r="W8" s="86" t="str">
        <f aca="false">IF(W$2=$E8,$J8,"")</f>
        <v/>
      </c>
      <c r="X8" s="99" t="str">
        <f aca="false">IF(X$2=$E8,$J8,"")</f>
        <v/>
      </c>
      <c r="Y8" s="86" t="n">
        <f aca="false">IF(Y$2=$E8,$J8,"")</f>
        <v>61</v>
      </c>
      <c r="Z8" s="99" t="str">
        <f aca="false">IF(Z$2=$E8,$J8,"")</f>
        <v/>
      </c>
      <c r="AA8" s="86" t="str">
        <f aca="false">IF(AA$2=$E8,$J8,"")</f>
        <v/>
      </c>
      <c r="AB8" s="99" t="str">
        <f aca="false">IF(AB$2=$E8,$J8,"")</f>
        <v/>
      </c>
      <c r="AC8" s="101"/>
      <c r="AD8" s="83"/>
      <c r="AE8" s="83"/>
      <c r="AF8" s="83"/>
    </row>
    <row r="9" customFormat="false" ht="14.25" hidden="false" customHeight="false" outlineLevel="0" collapsed="false">
      <c r="A9" s="82" t="n">
        <f aca="false">IF(G9&lt;&gt;0,IF(COUNTIF(G$4:G$200,G9)&lt;&gt;1,RANK(G9,G$4:G$200)&amp;"°",RANK(G9,G$4:G$200)),"")</f>
        <v>6</v>
      </c>
      <c r="B9" s="96" t="s">
        <v>66</v>
      </c>
      <c r="C9" s="86" t="str">
        <f aca="false">IFERROR(VLOOKUP($B9,TabJoueurs,2,0),"")</f>
        <v>5D</v>
      </c>
      <c r="D9" s="86" t="str">
        <f aca="false">IFERROR(VLOOKUP($B9,TabJoueurs,3,0),"")</f>
        <v>V</v>
      </c>
      <c r="E9" s="86" t="str">
        <f aca="false">IFERROR(VLOOKUP($B9,TabJoueurs,4,0),"")</f>
        <v>AYW</v>
      </c>
      <c r="F9" s="86" t="n">
        <f aca="false">IFERROR(VLOOKUP($B9,TabJoueurs,7,0),"")</f>
        <v>0</v>
      </c>
      <c r="G9" s="82" t="n">
        <v>900</v>
      </c>
      <c r="H9" s="82" t="n">
        <f aca="false">COUNTIF(E$4:E9,E9)</f>
        <v>1</v>
      </c>
      <c r="I9" s="82" t="n">
        <f aca="false">IFERROR(IF(H9&lt;6,I8+1,I8),0)</f>
        <v>6</v>
      </c>
      <c r="J9" s="82" t="n">
        <f aca="false">IF(G9&gt;0,IF(H9&lt;6,PtsMax-I9+1,""),"")</f>
        <v>60</v>
      </c>
      <c r="K9" s="97" t="n">
        <f aca="false">MAX(M9:AB9)</f>
        <v>60</v>
      </c>
      <c r="L9" s="98" t="n">
        <f aca="false">IFERROR(G9/G$1,"")</f>
        <v>0.886699507389162</v>
      </c>
      <c r="M9" s="99" t="str">
        <f aca="false">IF(M$2=$E9,$J9,"")</f>
        <v/>
      </c>
      <c r="N9" s="86" t="n">
        <f aca="false">IF(N$2=$E9,$J9,"")</f>
        <v>60</v>
      </c>
      <c r="O9" s="99" t="str">
        <f aca="false">IF(O$2=$E9,$J9,"")</f>
        <v/>
      </c>
      <c r="P9" s="86" t="str">
        <f aca="false">IF(P$2=$E9,$J9,"")</f>
        <v/>
      </c>
      <c r="Q9" s="86" t="str">
        <f aca="false">IF(Q$2=$E9,$J9,"")</f>
        <v/>
      </c>
      <c r="R9" s="99" t="str">
        <f aca="false">IF(R$2=$E9,$J9,"")</f>
        <v/>
      </c>
      <c r="S9" s="86" t="str">
        <f aca="false">IF(S$2=$E9,$J9,"")</f>
        <v/>
      </c>
      <c r="T9" s="99" t="str">
        <f aca="false">IF(T$2=$E9,$J9,"")</f>
        <v/>
      </c>
      <c r="U9" s="86" t="str">
        <f aca="false">IF(U$2=$E9,$J9,"")</f>
        <v/>
      </c>
      <c r="V9" s="99" t="str">
        <f aca="false">IF(V$2=$E9,$J9,"")</f>
        <v/>
      </c>
      <c r="W9" s="86" t="str">
        <f aca="false">IF(W$2=$E9,$J9,"")</f>
        <v/>
      </c>
      <c r="X9" s="99" t="str">
        <f aca="false">IF(X$2=$E9,$J9,"")</f>
        <v/>
      </c>
      <c r="Y9" s="86" t="str">
        <f aca="false">IF(Y$2=$E9,$J9,"")</f>
        <v/>
      </c>
      <c r="Z9" s="99" t="str">
        <f aca="false">IF(Z$2=$E9,$J9,"")</f>
        <v/>
      </c>
      <c r="AA9" s="86" t="str">
        <f aca="false">IF(AA$2=$E9,$J9,"")</f>
        <v/>
      </c>
      <c r="AB9" s="99" t="str">
        <f aca="false">IF(AB$2=$E9,$J9,"")</f>
        <v/>
      </c>
      <c r="AC9" s="101"/>
      <c r="AD9" s="83"/>
      <c r="AE9" s="83"/>
      <c r="AF9" s="83"/>
    </row>
    <row r="10" customFormat="false" ht="14.25" hidden="false" customHeight="false" outlineLevel="0" collapsed="false">
      <c r="A10" s="82" t="n">
        <f aca="false">IF(G10&lt;&gt;0,IF(COUNTIF(G$4:G$200,G10)&lt;&gt;1,RANK(G10,G$4:G$200)&amp;"°",RANK(G10,G$4:G$200)),"")</f>
        <v>7</v>
      </c>
      <c r="B10" s="96" t="s">
        <v>67</v>
      </c>
      <c r="C10" s="86" t="str">
        <f aca="false">IFERROR(VLOOKUP($B10,TabJoueurs,2,0),"")</f>
        <v>6A</v>
      </c>
      <c r="D10" s="86" t="str">
        <f aca="false">IFERROR(VLOOKUP($B10,TabJoueurs,3,0),"")</f>
        <v>C</v>
      </c>
      <c r="E10" s="86" t="str">
        <f aca="false">IFERROR(VLOOKUP($B10,TabJoueurs,4,0),"")</f>
        <v>FLO</v>
      </c>
      <c r="F10" s="86" t="n">
        <f aca="false">IFERROR(VLOOKUP($B10,TabJoueurs,7,0),"")</f>
        <v>0</v>
      </c>
      <c r="G10" s="82" t="n">
        <v>889</v>
      </c>
      <c r="H10" s="82" t="n">
        <f aca="false">COUNTIF(E$4:E10,E10)</f>
        <v>2</v>
      </c>
      <c r="I10" s="82" t="n">
        <f aca="false">IFERROR(IF(H10&lt;6,I9+1,I9),0)</f>
        <v>7</v>
      </c>
      <c r="J10" s="82" t="n">
        <f aca="false">IF(G10&gt;0,IF(H10&lt;6,PtsMax-I10+1,""),"")</f>
        <v>59</v>
      </c>
      <c r="K10" s="97" t="n">
        <f aca="false">MAX(M10:AB10)</f>
        <v>59</v>
      </c>
      <c r="L10" s="98" t="n">
        <f aca="false">IFERROR(G10/G$1,"")</f>
        <v>0.875862068965517</v>
      </c>
      <c r="M10" s="99" t="str">
        <f aca="false">IF(M$2=$E10,$J10,"")</f>
        <v/>
      </c>
      <c r="N10" s="86" t="str">
        <f aca="false">IF(N$2=$E10,$J10,"")</f>
        <v/>
      </c>
      <c r="O10" s="99" t="str">
        <f aca="false">IF(O$2=$E10,$J10,"")</f>
        <v/>
      </c>
      <c r="P10" s="86" t="str">
        <f aca="false">IF(P$2=$E10,$J10,"")</f>
        <v/>
      </c>
      <c r="Q10" s="86" t="str">
        <f aca="false">IF(Q$2=$E10,$J10,"")</f>
        <v/>
      </c>
      <c r="R10" s="99" t="str">
        <f aca="false">IF(R$2=$E10,$J10,"")</f>
        <v/>
      </c>
      <c r="S10" s="86" t="str">
        <f aca="false">IF(S$2=$E10,$J10,"")</f>
        <v/>
      </c>
      <c r="T10" s="99" t="str">
        <f aca="false">IF(T$2=$E10,$J10,"")</f>
        <v/>
      </c>
      <c r="U10" s="86" t="n">
        <f aca="false">IF(U$2=$E10,$J10,"")</f>
        <v>59</v>
      </c>
      <c r="V10" s="99" t="str">
        <f aca="false">IF(V$2=$E10,$J10,"")</f>
        <v/>
      </c>
      <c r="W10" s="86" t="str">
        <f aca="false">IF(W$2=$E10,$J10,"")</f>
        <v/>
      </c>
      <c r="X10" s="99" t="str">
        <f aca="false">IF(X$2=$E10,$J10,"")</f>
        <v/>
      </c>
      <c r="Y10" s="86" t="str">
        <f aca="false">IF(Y$2=$E10,$J10,"")</f>
        <v/>
      </c>
      <c r="Z10" s="99" t="str">
        <f aca="false">IF(Z$2=$E10,$J10,"")</f>
        <v/>
      </c>
      <c r="AA10" s="86" t="str">
        <f aca="false">IF(AA$2=$E10,$J10,"")</f>
        <v/>
      </c>
      <c r="AB10" s="99" t="str">
        <f aca="false">IF(AB$2=$E10,$J10,"")</f>
        <v/>
      </c>
      <c r="AC10" s="101"/>
      <c r="AD10" s="83"/>
      <c r="AE10" s="83"/>
      <c r="AF10" s="83"/>
    </row>
    <row r="11" customFormat="false" ht="14.25" hidden="false" customHeight="false" outlineLevel="0" collapsed="false">
      <c r="A11" s="82" t="n">
        <f aca="false">IF(G11&lt;&gt;0,IF(COUNTIF(G$4:G$200,G11)&lt;&gt;1,RANK(G11,G$4:G$200)&amp;"°",RANK(G11,G$4:G$200)),"")</f>
        <v>8</v>
      </c>
      <c r="B11" s="96" t="s">
        <v>68</v>
      </c>
      <c r="C11" s="86" t="str">
        <f aca="false">IFERROR(VLOOKUP($B11,TabJoueurs,2,0),"")</f>
        <v>5B</v>
      </c>
      <c r="D11" s="86" t="str">
        <f aca="false">IFERROR(VLOOKUP($B11,TabJoueurs,3,0),"")</f>
        <v>R</v>
      </c>
      <c r="E11" s="86" t="str">
        <f aca="false">IFERROR(VLOOKUP($B11,TabJoueurs,4,0),"")</f>
        <v>AYW</v>
      </c>
      <c r="F11" s="86" t="n">
        <f aca="false">IFERROR(VLOOKUP($B11,TabJoueurs,7,0),"")</f>
        <v>0</v>
      </c>
      <c r="G11" s="82" t="n">
        <v>875</v>
      </c>
      <c r="H11" s="82" t="n">
        <f aca="false">COUNTIF(E$4:E11,E11)</f>
        <v>2</v>
      </c>
      <c r="I11" s="82" t="n">
        <f aca="false">IFERROR(IF(H11&lt;6,I10+1,I10),0)</f>
        <v>8</v>
      </c>
      <c r="J11" s="82" t="n">
        <f aca="false">IF(G11&gt;0,IF(H11&lt;6,PtsMax-I11+1,""),"")</f>
        <v>58</v>
      </c>
      <c r="K11" s="97" t="n">
        <f aca="false">MAX(M11:AB11)</f>
        <v>58</v>
      </c>
      <c r="L11" s="98" t="n">
        <f aca="false">IFERROR(G11/G$1,"")</f>
        <v>0.862068965517241</v>
      </c>
      <c r="M11" s="99" t="str">
        <f aca="false">IF(M$2=$E11,$J11,"")</f>
        <v/>
      </c>
      <c r="N11" s="86" t="n">
        <f aca="false">IF(N$2=$E11,$J11,"")</f>
        <v>58</v>
      </c>
      <c r="O11" s="99" t="str">
        <f aca="false">IF(O$2=$E11,$J11,"")</f>
        <v/>
      </c>
      <c r="P11" s="86" t="str">
        <f aca="false">IF(P$2=$E11,$J11,"")</f>
        <v/>
      </c>
      <c r="Q11" s="86" t="str">
        <f aca="false">IF(Q$2=$E11,$J11,"")</f>
        <v/>
      </c>
      <c r="R11" s="99" t="str">
        <f aca="false">IF(R$2=$E11,$J11,"")</f>
        <v/>
      </c>
      <c r="S11" s="86" t="str">
        <f aca="false">IF(S$2=$E11,$J11,"")</f>
        <v/>
      </c>
      <c r="T11" s="99" t="str">
        <f aca="false">IF(T$2=$E11,$J11,"")</f>
        <v/>
      </c>
      <c r="U11" s="86" t="str">
        <f aca="false">IF(U$2=$E11,$J11,"")</f>
        <v/>
      </c>
      <c r="V11" s="99" t="str">
        <f aca="false">IF(V$2=$E11,$J11,"")</f>
        <v/>
      </c>
      <c r="W11" s="86" t="str">
        <f aca="false">IF(W$2=$E11,$J11,"")</f>
        <v/>
      </c>
      <c r="X11" s="99" t="str">
        <f aca="false">IF(X$2=$E11,$J11,"")</f>
        <v/>
      </c>
      <c r="Y11" s="86" t="str">
        <f aca="false">IF(Y$2=$E11,$J11,"")</f>
        <v/>
      </c>
      <c r="Z11" s="99" t="str">
        <f aca="false">IF(Z$2=$E11,$J11,"")</f>
        <v/>
      </c>
      <c r="AA11" s="86" t="str">
        <f aca="false">IF(AA$2=$E11,$J11,"")</f>
        <v/>
      </c>
      <c r="AB11" s="99" t="str">
        <f aca="false">IF(AB$2=$E11,$J11,"")</f>
        <v/>
      </c>
      <c r="AC11" s="101"/>
      <c r="AD11" s="83"/>
      <c r="AE11" s="83"/>
      <c r="AF11" s="83"/>
    </row>
    <row r="12" customFormat="false" ht="14.25" hidden="false" customHeight="false" outlineLevel="0" collapsed="false">
      <c r="A12" s="82" t="n">
        <f aca="false">IF(G12&lt;&gt;0,IF(COUNTIF(G$4:G$200,G12)&lt;&gt;1,RANK(G12,G$4:G$200)&amp;"°",RANK(G12,G$4:G$200)),"")</f>
        <v>9</v>
      </c>
      <c r="B12" s="96" t="s">
        <v>69</v>
      </c>
      <c r="C12" s="86" t="str">
        <f aca="false">IFERROR(VLOOKUP($B12,TabJoueurs,2,0),"")</f>
        <v>6C</v>
      </c>
      <c r="D12" s="86" t="str">
        <f aca="false">IFERROR(VLOOKUP($B12,TabJoueurs,3,0),"")</f>
        <v>R</v>
      </c>
      <c r="E12" s="86" t="str">
        <f aca="false">IFERROR(VLOOKUP($B12,TabJoueurs,4,0),"")</f>
        <v>CNA</v>
      </c>
      <c r="F12" s="86" t="n">
        <f aca="false">IFERROR(VLOOKUP($B12,TabJoueurs,7,0),"")</f>
        <v>0</v>
      </c>
      <c r="G12" s="82" t="n">
        <v>872</v>
      </c>
      <c r="H12" s="82" t="n">
        <f aca="false">COUNTIF(E$4:E12,E12)</f>
        <v>2</v>
      </c>
      <c r="I12" s="82" t="n">
        <f aca="false">IFERROR(IF(H12&lt;6,I11+1,I11),0)</f>
        <v>9</v>
      </c>
      <c r="J12" s="82" t="n">
        <f aca="false">IF(G12&gt;0,IF(H12&lt;6,PtsMax-I12+1,""),"")</f>
        <v>57</v>
      </c>
      <c r="K12" s="97" t="n">
        <f aca="false">MAX(M12:AB12)</f>
        <v>57</v>
      </c>
      <c r="L12" s="98" t="n">
        <f aca="false">IFERROR(G12/G$1,"")</f>
        <v>0.859113300492611</v>
      </c>
      <c r="M12" s="99" t="str">
        <f aca="false">IF(M$2=$E12,$J12,"")</f>
        <v/>
      </c>
      <c r="N12" s="86" t="str">
        <f aca="false">IF(N$2=$E12,$J12,"")</f>
        <v/>
      </c>
      <c r="O12" s="99" t="str">
        <f aca="false">IF(O$2=$E12,$J12,"")</f>
        <v/>
      </c>
      <c r="P12" s="86" t="str">
        <f aca="false">IF(P$2=$E12,$J12,"")</f>
        <v/>
      </c>
      <c r="Q12" s="86" t="str">
        <f aca="false">IF(Q$2=$E12,$J12,"")</f>
        <v/>
      </c>
      <c r="R12" s="99" t="n">
        <f aca="false">IF(R$2=$E12,$J12,"")</f>
        <v>57</v>
      </c>
      <c r="S12" s="86" t="str">
        <f aca="false">IF(S$2=$E12,$J12,"")</f>
        <v/>
      </c>
      <c r="T12" s="99" t="str">
        <f aca="false">IF(T$2=$E12,$J12,"")</f>
        <v/>
      </c>
      <c r="U12" s="86" t="str">
        <f aca="false">IF(U$2=$E12,$J12,"")</f>
        <v/>
      </c>
      <c r="V12" s="99" t="str">
        <f aca="false">IF(V$2=$E12,$J12,"")</f>
        <v/>
      </c>
      <c r="W12" s="86" t="str">
        <f aca="false">IF(W$2=$E12,$J12,"")</f>
        <v/>
      </c>
      <c r="X12" s="99" t="str">
        <f aca="false">IF(X$2=$E12,$J12,"")</f>
        <v/>
      </c>
      <c r="Y12" s="86" t="str">
        <f aca="false">IF(Y$2=$E12,$J12,"")</f>
        <v/>
      </c>
      <c r="Z12" s="99" t="str">
        <f aca="false">IF(Z$2=$E12,$J12,"")</f>
        <v/>
      </c>
      <c r="AA12" s="86" t="str">
        <f aca="false">IF(AA$2=$E12,$J12,"")</f>
        <v/>
      </c>
      <c r="AB12" s="99" t="str">
        <f aca="false">IF(AB$2=$E12,$J12,"")</f>
        <v/>
      </c>
      <c r="AC12" s="101"/>
      <c r="AD12" s="83"/>
      <c r="AE12" s="83"/>
      <c r="AF12" s="83"/>
    </row>
    <row r="13" customFormat="false" ht="14.25" hidden="false" customHeight="false" outlineLevel="0" collapsed="false">
      <c r="A13" s="82" t="n">
        <f aca="false">IF(G13&lt;&gt;0,IF(COUNTIF(G$4:G$200,G13)&lt;&gt;1,RANK(G13,G$4:G$200)&amp;"°",RANK(G13,G$4:G$200)),"")</f>
        <v>10</v>
      </c>
      <c r="B13" s="96" t="s">
        <v>70</v>
      </c>
      <c r="C13" s="86" t="str">
        <f aca="false">IFERROR(VLOOKUP($B13,TabJoueurs,2,0),"")</f>
        <v>5B</v>
      </c>
      <c r="D13" s="86" t="str">
        <f aca="false">IFERROR(VLOOKUP($B13,TabJoueurs,3,0),"")</f>
        <v>V</v>
      </c>
      <c r="E13" s="86" t="str">
        <f aca="false">IFERROR(VLOOKUP($B13,TabJoueurs,4,0),"")</f>
        <v>SLR</v>
      </c>
      <c r="F13" s="86" t="n">
        <f aca="false">IFERROR(VLOOKUP($B13,TabJoueurs,7,0),"")</f>
        <v>0</v>
      </c>
      <c r="G13" s="82" t="n">
        <v>871</v>
      </c>
      <c r="H13" s="82" t="n">
        <f aca="false">COUNTIF(E$4:E13,E13)</f>
        <v>1</v>
      </c>
      <c r="I13" s="82" t="n">
        <f aca="false">IFERROR(IF(H13&lt;6,I12+1,I12),0)</f>
        <v>10</v>
      </c>
      <c r="J13" s="82" t="n">
        <f aca="false">IF(G13&gt;0,IF(H13&lt;6,PtsMax-I13+1,""),"")</f>
        <v>56</v>
      </c>
      <c r="K13" s="97" t="n">
        <f aca="false">MAX(M13:AB13)</f>
        <v>56</v>
      </c>
      <c r="L13" s="98" t="n">
        <f aca="false">IFERROR(G13/G$1,"")</f>
        <v>0.858128078817734</v>
      </c>
      <c r="M13" s="99" t="str">
        <f aca="false">IF(M$2=$E13,$J13,"")</f>
        <v/>
      </c>
      <c r="N13" s="86" t="str">
        <f aca="false">IF(N$2=$E13,$J13,"")</f>
        <v/>
      </c>
      <c r="O13" s="99" t="str">
        <f aca="false">IF(O$2=$E13,$J13,"")</f>
        <v/>
      </c>
      <c r="P13" s="86" t="str">
        <f aca="false">IF(P$2=$E13,$J13,"")</f>
        <v/>
      </c>
      <c r="Q13" s="86" t="str">
        <f aca="false">IF(Q$2=$E13,$J13,"")</f>
        <v/>
      </c>
      <c r="R13" s="99" t="str">
        <f aca="false">IF(R$2=$E13,$J13,"")</f>
        <v/>
      </c>
      <c r="S13" s="86" t="str">
        <f aca="false">IF(S$2=$E13,$J13,"")</f>
        <v/>
      </c>
      <c r="T13" s="99" t="str">
        <f aca="false">IF(T$2=$E13,$J13,"")</f>
        <v/>
      </c>
      <c r="U13" s="86" t="str">
        <f aca="false">IF(U$2=$E13,$J13,"")</f>
        <v/>
      </c>
      <c r="V13" s="99" t="str">
        <f aca="false">IF(V$2=$E13,$J13,"")</f>
        <v/>
      </c>
      <c r="W13" s="86" t="str">
        <f aca="false">IF(W$2=$E13,$J13,"")</f>
        <v/>
      </c>
      <c r="X13" s="99" t="str">
        <f aca="false">IF(X$2=$E13,$J13,"")</f>
        <v/>
      </c>
      <c r="Y13" s="86" t="str">
        <f aca="false">IF(Y$2=$E13,$J13,"")</f>
        <v/>
      </c>
      <c r="Z13" s="99" t="n">
        <f aca="false">IF(Z$2=$E13,$J13,"")</f>
        <v>56</v>
      </c>
      <c r="AA13" s="86" t="str">
        <f aca="false">IF(AA$2=$E13,$J13,"")</f>
        <v/>
      </c>
      <c r="AB13" s="99" t="str">
        <f aca="false">IF(AB$2=$E13,$J13,"")</f>
        <v/>
      </c>
      <c r="AC13" s="101"/>
      <c r="AD13" s="83"/>
      <c r="AE13" s="83"/>
      <c r="AF13" s="83"/>
    </row>
    <row r="14" customFormat="false" ht="14.25" hidden="false" customHeight="false" outlineLevel="0" collapsed="false">
      <c r="A14" s="82" t="n">
        <f aca="false">IF(G14&lt;&gt;0,IF(COUNTIF(G$4:G$200,G14)&lt;&gt;1,RANK(G14,G$4:G$200)&amp;"°",RANK(G14,G$4:G$200)),"")</f>
        <v>11</v>
      </c>
      <c r="B14" s="96" t="s">
        <v>71</v>
      </c>
      <c r="C14" s="86" t="str">
        <f aca="false">IFERROR(VLOOKUP($B14,TabJoueurs,2,0),"")</f>
        <v>5D</v>
      </c>
      <c r="D14" s="86" t="str">
        <f aca="false">IFERROR(VLOOKUP($B14,TabJoueurs,3,0),"")</f>
        <v>R</v>
      </c>
      <c r="E14" s="86" t="str">
        <f aca="false">IFERROR(VLOOKUP($B14,TabJoueurs,4,0),"")</f>
        <v>DZY</v>
      </c>
      <c r="F14" s="86" t="n">
        <f aca="false">IFERROR(VLOOKUP($B14,TabJoueurs,7,0),"")</f>
        <v>0</v>
      </c>
      <c r="G14" s="82" t="n">
        <v>867</v>
      </c>
      <c r="H14" s="82" t="n">
        <f aca="false">COUNTIF(E$4:E14,E14)</f>
        <v>1</v>
      </c>
      <c r="I14" s="82" t="n">
        <f aca="false">IFERROR(IF(H14&lt;6,I13+1,I13),0)</f>
        <v>11</v>
      </c>
      <c r="J14" s="82" t="n">
        <f aca="false">IF(G14&gt;0,IF(H14&lt;6,PtsMax-I14+1,""),"")</f>
        <v>55</v>
      </c>
      <c r="K14" s="97" t="n">
        <f aca="false">MAX(M14:AB14)</f>
        <v>55</v>
      </c>
      <c r="L14" s="98" t="n">
        <f aca="false">IFERROR(G14/G$1,"")</f>
        <v>0.854187192118227</v>
      </c>
      <c r="M14" s="99" t="str">
        <f aca="false">IF(M$2=$E14,$J14,"")</f>
        <v/>
      </c>
      <c r="N14" s="86" t="str">
        <f aca="false">IF(N$2=$E14,$J14,"")</f>
        <v/>
      </c>
      <c r="O14" s="99" t="str">
        <f aca="false">IF(O$2=$E14,$J14,"")</f>
        <v/>
      </c>
      <c r="P14" s="86" t="str">
        <f aca="false">IF(P$2=$E14,$J14,"")</f>
        <v/>
      </c>
      <c r="Q14" s="86" t="str">
        <f aca="false">IF(Q$2=$E14,$J14,"")</f>
        <v/>
      </c>
      <c r="R14" s="99" t="str">
        <f aca="false">IF(R$2=$E14,$J14,"")</f>
        <v/>
      </c>
      <c r="S14" s="86" t="str">
        <f aca="false">IF(S$2=$E14,$J14,"")</f>
        <v/>
      </c>
      <c r="T14" s="99" t="n">
        <f aca="false">IF(T$2=$E14,$J14,"")</f>
        <v>55</v>
      </c>
      <c r="U14" s="86" t="str">
        <f aca="false">IF(U$2=$E14,$J14,"")</f>
        <v/>
      </c>
      <c r="V14" s="99" t="str">
        <f aca="false">IF(V$2=$E14,$J14,"")</f>
        <v/>
      </c>
      <c r="W14" s="86" t="str">
        <f aca="false">IF(W$2=$E14,$J14,"")</f>
        <v/>
      </c>
      <c r="X14" s="99" t="str">
        <f aca="false">IF(X$2=$E14,$J14,"")</f>
        <v/>
      </c>
      <c r="Y14" s="86" t="str">
        <f aca="false">IF(Y$2=$E14,$J14,"")</f>
        <v/>
      </c>
      <c r="Z14" s="99" t="str">
        <f aca="false">IF(Z$2=$E14,$J14,"")</f>
        <v/>
      </c>
      <c r="AA14" s="86" t="str">
        <f aca="false">IF(AA$2=$E14,$J14,"")</f>
        <v/>
      </c>
      <c r="AB14" s="99" t="str">
        <f aca="false">IF(AB$2=$E14,$J14,"")</f>
        <v/>
      </c>
      <c r="AC14" s="101"/>
      <c r="AD14" s="83"/>
      <c r="AE14" s="83"/>
      <c r="AF14" s="83"/>
    </row>
    <row r="15" customFormat="false" ht="14.25" hidden="false" customHeight="false" outlineLevel="0" collapsed="false">
      <c r="A15" s="82" t="str">
        <f aca="false">IF(G15&lt;&gt;0,IF(COUNTIF(G$4:G$200,G15)&lt;&gt;1,RANK(G15,G$4:G$200)&amp;"°",RANK(G15,G$4:G$200)),"")</f>
        <v>12°</v>
      </c>
      <c r="B15" s="96" t="s">
        <v>72</v>
      </c>
      <c r="C15" s="86" t="str">
        <f aca="false">IFERROR(VLOOKUP($B15,TabJoueurs,2,0),"")</f>
        <v>4A</v>
      </c>
      <c r="D15" s="86" t="str">
        <f aca="false">IFERROR(VLOOKUP($B15,TabJoueurs,3,0),"")</f>
        <v>S</v>
      </c>
      <c r="E15" s="86" t="str">
        <f aca="false">IFERROR(VLOOKUP($B15,TabJoueurs,4,0),"")</f>
        <v>AYW</v>
      </c>
      <c r="F15" s="86" t="n">
        <f aca="false">IFERROR(VLOOKUP($B15,TabJoueurs,7,0),"")</f>
        <v>0</v>
      </c>
      <c r="G15" s="82" t="n">
        <v>864</v>
      </c>
      <c r="H15" s="82" t="n">
        <f aca="false">COUNTIF(E$4:E15,E15)</f>
        <v>3</v>
      </c>
      <c r="I15" s="82" t="n">
        <f aca="false">IFERROR(IF(H15&lt;6,I14+1,I14),0)</f>
        <v>12</v>
      </c>
      <c r="J15" s="82" t="n">
        <f aca="false">IF(G15&gt;0,IF(H15&lt;6,PtsMax-I15+1,""),"")</f>
        <v>54</v>
      </c>
      <c r="K15" s="97" t="n">
        <f aca="false">MAX(M15:AB15)</f>
        <v>53.5</v>
      </c>
      <c r="L15" s="98" t="n">
        <f aca="false">IFERROR(G15/G$1,"")</f>
        <v>0.851231527093596</v>
      </c>
      <c r="M15" s="99" t="str">
        <f aca="false">IF(M$2=$E15,$J15,"")</f>
        <v/>
      </c>
      <c r="N15" s="86" t="n">
        <v>53.5</v>
      </c>
      <c r="O15" s="99" t="str">
        <f aca="false">IF(O$2=$E15,$J15,"")</f>
        <v/>
      </c>
      <c r="P15" s="86" t="str">
        <f aca="false">IF(P$2=$E15,$J15,"")</f>
        <v/>
      </c>
      <c r="Q15" s="86" t="str">
        <f aca="false">IF(Q$2=$E15,$J15,"")</f>
        <v/>
      </c>
      <c r="R15" s="99" t="str">
        <f aca="false">IF(R$2=$E15,$J15,"")</f>
        <v/>
      </c>
      <c r="S15" s="86" t="str">
        <f aca="false">IF(S$2=$E15,$J15,"")</f>
        <v/>
      </c>
      <c r="T15" s="99" t="str">
        <f aca="false">IF(T$2=$E15,$J15,"")</f>
        <v/>
      </c>
      <c r="U15" s="86" t="str">
        <f aca="false">IF(U$2=$E15,$J15,"")</f>
        <v/>
      </c>
      <c r="V15" s="99" t="str">
        <f aca="false">IF(V$2=$E15,$J15,"")</f>
        <v/>
      </c>
      <c r="W15" s="86" t="str">
        <f aca="false">IF(W$2=$E15,$J15,"")</f>
        <v/>
      </c>
      <c r="X15" s="99" t="str">
        <f aca="false">IF(X$2=$E15,$J15,"")</f>
        <v/>
      </c>
      <c r="Y15" s="86" t="str">
        <f aca="false">IF(Y$2=$E15,$J15,"")</f>
        <v/>
      </c>
      <c r="Z15" s="99" t="str">
        <f aca="false">IF(Z$2=$E15,$J15,"")</f>
        <v/>
      </c>
      <c r="AA15" s="86" t="str">
        <f aca="false">IF(AA$2=$E15,$J15,"")</f>
        <v/>
      </c>
      <c r="AB15" s="99" t="str">
        <f aca="false">IF(AB$2=$E15,$J15,"")</f>
        <v/>
      </c>
      <c r="AC15" s="101"/>
      <c r="AD15" s="83"/>
      <c r="AE15" s="83"/>
      <c r="AF15" s="83"/>
    </row>
    <row r="16" customFormat="false" ht="14.25" hidden="false" customHeight="false" outlineLevel="0" collapsed="false">
      <c r="A16" s="82" t="str">
        <f aca="false">IF(G16&lt;&gt;0,IF(COUNTIF(G$4:G$200,G16)&lt;&gt;1,RANK(G16,G$4:G$200)&amp;"°",RANK(G16,G$4:G$200)),"")</f>
        <v>12°</v>
      </c>
      <c r="B16" s="96" t="s">
        <v>73</v>
      </c>
      <c r="C16" s="86" t="str">
        <f aca="false">IFERROR(VLOOKUP($B16,TabJoueurs,2,0),"")</f>
        <v>4A</v>
      </c>
      <c r="D16" s="86" t="str">
        <f aca="false">IFERROR(VLOOKUP($B16,TabJoueurs,3,0),"")</f>
        <v>S</v>
      </c>
      <c r="E16" s="86" t="str">
        <f aca="false">IFERROR(VLOOKUP($B16,TabJoueurs,4,0),"")</f>
        <v>GED</v>
      </c>
      <c r="F16" s="86" t="n">
        <f aca="false">IFERROR(VLOOKUP($B16,TabJoueurs,7,0),"")</f>
        <v>0</v>
      </c>
      <c r="G16" s="82" t="n">
        <v>864</v>
      </c>
      <c r="H16" s="82" t="n">
        <f aca="false">COUNTIF(E$4:E16,E16)</f>
        <v>1</v>
      </c>
      <c r="I16" s="82" t="n">
        <f aca="false">IFERROR(IF(H16&lt;6,I15+1,I15),0)</f>
        <v>13</v>
      </c>
      <c r="J16" s="82" t="n">
        <f aca="false">IF(G16&gt;0,IF(H16&lt;6,PtsMax-I16+1,""),"")</f>
        <v>53</v>
      </c>
      <c r="K16" s="97" t="n">
        <f aca="false">MAX(M16:AB16)</f>
        <v>53.5</v>
      </c>
      <c r="L16" s="98" t="n">
        <f aca="false">IFERROR(G16/G$1,"")</f>
        <v>0.851231527093596</v>
      </c>
      <c r="M16" s="99" t="str">
        <f aca="false">IF(M$2=$E16,$J16,"")</f>
        <v/>
      </c>
      <c r="N16" s="86" t="str">
        <f aca="false">IF(N$2=$E16,$J16,"")</f>
        <v/>
      </c>
      <c r="O16" s="99" t="str">
        <f aca="false">IF(O$2=$E16,$J16,"")</f>
        <v/>
      </c>
      <c r="P16" s="86" t="str">
        <f aca="false">IF(P$2=$E16,$J16,"")</f>
        <v/>
      </c>
      <c r="Q16" s="86" t="str">
        <f aca="false">IF(Q$2=$E16,$J16,"")</f>
        <v/>
      </c>
      <c r="R16" s="99" t="str">
        <f aca="false">IF(R$2=$E16,$J16,"")</f>
        <v/>
      </c>
      <c r="S16" s="86" t="str">
        <f aca="false">IF(S$2=$E16,$J16,"")</f>
        <v/>
      </c>
      <c r="T16" s="99" t="str">
        <f aca="false">IF(T$2=$E16,$J16,"")</f>
        <v/>
      </c>
      <c r="U16" s="86" t="str">
        <f aca="false">IF(U$2=$E16,$J16,"")</f>
        <v/>
      </c>
      <c r="V16" s="99" t="n">
        <v>53.5</v>
      </c>
      <c r="W16" s="86" t="str">
        <f aca="false">IF(W$2=$E16,$J16,"")</f>
        <v/>
      </c>
      <c r="X16" s="99" t="str">
        <f aca="false">IF(X$2=$E16,$J16,"")</f>
        <v/>
      </c>
      <c r="Y16" s="86" t="str">
        <f aca="false">IF(Y$2=$E16,$J16,"")</f>
        <v/>
      </c>
      <c r="Z16" s="99" t="str">
        <f aca="false">IF(Z$2=$E16,$J16,"")</f>
        <v/>
      </c>
      <c r="AA16" s="86" t="str">
        <f aca="false">IF(AA$2=$E16,$J16,"")</f>
        <v/>
      </c>
      <c r="AB16" s="99" t="str">
        <f aca="false">IF(AB$2=$E16,$J16,"")</f>
        <v/>
      </c>
      <c r="AC16" s="101"/>
      <c r="AD16" s="83"/>
      <c r="AE16" s="83"/>
      <c r="AF16" s="83"/>
    </row>
    <row r="17" customFormat="false" ht="14.25" hidden="false" customHeight="false" outlineLevel="0" collapsed="false">
      <c r="A17" s="82" t="n">
        <f aca="false">IF(G17&lt;&gt;0,IF(COUNTIF(G$4:G$200,G17)&lt;&gt;1,RANK(G17,G$4:G$200)&amp;"°",RANK(G17,G$4:G$200)),"")</f>
        <v>14</v>
      </c>
      <c r="B17" s="96" t="s">
        <v>74</v>
      </c>
      <c r="C17" s="86" t="str">
        <f aca="false">IFERROR(VLOOKUP($B17,TabJoueurs,2,0),"")</f>
        <v>4C</v>
      </c>
      <c r="D17" s="86" t="str">
        <f aca="false">IFERROR(VLOOKUP($B17,TabJoueurs,3,0),"")</f>
        <v>V</v>
      </c>
      <c r="E17" s="86" t="str">
        <f aca="false">IFERROR(VLOOKUP($B17,TabJoueurs,4,0),"")</f>
        <v>LIB</v>
      </c>
      <c r="F17" s="86" t="n">
        <f aca="false">IFERROR(VLOOKUP($B17,TabJoueurs,7,0),"")</f>
        <v>0</v>
      </c>
      <c r="G17" s="82" t="n">
        <v>863</v>
      </c>
      <c r="H17" s="82" t="n">
        <f aca="false">COUNTIF(E$4:E17,E17)</f>
        <v>1</v>
      </c>
      <c r="I17" s="82" t="n">
        <f aca="false">IFERROR(IF(H17&lt;6,I16+1,I16),0)</f>
        <v>14</v>
      </c>
      <c r="J17" s="82" t="n">
        <f aca="false">IF(G17&gt;0,IF(H17&lt;6,PtsMax-I17+1,""),"")</f>
        <v>52</v>
      </c>
      <c r="K17" s="97" t="n">
        <f aca="false">MAX(M17:AB17)</f>
        <v>52</v>
      </c>
      <c r="L17" s="98" t="n">
        <f aca="false">IFERROR(G17/G$1,"")</f>
        <v>0.850246305418719</v>
      </c>
      <c r="M17" s="99" t="str">
        <f aca="false">IF(M$2=$E17,$J17,"")</f>
        <v/>
      </c>
      <c r="N17" s="86" t="str">
        <f aca="false">IF(N$2=$E17,$J17,"")</f>
        <v/>
      </c>
      <c r="O17" s="99" t="str">
        <f aca="false">IF(O$2=$E17,$J17,"")</f>
        <v/>
      </c>
      <c r="P17" s="86" t="str">
        <f aca="false">IF(P$2=$E17,$J17,"")</f>
        <v/>
      </c>
      <c r="Q17" s="86" t="str">
        <f aca="false">IF(Q$2=$E17,$J17,"")</f>
        <v/>
      </c>
      <c r="R17" s="99" t="str">
        <f aca="false">IF(R$2=$E17,$J17,"")</f>
        <v/>
      </c>
      <c r="S17" s="86" t="str">
        <f aca="false">IF(S$2=$E17,$J17,"")</f>
        <v/>
      </c>
      <c r="T17" s="99" t="str">
        <f aca="false">IF(T$2=$E17,$J17,"")</f>
        <v/>
      </c>
      <c r="U17" s="86" t="str">
        <f aca="false">IF(U$2=$E17,$J17,"")</f>
        <v/>
      </c>
      <c r="V17" s="99" t="str">
        <f aca="false">IF(V$2=$E17,$J17,"")</f>
        <v/>
      </c>
      <c r="W17" s="86" t="str">
        <f aca="false">IF(W$2=$E17,$J17,"")</f>
        <v/>
      </c>
      <c r="X17" s="99" t="n">
        <f aca="false">IF(X$2=$E17,$J17,"")</f>
        <v>52</v>
      </c>
      <c r="Y17" s="86" t="str">
        <f aca="false">IF(Y$2=$E17,$J17,"")</f>
        <v/>
      </c>
      <c r="Z17" s="99" t="str">
        <f aca="false">IF(Z$2=$E17,$J17,"")</f>
        <v/>
      </c>
      <c r="AA17" s="86" t="str">
        <f aca="false">IF(AA$2=$E17,$J17,"")</f>
        <v/>
      </c>
      <c r="AB17" s="99" t="str">
        <f aca="false">IF(AB$2=$E17,$J17,"")</f>
        <v/>
      </c>
      <c r="AC17" s="101"/>
      <c r="AD17" s="83"/>
      <c r="AE17" s="83"/>
      <c r="AF17" s="83"/>
    </row>
    <row r="18" customFormat="false" ht="14.25" hidden="false" customHeight="false" outlineLevel="0" collapsed="false">
      <c r="A18" s="82" t="n">
        <f aca="false">IF(G18&lt;&gt;0,IF(COUNTIF(G$4:G$200,G18)&lt;&gt;1,RANK(G18,G$4:G$200)&amp;"°",RANK(G18,G$4:G$200)),"")</f>
        <v>15</v>
      </c>
      <c r="B18" s="96" t="s">
        <v>75</v>
      </c>
      <c r="C18" s="86" t="str">
        <f aca="false">IFERROR(VLOOKUP($B18,TabJoueurs,2,0),"")</f>
        <v>4B</v>
      </c>
      <c r="D18" s="86" t="str">
        <f aca="false">IFERROR(VLOOKUP($B18,TabJoueurs,3,0),"")</f>
        <v>D</v>
      </c>
      <c r="E18" s="86" t="str">
        <f aca="false">IFERROR(VLOOKUP($B18,TabJoueurs,4,0),"")</f>
        <v>CHY</v>
      </c>
      <c r="F18" s="86" t="n">
        <f aca="false">IFERROR(VLOOKUP($B18,TabJoueurs,7,0),"")</f>
        <v>0</v>
      </c>
      <c r="G18" s="82" t="n">
        <v>830</v>
      </c>
      <c r="H18" s="82" t="n">
        <f aca="false">COUNTIF(E$4:E18,E18)</f>
        <v>1</v>
      </c>
      <c r="I18" s="82" t="n">
        <f aca="false">IFERROR(IF(H18&lt;6,I17+1,I17),0)</f>
        <v>15</v>
      </c>
      <c r="J18" s="82" t="n">
        <f aca="false">IF(G18&gt;0,IF(H18&lt;6,PtsMax-I18+1,""),"")</f>
        <v>51</v>
      </c>
      <c r="K18" s="97" t="n">
        <f aca="false">MAX(M18:AB18)</f>
        <v>51</v>
      </c>
      <c r="L18" s="98" t="n">
        <f aca="false">IFERROR(G18/G$1,"")</f>
        <v>0.817733990147783</v>
      </c>
      <c r="M18" s="99" t="str">
        <f aca="false">IF(M$2=$E18,$J18,"")</f>
        <v/>
      </c>
      <c r="N18" s="86" t="str">
        <f aca="false">IF(N$2=$E18,$J18,"")</f>
        <v/>
      </c>
      <c r="O18" s="99" t="str">
        <f aca="false">IF(O$2=$E18,$J18,"")</f>
        <v/>
      </c>
      <c r="P18" s="86" t="str">
        <f aca="false">IF(P$2=$E18,$J18,"")</f>
        <v/>
      </c>
      <c r="Q18" s="86" t="n">
        <f aca="false">IF(Q$2=$E18,$J18,"")</f>
        <v>51</v>
      </c>
      <c r="R18" s="99" t="str">
        <f aca="false">IF(R$2=$E18,$J18,"")</f>
        <v/>
      </c>
      <c r="S18" s="86" t="str">
        <f aca="false">IF(S$2=$E18,$J18,"")</f>
        <v/>
      </c>
      <c r="T18" s="99" t="str">
        <f aca="false">IF(T$2=$E18,$J18,"")</f>
        <v/>
      </c>
      <c r="U18" s="86" t="str">
        <f aca="false">IF(U$2=$E18,$J18,"")</f>
        <v/>
      </c>
      <c r="V18" s="99" t="str">
        <f aca="false">IF(V$2=$E18,$J18,"")</f>
        <v/>
      </c>
      <c r="W18" s="86" t="str">
        <f aca="false">IF(W$2=$E18,$J18,"")</f>
        <v/>
      </c>
      <c r="X18" s="99" t="str">
        <f aca="false">IF(X$2=$E18,$J18,"")</f>
        <v/>
      </c>
      <c r="Y18" s="86" t="str">
        <f aca="false">IF(Y$2=$E18,$J18,"")</f>
        <v/>
      </c>
      <c r="Z18" s="99" t="str">
        <f aca="false">IF(Z$2=$E18,$J18,"")</f>
        <v/>
      </c>
      <c r="AA18" s="86" t="str">
        <f aca="false">IF(AA$2=$E18,$J18,"")</f>
        <v/>
      </c>
      <c r="AB18" s="99" t="str">
        <f aca="false">IF(AB$2=$E18,$J18,"")</f>
        <v/>
      </c>
      <c r="AC18" s="101"/>
      <c r="AD18" s="83"/>
      <c r="AE18" s="83"/>
      <c r="AF18" s="83"/>
    </row>
    <row r="19" customFormat="false" ht="14.25" hidden="false" customHeight="false" outlineLevel="0" collapsed="false">
      <c r="A19" s="82" t="n">
        <f aca="false">IF(G19&lt;&gt;0,IF(COUNTIF(G$4:G$200,G19)&lt;&gt;1,RANK(G19,G$4:G$200)&amp;"°",RANK(G19,G$4:G$200)),"")</f>
        <v>16</v>
      </c>
      <c r="B19" s="96" t="s">
        <v>76</v>
      </c>
      <c r="C19" s="86" t="str">
        <f aca="false">IFERROR(VLOOKUP($B19,TabJoueurs,2,0),"")</f>
        <v>5D</v>
      </c>
      <c r="D19" s="86" t="str">
        <f aca="false">IFERROR(VLOOKUP($B19,TabJoueurs,3,0),"")</f>
        <v>R</v>
      </c>
      <c r="E19" s="86" t="str">
        <f aca="false">IFERROR(VLOOKUP($B19,TabJoueurs,4,0),"")</f>
        <v>AYW</v>
      </c>
      <c r="F19" s="86" t="n">
        <f aca="false">IFERROR(VLOOKUP($B19,TabJoueurs,7,0),"")</f>
        <v>0</v>
      </c>
      <c r="G19" s="82" t="n">
        <v>823</v>
      </c>
      <c r="H19" s="82" t="n">
        <f aca="false">COUNTIF(E$4:E19,E19)</f>
        <v>4</v>
      </c>
      <c r="I19" s="82" t="n">
        <f aca="false">IFERROR(IF(H19&lt;6,I18+1,I18),0)</f>
        <v>16</v>
      </c>
      <c r="J19" s="82" t="n">
        <f aca="false">IF(G19&gt;0,IF(H19&lt;6,PtsMax-I19+1,""),"")</f>
        <v>50</v>
      </c>
      <c r="K19" s="97" t="n">
        <f aca="false">MAX(M19:AB19)</f>
        <v>50</v>
      </c>
      <c r="L19" s="98" t="n">
        <f aca="false">IFERROR(G19/G$1,"")</f>
        <v>0.810837438423645</v>
      </c>
      <c r="M19" s="99" t="str">
        <f aca="false">IF(M$2=$E19,$J19,"")</f>
        <v/>
      </c>
      <c r="N19" s="86" t="n">
        <f aca="false">IF(N$2=$E19,$J19,"")</f>
        <v>50</v>
      </c>
      <c r="O19" s="99" t="str">
        <f aca="false">IF(O$2=$E19,$J19,"")</f>
        <v/>
      </c>
      <c r="P19" s="86" t="str">
        <f aca="false">IF(P$2=$E19,$J19,"")</f>
        <v/>
      </c>
      <c r="Q19" s="86" t="str">
        <f aca="false">IF(Q$2=$E19,$J19,"")</f>
        <v/>
      </c>
      <c r="R19" s="99" t="str">
        <f aca="false">IF(R$2=$E19,$J19,"")</f>
        <v/>
      </c>
      <c r="S19" s="86" t="str">
        <f aca="false">IF(S$2=$E19,$J19,"")</f>
        <v/>
      </c>
      <c r="T19" s="99" t="str">
        <f aca="false">IF(T$2=$E19,$J19,"")</f>
        <v/>
      </c>
      <c r="U19" s="86" t="str">
        <f aca="false">IF(U$2=$E19,$J19,"")</f>
        <v/>
      </c>
      <c r="V19" s="99" t="str">
        <f aca="false">IF(V$2=$E19,$J19,"")</f>
        <v/>
      </c>
      <c r="W19" s="86" t="str">
        <f aca="false">IF(W$2=$E19,$J19,"")</f>
        <v/>
      </c>
      <c r="X19" s="99" t="str">
        <f aca="false">IF(X$2=$E19,$J19,"")</f>
        <v/>
      </c>
      <c r="Y19" s="86" t="str">
        <f aca="false">IF(Y$2=$E19,$J19,"")</f>
        <v/>
      </c>
      <c r="Z19" s="99" t="str">
        <f aca="false">IF(Z$2=$E19,$J19,"")</f>
        <v/>
      </c>
      <c r="AA19" s="86" t="str">
        <f aca="false">IF(AA$2=$E19,$J19,"")</f>
        <v/>
      </c>
      <c r="AB19" s="99" t="str">
        <f aca="false">IF(AB$2=$E19,$J19,"")</f>
        <v/>
      </c>
      <c r="AC19" s="101"/>
      <c r="AD19" s="83"/>
      <c r="AE19" s="83"/>
      <c r="AF19" s="83"/>
    </row>
    <row r="20" customFormat="false" ht="14.25" hidden="false" customHeight="false" outlineLevel="0" collapsed="false">
      <c r="A20" s="82" t="n">
        <f aca="false">IF(G20&lt;&gt;0,IF(COUNTIF(G$4:G$200,G20)&lt;&gt;1,RANK(G20,G$4:G$200)&amp;"°",RANK(G20,G$4:G$200)),"")</f>
        <v>17</v>
      </c>
      <c r="B20" s="96" t="s">
        <v>77</v>
      </c>
      <c r="C20" s="86" t="str">
        <f aca="false">IFERROR(VLOOKUP($B20,TabJoueurs,2,0),"")</f>
        <v>4A</v>
      </c>
      <c r="D20" s="86" t="str">
        <f aca="false">IFERROR(VLOOKUP($B20,TabJoueurs,3,0),"")</f>
        <v>D</v>
      </c>
      <c r="E20" s="86" t="str">
        <f aca="false">IFERROR(VLOOKUP($B20,TabJoueurs,4,0),"")</f>
        <v>GED</v>
      </c>
      <c r="F20" s="86" t="n">
        <f aca="false">IFERROR(VLOOKUP($B20,TabJoueurs,7,0),"")</f>
        <v>0</v>
      </c>
      <c r="G20" s="82" t="n">
        <v>818</v>
      </c>
      <c r="H20" s="82" t="n">
        <f aca="false">COUNTIF(E$4:E20,E20)</f>
        <v>2</v>
      </c>
      <c r="I20" s="82" t="n">
        <f aca="false">IFERROR(IF(H20&lt;6,I19+1,I19),0)</f>
        <v>17</v>
      </c>
      <c r="J20" s="82" t="n">
        <f aca="false">IF(G20&gt;0,IF(H20&lt;6,PtsMax-I20+1,""),"")</f>
        <v>49</v>
      </c>
      <c r="K20" s="97" t="n">
        <f aca="false">MAX(M20:AB20)</f>
        <v>49</v>
      </c>
      <c r="L20" s="98" t="n">
        <f aca="false">IFERROR(G20/G$1,"")</f>
        <v>0.805911330049261</v>
      </c>
      <c r="M20" s="99" t="str">
        <f aca="false">IF(M$2=$E20,$J20,"")</f>
        <v/>
      </c>
      <c r="N20" s="86" t="str">
        <f aca="false">IF(N$2=$E20,$J20,"")</f>
        <v/>
      </c>
      <c r="O20" s="99" t="str">
        <f aca="false">IF(O$2=$E20,$J20,"")</f>
        <v/>
      </c>
      <c r="P20" s="86" t="str">
        <f aca="false">IF(P$2=$E20,$J20,"")</f>
        <v/>
      </c>
      <c r="Q20" s="86" t="str">
        <f aca="false">IF(Q$2=$E20,$J20,"")</f>
        <v/>
      </c>
      <c r="R20" s="99" t="str">
        <f aca="false">IF(R$2=$E20,$J20,"")</f>
        <v/>
      </c>
      <c r="S20" s="86" t="str">
        <f aca="false">IF(S$2=$E20,$J20,"")</f>
        <v/>
      </c>
      <c r="T20" s="99" t="str">
        <f aca="false">IF(T$2=$E20,$J20,"")</f>
        <v/>
      </c>
      <c r="U20" s="86" t="str">
        <f aca="false">IF(U$2=$E20,$J20,"")</f>
        <v/>
      </c>
      <c r="V20" s="99" t="n">
        <f aca="false">IF(V$2=$E20,$J20,"")</f>
        <v>49</v>
      </c>
      <c r="W20" s="86" t="str">
        <f aca="false">IF(W$2=$E20,$J20,"")</f>
        <v/>
      </c>
      <c r="X20" s="99" t="str">
        <f aca="false">IF(X$2=$E20,$J20,"")</f>
        <v/>
      </c>
      <c r="Y20" s="86" t="str">
        <f aca="false">IF(Y$2=$E20,$J20,"")</f>
        <v/>
      </c>
      <c r="Z20" s="99" t="str">
        <f aca="false">IF(Z$2=$E20,$J20,"")</f>
        <v/>
      </c>
      <c r="AA20" s="86" t="str">
        <f aca="false">IF(AA$2=$E20,$J20,"")</f>
        <v/>
      </c>
      <c r="AB20" s="99" t="str">
        <f aca="false">IF(AB$2=$E20,$J20,"")</f>
        <v/>
      </c>
      <c r="AC20" s="101"/>
      <c r="AD20" s="83"/>
      <c r="AE20" s="83"/>
      <c r="AF20" s="83"/>
    </row>
    <row r="21" customFormat="false" ht="14.25" hidden="false" customHeight="false" outlineLevel="0" collapsed="false">
      <c r="A21" s="82" t="n">
        <f aca="false">IF(G21&lt;&gt;0,IF(COUNTIF(G$4:G$200,G21)&lt;&gt;1,RANK(G21,G$4:G$200)&amp;"°",RANK(G21,G$4:G$200)),"")</f>
        <v>18</v>
      </c>
      <c r="B21" s="96" t="s">
        <v>78</v>
      </c>
      <c r="C21" s="86" t="str">
        <f aca="false">IFERROR(VLOOKUP($B21,TabJoueurs,2,0),"")</f>
        <v>4C</v>
      </c>
      <c r="D21" s="86" t="str">
        <f aca="false">IFERROR(VLOOKUP($B21,TabJoueurs,3,0),"")</f>
        <v>V</v>
      </c>
      <c r="E21" s="86" t="str">
        <f aca="false">IFERROR(VLOOKUP($B21,TabJoueurs,4,0),"")</f>
        <v>WAA</v>
      </c>
      <c r="F21" s="86" t="n">
        <f aca="false">IFERROR(VLOOKUP($B21,TabJoueurs,7,0),"")</f>
        <v>0</v>
      </c>
      <c r="G21" s="82" t="n">
        <v>815</v>
      </c>
      <c r="H21" s="82" t="n">
        <f aca="false">COUNTIF(E$4:E21,E21)</f>
        <v>2</v>
      </c>
      <c r="I21" s="82" t="n">
        <f aca="false">IFERROR(IF(H21&lt;6,I20+1,I20),0)</f>
        <v>18</v>
      </c>
      <c r="J21" s="82" t="n">
        <f aca="false">IF(G21&gt;0,IF(H21&lt;6,PtsMax-I21+1,""),"")</f>
        <v>48</v>
      </c>
      <c r="K21" s="97" t="n">
        <f aca="false">MAX(M21:AB21)</f>
        <v>48</v>
      </c>
      <c r="L21" s="98" t="n">
        <f aca="false">IFERROR(G21/G$1,"")</f>
        <v>0.80295566502463</v>
      </c>
      <c r="M21" s="99" t="str">
        <f aca="false">IF(M$2=$E21,$J21,"")</f>
        <v/>
      </c>
      <c r="N21" s="86" t="str">
        <f aca="false">IF(N$2=$E21,$J21,"")</f>
        <v/>
      </c>
      <c r="O21" s="99" t="str">
        <f aca="false">IF(O$2=$E21,$J21,"")</f>
        <v/>
      </c>
      <c r="P21" s="86" t="str">
        <f aca="false">IF(P$2=$E21,$J21,"")</f>
        <v/>
      </c>
      <c r="Q21" s="86" t="str">
        <f aca="false">IF(Q$2=$E21,$J21,"")</f>
        <v/>
      </c>
      <c r="R21" s="99" t="str">
        <f aca="false">IF(R$2=$E21,$J21,"")</f>
        <v/>
      </c>
      <c r="S21" s="86" t="str">
        <f aca="false">IF(S$2=$E21,$J21,"")</f>
        <v/>
      </c>
      <c r="T21" s="99" t="str">
        <f aca="false">IF(T$2=$E21,$J21,"")</f>
        <v/>
      </c>
      <c r="U21" s="86" t="str">
        <f aca="false">IF(U$2=$E21,$J21,"")</f>
        <v/>
      </c>
      <c r="V21" s="99" t="str">
        <f aca="false">IF(V$2=$E21,$J21,"")</f>
        <v/>
      </c>
      <c r="W21" s="86" t="str">
        <f aca="false">IF(W$2=$E21,$J21,"")</f>
        <v/>
      </c>
      <c r="X21" s="99" t="str">
        <f aca="false">IF(X$2=$E21,$J21,"")</f>
        <v/>
      </c>
      <c r="Y21" s="86" t="str">
        <f aca="false">IF(Y$2=$E21,$J21,"")</f>
        <v/>
      </c>
      <c r="Z21" s="99" t="str">
        <f aca="false">IF(Z$2=$E21,$J21,"")</f>
        <v/>
      </c>
      <c r="AA21" s="86" t="n">
        <f aca="false">IF(AA$2=$E21,$J21,"")</f>
        <v>48</v>
      </c>
      <c r="AB21" s="99" t="str">
        <f aca="false">IF(AB$2=$E21,$J21,"")</f>
        <v/>
      </c>
      <c r="AC21" s="101"/>
      <c r="AD21" s="83"/>
      <c r="AE21" s="83"/>
      <c r="AF21" s="83"/>
    </row>
    <row r="22" customFormat="false" ht="14.25" hidden="false" customHeight="false" outlineLevel="0" collapsed="false">
      <c r="A22" s="82" t="n">
        <f aca="false">IF(G22&lt;&gt;0,IF(COUNTIF(G$4:G$200,G22)&lt;&gt;1,RANK(G22,G$4:G$200)&amp;"°",RANK(G22,G$4:G$200)),"")</f>
        <v>19</v>
      </c>
      <c r="B22" s="96" t="s">
        <v>79</v>
      </c>
      <c r="C22" s="86" t="str">
        <f aca="false">IFERROR(VLOOKUP($B22,TabJoueurs,2,0),"")</f>
        <v>6A</v>
      </c>
      <c r="D22" s="86" t="str">
        <f aca="false">IFERROR(VLOOKUP($B22,TabJoueurs,3,0),"")</f>
        <v>S</v>
      </c>
      <c r="E22" s="86" t="str">
        <f aca="false">IFERROR(VLOOKUP($B22,TabJoueurs,4,0),"")</f>
        <v>WAA</v>
      </c>
      <c r="F22" s="86" t="n">
        <f aca="false">IFERROR(VLOOKUP($B22,TabJoueurs,7,0),"")</f>
        <v>0</v>
      </c>
      <c r="G22" s="82" t="n">
        <v>810</v>
      </c>
      <c r="H22" s="82" t="n">
        <f aca="false">COUNTIF(E$4:E22,E22)</f>
        <v>3</v>
      </c>
      <c r="I22" s="82" t="n">
        <f aca="false">IFERROR(IF(H22&lt;6,I21+1,I21),0)</f>
        <v>19</v>
      </c>
      <c r="J22" s="82" t="n">
        <f aca="false">IF(G22&gt;0,IF(H22&lt;6,PtsMax-I22+1,""),"")</f>
        <v>47</v>
      </c>
      <c r="K22" s="97" t="n">
        <f aca="false">MAX(M22:AB22)</f>
        <v>47</v>
      </c>
      <c r="L22" s="98" t="n">
        <f aca="false">IFERROR(G22/G$1,"")</f>
        <v>0.798029556650246</v>
      </c>
      <c r="M22" s="99" t="str">
        <f aca="false">IF(M$2=$E22,$J22,"")</f>
        <v/>
      </c>
      <c r="N22" s="86" t="str">
        <f aca="false">IF(N$2=$E22,$J22,"")</f>
        <v/>
      </c>
      <c r="O22" s="99" t="str">
        <f aca="false">IF(O$2=$E22,$J22,"")</f>
        <v/>
      </c>
      <c r="P22" s="86" t="str">
        <f aca="false">IF(P$2=$E22,$J22,"")</f>
        <v/>
      </c>
      <c r="Q22" s="86" t="str">
        <f aca="false">IF(Q$2=$E22,$J22,"")</f>
        <v/>
      </c>
      <c r="R22" s="99" t="str">
        <f aca="false">IF(R$2=$E22,$J22,"")</f>
        <v/>
      </c>
      <c r="S22" s="86" t="str">
        <f aca="false">IF(S$2=$E22,$J22,"")</f>
        <v/>
      </c>
      <c r="T22" s="99" t="str">
        <f aca="false">IF(T$2=$E22,$J22,"")</f>
        <v/>
      </c>
      <c r="U22" s="86" t="str">
        <f aca="false">IF(U$2=$E22,$J22,"")</f>
        <v/>
      </c>
      <c r="V22" s="99" t="str">
        <f aca="false">IF(V$2=$E22,$J22,"")</f>
        <v/>
      </c>
      <c r="W22" s="86" t="str">
        <f aca="false">IF(W$2=$E22,$J22,"")</f>
        <v/>
      </c>
      <c r="X22" s="99" t="str">
        <f aca="false">IF(X$2=$E22,$J22,"")</f>
        <v/>
      </c>
      <c r="Y22" s="86" t="str">
        <f aca="false">IF(Y$2=$E22,$J22,"")</f>
        <v/>
      </c>
      <c r="Z22" s="99" t="str">
        <f aca="false">IF(Z$2=$E22,$J22,"")</f>
        <v/>
      </c>
      <c r="AA22" s="86" t="n">
        <f aca="false">IF(AA$2=$E22,$J22,"")</f>
        <v>47</v>
      </c>
      <c r="AB22" s="99" t="str">
        <f aca="false">IF(AB$2=$E22,$J22,"")</f>
        <v/>
      </c>
      <c r="AC22" s="101"/>
      <c r="AD22" s="83"/>
      <c r="AE22" s="83"/>
      <c r="AF22" s="83"/>
    </row>
    <row r="23" customFormat="false" ht="14.25" hidden="false" customHeight="false" outlineLevel="0" collapsed="false">
      <c r="A23" s="82" t="n">
        <f aca="false">IF(G23&lt;&gt;0,IF(COUNTIF(G$4:G$200,G23)&lt;&gt;1,RANK(G23,G$4:G$200)&amp;"°",RANK(G23,G$4:G$200)),"")</f>
        <v>20</v>
      </c>
      <c r="B23" s="96" t="s">
        <v>80</v>
      </c>
      <c r="C23" s="86" t="str">
        <f aca="false">IFERROR(VLOOKUP($B23,TabJoueurs,2,0),"")</f>
        <v>5A</v>
      </c>
      <c r="D23" s="86" t="str">
        <f aca="false">IFERROR(VLOOKUP($B23,TabJoueurs,3,0),"")</f>
        <v>V</v>
      </c>
      <c r="E23" s="86" t="str">
        <f aca="false">IFERROR(VLOOKUP($B23,TabJoueurs,4,0),"")</f>
        <v>CNA</v>
      </c>
      <c r="F23" s="86" t="n">
        <f aca="false">IFERROR(VLOOKUP($B23,TabJoueurs,7,0),"")</f>
        <v>0</v>
      </c>
      <c r="G23" s="82" t="n">
        <v>806</v>
      </c>
      <c r="H23" s="82" t="n">
        <f aca="false">COUNTIF(E$4:E23,E23)</f>
        <v>3</v>
      </c>
      <c r="I23" s="82" t="n">
        <f aca="false">IFERROR(IF(H23&lt;6,I22+1,I22),0)</f>
        <v>20</v>
      </c>
      <c r="J23" s="82" t="n">
        <f aca="false">IF(G23&gt;0,IF(H23&lt;6,PtsMax-I23+1,""),"")</f>
        <v>46</v>
      </c>
      <c r="K23" s="97" t="n">
        <f aca="false">MAX(M23:AB23)</f>
        <v>46</v>
      </c>
      <c r="L23" s="98" t="n">
        <f aca="false">IFERROR(G23/G$1,"")</f>
        <v>0.794088669950739</v>
      </c>
      <c r="M23" s="99" t="str">
        <f aca="false">IF(M$2=$E23,$J23,"")</f>
        <v/>
      </c>
      <c r="N23" s="86" t="str">
        <f aca="false">IF(N$2=$E23,$J23,"")</f>
        <v/>
      </c>
      <c r="O23" s="99" t="str">
        <f aca="false">IF(O$2=$E23,$J23,"")</f>
        <v/>
      </c>
      <c r="P23" s="86" t="str">
        <f aca="false">IF(P$2=$E23,$J23,"")</f>
        <v/>
      </c>
      <c r="Q23" s="86" t="str">
        <f aca="false">IF(Q$2=$E23,$J23,"")</f>
        <v/>
      </c>
      <c r="R23" s="99" t="n">
        <f aca="false">IF(R$2=$E23,$J23,"")</f>
        <v>46</v>
      </c>
      <c r="S23" s="86" t="str">
        <f aca="false">IF(S$2=$E23,$J23,"")</f>
        <v/>
      </c>
      <c r="T23" s="99" t="str">
        <f aca="false">IF(T$2=$E23,$J23,"")</f>
        <v/>
      </c>
      <c r="U23" s="86" t="str">
        <f aca="false">IF(U$2=$E23,$J23,"")</f>
        <v/>
      </c>
      <c r="V23" s="99" t="str">
        <f aca="false">IF(V$2=$E23,$J23,"")</f>
        <v/>
      </c>
      <c r="W23" s="86" t="str">
        <f aca="false">IF(W$2=$E23,$J23,"")</f>
        <v/>
      </c>
      <c r="X23" s="99" t="str">
        <f aca="false">IF(X$2=$E23,$J23,"")</f>
        <v/>
      </c>
      <c r="Y23" s="86" t="str">
        <f aca="false">IF(Y$2=$E23,$J23,"")</f>
        <v/>
      </c>
      <c r="Z23" s="99" t="str">
        <f aca="false">IF(Z$2=$E23,$J23,"")</f>
        <v/>
      </c>
      <c r="AA23" s="86" t="str">
        <f aca="false">IF(AA$2=$E23,$J23,"")</f>
        <v/>
      </c>
      <c r="AB23" s="99" t="str">
        <f aca="false">IF(AB$2=$E23,$J23,"")</f>
        <v/>
      </c>
      <c r="AC23" s="101"/>
      <c r="AD23" s="83"/>
      <c r="AE23" s="83"/>
      <c r="AF23" s="83"/>
    </row>
    <row r="24" customFormat="false" ht="14.25" hidden="false" customHeight="false" outlineLevel="0" collapsed="false">
      <c r="A24" s="82" t="n">
        <f aca="false">IF(G24&lt;&gt;0,IF(COUNTIF(G$4:G$200,G24)&lt;&gt;1,RANK(G24,G$4:G$200)&amp;"°",RANK(G24,G$4:G$200)),"")</f>
        <v>21</v>
      </c>
      <c r="B24" s="96" t="s">
        <v>81</v>
      </c>
      <c r="C24" s="86" t="str">
        <f aca="false">IFERROR(VLOOKUP($B24,TabJoueurs,2,0),"")</f>
        <v>6A</v>
      </c>
      <c r="D24" s="86" t="str">
        <f aca="false">IFERROR(VLOOKUP($B24,TabJoueurs,3,0),"")</f>
        <v>S</v>
      </c>
      <c r="E24" s="86" t="str">
        <f aca="false">IFERROR(VLOOKUP($B24,TabJoueurs,4,0),"")</f>
        <v>DZY</v>
      </c>
      <c r="F24" s="86" t="n">
        <f aca="false">IFERROR(VLOOKUP($B24,TabJoueurs,7,0),"")</f>
        <v>0</v>
      </c>
      <c r="G24" s="82" t="n">
        <v>802</v>
      </c>
      <c r="H24" s="82" t="n">
        <f aca="false">COUNTIF(E$4:E24,E24)</f>
        <v>2</v>
      </c>
      <c r="I24" s="82" t="n">
        <f aca="false">IFERROR(IF(H24&lt;6,I23+1,I23),0)</f>
        <v>21</v>
      </c>
      <c r="J24" s="82" t="n">
        <f aca="false">IF(G24&gt;0,IF(H24&lt;6,PtsMax-I24+1,""),"")</f>
        <v>45</v>
      </c>
      <c r="K24" s="97" t="n">
        <f aca="false">MAX(M24:AB24)</f>
        <v>45</v>
      </c>
      <c r="L24" s="98" t="n">
        <f aca="false">IFERROR(G24/G$1,"")</f>
        <v>0.790147783251231</v>
      </c>
      <c r="M24" s="99" t="str">
        <f aca="false">IF(M$2=$E24,$J24,"")</f>
        <v/>
      </c>
      <c r="N24" s="86" t="str">
        <f aca="false">IF(N$2=$E24,$J24,"")</f>
        <v/>
      </c>
      <c r="O24" s="99" t="str">
        <f aca="false">IF(O$2=$E24,$J24,"")</f>
        <v/>
      </c>
      <c r="P24" s="86" t="str">
        <f aca="false">IF(P$2=$E24,$J24,"")</f>
        <v/>
      </c>
      <c r="Q24" s="86" t="str">
        <f aca="false">IF(Q$2=$E24,$J24,"")</f>
        <v/>
      </c>
      <c r="R24" s="99" t="str">
        <f aca="false">IF(R$2=$E24,$J24,"")</f>
        <v/>
      </c>
      <c r="S24" s="86" t="str">
        <f aca="false">IF(S$2=$E24,$J24,"")</f>
        <v/>
      </c>
      <c r="T24" s="99" t="n">
        <f aca="false">IF(T$2=$E24,$J24,"")</f>
        <v>45</v>
      </c>
      <c r="U24" s="86" t="str">
        <f aca="false">IF(U$2=$E24,$J24,"")</f>
        <v/>
      </c>
      <c r="V24" s="99" t="str">
        <f aca="false">IF(V$2=$E24,$J24,"")</f>
        <v/>
      </c>
      <c r="W24" s="86" t="str">
        <f aca="false">IF(W$2=$E24,$J24,"")</f>
        <v/>
      </c>
      <c r="X24" s="99" t="str">
        <f aca="false">IF(X$2=$E24,$J24,"")</f>
        <v/>
      </c>
      <c r="Y24" s="86" t="str">
        <f aca="false">IF(Y$2=$E24,$J24,"")</f>
        <v/>
      </c>
      <c r="Z24" s="99" t="str">
        <f aca="false">IF(Z$2=$E24,$J24,"")</f>
        <v/>
      </c>
      <c r="AA24" s="86" t="str">
        <f aca="false">IF(AA$2=$E24,$J24,"")</f>
        <v/>
      </c>
      <c r="AB24" s="99" t="str">
        <f aca="false">IF(AB$2=$E24,$J24,"")</f>
        <v/>
      </c>
      <c r="AC24" s="101"/>
      <c r="AD24" s="83"/>
      <c r="AE24" s="83"/>
      <c r="AF24" s="83"/>
    </row>
    <row r="25" customFormat="false" ht="14.25" hidden="false" customHeight="false" outlineLevel="0" collapsed="false">
      <c r="A25" s="82" t="n">
        <f aca="false">IF(G25&lt;&gt;0,IF(COUNTIF(G$4:G$200,G25)&lt;&gt;1,RANK(G25,G$4:G$200)&amp;"°",RANK(G25,G$4:G$200)),"")</f>
        <v>22</v>
      </c>
      <c r="B25" s="96" t="s">
        <v>82</v>
      </c>
      <c r="C25" s="86" t="str">
        <f aca="false">IFERROR(VLOOKUP($B25,TabJoueurs,2,0),"")</f>
        <v>5A</v>
      </c>
      <c r="D25" s="86" t="str">
        <f aca="false">IFERROR(VLOOKUP($B25,TabJoueurs,3,0),"")</f>
        <v>V</v>
      </c>
      <c r="E25" s="86" t="str">
        <f aca="false">IFERROR(VLOOKUP($B25,TabJoueurs,4,0),"")</f>
        <v>LIB</v>
      </c>
      <c r="F25" s="86" t="n">
        <f aca="false">IFERROR(VLOOKUP($B25,TabJoueurs,7,0),"")</f>
        <v>0</v>
      </c>
      <c r="G25" s="82" t="n">
        <v>799</v>
      </c>
      <c r="H25" s="82" t="n">
        <f aca="false">COUNTIF(E$4:E25,E25)</f>
        <v>2</v>
      </c>
      <c r="I25" s="82" t="n">
        <f aca="false">IFERROR(IF(H25&lt;6,I24+1,I24),0)</f>
        <v>22</v>
      </c>
      <c r="J25" s="82" t="n">
        <f aca="false">IF(G25&gt;0,IF(H25&lt;6,PtsMax-I25+1,""),"")</f>
        <v>44</v>
      </c>
      <c r="K25" s="97" t="n">
        <f aca="false">MAX(M25:AB25)</f>
        <v>44</v>
      </c>
      <c r="L25" s="98" t="n">
        <f aca="false">IFERROR(G25/G$1,"")</f>
        <v>0.787192118226601</v>
      </c>
      <c r="M25" s="99" t="str">
        <f aca="false">IF(M$2=$E25,$J25,"")</f>
        <v/>
      </c>
      <c r="N25" s="86" t="str">
        <f aca="false">IF(N$2=$E25,$J25,"")</f>
        <v/>
      </c>
      <c r="O25" s="99" t="str">
        <f aca="false">IF(O$2=$E25,$J25,"")</f>
        <v/>
      </c>
      <c r="P25" s="86" t="str">
        <f aca="false">IF(P$2=$E25,$J25,"")</f>
        <v/>
      </c>
      <c r="Q25" s="86" t="str">
        <f aca="false">IF(Q$2=$E25,$J25,"")</f>
        <v/>
      </c>
      <c r="R25" s="99" t="str">
        <f aca="false">IF(R$2=$E25,$J25,"")</f>
        <v/>
      </c>
      <c r="S25" s="86" t="str">
        <f aca="false">IF(S$2=$E25,$J25,"")</f>
        <v/>
      </c>
      <c r="T25" s="99" t="str">
        <f aca="false">IF(T$2=$E25,$J25,"")</f>
        <v/>
      </c>
      <c r="U25" s="86" t="str">
        <f aca="false">IF(U$2=$E25,$J25,"")</f>
        <v/>
      </c>
      <c r="V25" s="99" t="str">
        <f aca="false">IF(V$2=$E25,$J25,"")</f>
        <v/>
      </c>
      <c r="W25" s="86" t="str">
        <f aca="false">IF(W$2=$E25,$J25,"")</f>
        <v/>
      </c>
      <c r="X25" s="99" t="n">
        <f aca="false">IF(X$2=$E25,$J25,"")</f>
        <v>44</v>
      </c>
      <c r="Y25" s="86" t="str">
        <f aca="false">IF(Y$2=$E25,$J25,"")</f>
        <v/>
      </c>
      <c r="Z25" s="99" t="str">
        <f aca="false">IF(Z$2=$E25,$J25,"")</f>
        <v/>
      </c>
      <c r="AA25" s="86" t="str">
        <f aca="false">IF(AA$2=$E25,$J25,"")</f>
        <v/>
      </c>
      <c r="AB25" s="99" t="str">
        <f aca="false">IF(AB$2=$E25,$J25,"")</f>
        <v/>
      </c>
      <c r="AC25" s="101"/>
      <c r="AD25" s="83"/>
      <c r="AE25" s="83"/>
      <c r="AF25" s="83"/>
    </row>
    <row r="26" customFormat="false" ht="14.25" hidden="false" customHeight="false" outlineLevel="0" collapsed="false">
      <c r="A26" s="82" t="n">
        <f aca="false">IF(G26&lt;&gt;0,IF(COUNTIF(G$4:G$200,G26)&lt;&gt;1,RANK(G26,G$4:G$200)&amp;"°",RANK(G26,G$4:G$200)),"")</f>
        <v>23</v>
      </c>
      <c r="B26" s="96" t="s">
        <v>83</v>
      </c>
      <c r="C26" s="86" t="str">
        <f aca="false">IFERROR(VLOOKUP($B26,TabJoueurs,2,0),"")</f>
        <v>6D</v>
      </c>
      <c r="D26" s="86" t="str">
        <f aca="false">IFERROR(VLOOKUP($B26,TabJoueurs,3,0),"")</f>
        <v>S</v>
      </c>
      <c r="E26" s="86" t="str">
        <f aca="false">IFERROR(VLOOKUP($B26,TabJoueurs,4,0),"")</f>
        <v>SLR</v>
      </c>
      <c r="F26" s="86" t="n">
        <f aca="false">IFERROR(VLOOKUP($B26,TabJoueurs,7,0),"")</f>
        <v>0</v>
      </c>
      <c r="G26" s="82" t="n">
        <v>793</v>
      </c>
      <c r="H26" s="82" t="n">
        <f aca="false">COUNTIF(E$4:E26,E26)</f>
        <v>2</v>
      </c>
      <c r="I26" s="82" t="n">
        <f aca="false">IFERROR(IF(H26&lt;6,I25+1,I25),0)</f>
        <v>23</v>
      </c>
      <c r="J26" s="82" t="n">
        <f aca="false">IF(G26&gt;0,IF(H26&lt;6,PtsMax-I26+1,""),"")</f>
        <v>43</v>
      </c>
      <c r="K26" s="97" t="n">
        <f aca="false">MAX(M26:AB26)</f>
        <v>43</v>
      </c>
      <c r="L26" s="98" t="n">
        <f aca="false">IFERROR(G26/G$1,"")</f>
        <v>0.78128078817734</v>
      </c>
      <c r="M26" s="99" t="str">
        <f aca="false">IF(M$2=$E26,$J26,"")</f>
        <v/>
      </c>
      <c r="N26" s="86" t="str">
        <f aca="false">IF(N$2=$E26,$J26,"")</f>
        <v/>
      </c>
      <c r="O26" s="99" t="str">
        <f aca="false">IF(O$2=$E26,$J26,"")</f>
        <v/>
      </c>
      <c r="P26" s="86" t="str">
        <f aca="false">IF(P$2=$E26,$J26,"")</f>
        <v/>
      </c>
      <c r="Q26" s="86" t="str">
        <f aca="false">IF(Q$2=$E26,$J26,"")</f>
        <v/>
      </c>
      <c r="R26" s="99" t="str">
        <f aca="false">IF(R$2=$E26,$J26,"")</f>
        <v/>
      </c>
      <c r="S26" s="86" t="str">
        <f aca="false">IF(S$2=$E26,$J26,"")</f>
        <v/>
      </c>
      <c r="T26" s="99" t="str">
        <f aca="false">IF(T$2=$E26,$J26,"")</f>
        <v/>
      </c>
      <c r="U26" s="86" t="str">
        <f aca="false">IF(U$2=$E26,$J26,"")</f>
        <v/>
      </c>
      <c r="V26" s="99" t="str">
        <f aca="false">IF(V$2=$E26,$J26,"")</f>
        <v/>
      </c>
      <c r="W26" s="86" t="str">
        <f aca="false">IF(W$2=$E26,$J26,"")</f>
        <v/>
      </c>
      <c r="X26" s="99" t="str">
        <f aca="false">IF(X$2=$E26,$J26,"")</f>
        <v/>
      </c>
      <c r="Y26" s="86" t="str">
        <f aca="false">IF(Y$2=$E26,$J26,"")</f>
        <v/>
      </c>
      <c r="Z26" s="99" t="n">
        <f aca="false">IF(Z$2=$E26,$J26,"")</f>
        <v>43</v>
      </c>
      <c r="AA26" s="86" t="str">
        <f aca="false">IF(AA$2=$E26,$J26,"")</f>
        <v/>
      </c>
      <c r="AB26" s="99" t="str">
        <f aca="false">IF(AB$2=$E26,$J26,"")</f>
        <v/>
      </c>
      <c r="AC26" s="101"/>
      <c r="AD26" s="83"/>
      <c r="AE26" s="83"/>
      <c r="AF26" s="83"/>
    </row>
    <row r="27" customFormat="false" ht="14.25" hidden="false" customHeight="false" outlineLevel="0" collapsed="false">
      <c r="A27" s="82" t="n">
        <f aca="false">IF(G27&lt;&gt;0,IF(COUNTIF(G$4:G$200,G27)&lt;&gt;1,RANK(G27,G$4:G$200)&amp;"°",RANK(G27,G$4:G$200)),"")</f>
        <v>24</v>
      </c>
      <c r="B27" s="96" t="s">
        <v>84</v>
      </c>
      <c r="C27" s="86" t="str">
        <f aca="false">IFERROR(VLOOKUP($B27,TabJoueurs,2,0),"")</f>
        <v>5D</v>
      </c>
      <c r="D27" s="86" t="str">
        <f aca="false">IFERROR(VLOOKUP($B27,TabJoueurs,3,0),"")</f>
        <v>R</v>
      </c>
      <c r="E27" s="86" t="str">
        <f aca="false">IFERROR(VLOOKUP($B27,TabJoueurs,4,0),"")</f>
        <v>LUX</v>
      </c>
      <c r="F27" s="86" t="n">
        <f aca="false">IFERROR(VLOOKUP($B27,TabJoueurs,7,0),"")</f>
        <v>0</v>
      </c>
      <c r="G27" s="82" t="n">
        <v>792</v>
      </c>
      <c r="H27" s="82" t="n">
        <f aca="false">COUNTIF(E$4:E27,E27)</f>
        <v>3</v>
      </c>
      <c r="I27" s="82" t="n">
        <f aca="false">IFERROR(IF(H27&lt;6,I26+1,I26),0)</f>
        <v>24</v>
      </c>
      <c r="J27" s="82" t="n">
        <f aca="false">IF(G27&gt;0,IF(H27&lt;6,PtsMax-I27+1,""),"")</f>
        <v>42</v>
      </c>
      <c r="K27" s="97" t="n">
        <f aca="false">MAX(M27:AB27)</f>
        <v>42</v>
      </c>
      <c r="L27" s="98" t="n">
        <f aca="false">IFERROR(G27/G$1,"")</f>
        <v>0.780295566502463</v>
      </c>
      <c r="M27" s="99" t="str">
        <f aca="false">IF(M$2=$E27,$J27,"")</f>
        <v/>
      </c>
      <c r="N27" s="86" t="str">
        <f aca="false">IF(N$2=$E27,$J27,"")</f>
        <v/>
      </c>
      <c r="O27" s="99" t="str">
        <f aca="false">IF(O$2=$E27,$J27,"")</f>
        <v/>
      </c>
      <c r="P27" s="86" t="str">
        <f aca="false">IF(P$2=$E27,$J27,"")</f>
        <v/>
      </c>
      <c r="Q27" s="86" t="str">
        <f aca="false">IF(Q$2=$E27,$J27,"")</f>
        <v/>
      </c>
      <c r="R27" s="99" t="str">
        <f aca="false">IF(R$2=$E27,$J27,"")</f>
        <v/>
      </c>
      <c r="S27" s="86" t="str">
        <f aca="false">IF(S$2=$E27,$J27,"")</f>
        <v/>
      </c>
      <c r="T27" s="99" t="str">
        <f aca="false">IF(T$2=$E27,$J27,"")</f>
        <v/>
      </c>
      <c r="U27" s="86" t="str">
        <f aca="false">IF(U$2=$E27,$J27,"")</f>
        <v/>
      </c>
      <c r="V27" s="99" t="str">
        <f aca="false">IF(V$2=$E27,$J27,"")</f>
        <v/>
      </c>
      <c r="W27" s="86" t="str">
        <f aca="false">IF(W$2=$E27,$J27,"")</f>
        <v/>
      </c>
      <c r="X27" s="99" t="str">
        <f aca="false">IF(X$2=$E27,$J27,"")</f>
        <v/>
      </c>
      <c r="Y27" s="86" t="n">
        <f aca="false">IF(Y$2=$E27,$J27,"")</f>
        <v>42</v>
      </c>
      <c r="Z27" s="99" t="str">
        <f aca="false">IF(Z$2=$E27,$J27,"")</f>
        <v/>
      </c>
      <c r="AA27" s="86" t="str">
        <f aca="false">IF(AA$2=$E27,$J27,"")</f>
        <v/>
      </c>
      <c r="AB27" s="99" t="str">
        <f aca="false">IF(AB$2=$E27,$J27,"")</f>
        <v/>
      </c>
      <c r="AC27" s="101"/>
      <c r="AD27" s="83"/>
      <c r="AE27" s="83"/>
      <c r="AF27" s="83"/>
    </row>
    <row r="28" customFormat="false" ht="14.25" hidden="false" customHeight="false" outlineLevel="0" collapsed="false">
      <c r="A28" s="82" t="n">
        <f aca="false">IF(G28&lt;&gt;0,IF(COUNTIF(G$4:G$200,G28)&lt;&gt;1,RANK(G28,G$4:G$200)&amp;"°",RANK(G28,G$4:G$200)),"")</f>
        <v>25</v>
      </c>
      <c r="B28" s="96" t="s">
        <v>85</v>
      </c>
      <c r="C28" s="86" t="str">
        <f aca="false">IFERROR(VLOOKUP($B28,TabJoueurs,2,0),"")</f>
        <v>5C</v>
      </c>
      <c r="D28" s="86" t="str">
        <f aca="false">IFERROR(VLOOKUP($B28,TabJoueurs,3,0),"")</f>
        <v>V</v>
      </c>
      <c r="E28" s="86" t="str">
        <f aca="false">IFERROR(VLOOKUP($B28,TabJoueurs,4,0),"")</f>
        <v>BAH</v>
      </c>
      <c r="F28" s="86" t="n">
        <f aca="false">IFERROR(VLOOKUP($B28,TabJoueurs,7,0),"")</f>
        <v>0</v>
      </c>
      <c r="G28" s="82" t="n">
        <v>790</v>
      </c>
      <c r="H28" s="82" t="n">
        <f aca="false">COUNTIF(E$4:E28,E28)</f>
        <v>1</v>
      </c>
      <c r="I28" s="82" t="n">
        <f aca="false">IFERROR(IF(H28&lt;6,I27+1,I27),0)</f>
        <v>25</v>
      </c>
      <c r="J28" s="82" t="n">
        <f aca="false">IF(G28&gt;0,IF(H28&lt;6,PtsMax-I28+1,""),"")</f>
        <v>41</v>
      </c>
      <c r="K28" s="97" t="n">
        <f aca="false">MAX(M28:AB28)</f>
        <v>41</v>
      </c>
      <c r="L28" s="98" t="n">
        <f aca="false">IFERROR(G28/G$1,"")</f>
        <v>0.778325123152709</v>
      </c>
      <c r="M28" s="99" t="str">
        <f aca="false">IF(M$2=$E28,$J28,"")</f>
        <v/>
      </c>
      <c r="N28" s="86" t="str">
        <f aca="false">IF(N$2=$E28,$J28,"")</f>
        <v/>
      </c>
      <c r="O28" s="99" t="n">
        <f aca="false">IF(O$2=$E28,$J28,"")</f>
        <v>41</v>
      </c>
      <c r="P28" s="86" t="str">
        <f aca="false">IF(P$2=$E28,$J28,"")</f>
        <v/>
      </c>
      <c r="Q28" s="86" t="str">
        <f aca="false">IF(Q$2=$E28,$J28,"")</f>
        <v/>
      </c>
      <c r="R28" s="99" t="str">
        <f aca="false">IF(R$2=$E28,$J28,"")</f>
        <v/>
      </c>
      <c r="S28" s="86" t="str">
        <f aca="false">IF(S$2=$E28,$J28,"")</f>
        <v/>
      </c>
      <c r="T28" s="99" t="str">
        <f aca="false">IF(T$2=$E28,$J28,"")</f>
        <v/>
      </c>
      <c r="U28" s="86" t="str">
        <f aca="false">IF(U$2=$E28,$J28,"")</f>
        <v/>
      </c>
      <c r="V28" s="99" t="str">
        <f aca="false">IF(V$2=$E28,$J28,"")</f>
        <v/>
      </c>
      <c r="W28" s="86" t="str">
        <f aca="false">IF(W$2=$E28,$J28,"")</f>
        <v/>
      </c>
      <c r="X28" s="99" t="str">
        <f aca="false">IF(X$2=$E28,$J28,"")</f>
        <v/>
      </c>
      <c r="Y28" s="86" t="str">
        <f aca="false">IF(Y$2=$E28,$J28,"")</f>
        <v/>
      </c>
      <c r="Z28" s="99" t="str">
        <f aca="false">IF(Z$2=$E28,$J28,"")</f>
        <v/>
      </c>
      <c r="AA28" s="86" t="str">
        <f aca="false">IF(AA$2=$E28,$J28,"")</f>
        <v/>
      </c>
      <c r="AB28" s="99" t="str">
        <f aca="false">IF(AB$2=$E28,$J28,"")</f>
        <v/>
      </c>
      <c r="AC28" s="101"/>
      <c r="AD28" s="83"/>
      <c r="AE28" s="83"/>
      <c r="AF28" s="83"/>
    </row>
    <row r="29" customFormat="false" ht="14.25" hidden="false" customHeight="false" outlineLevel="0" collapsed="false">
      <c r="A29" s="82" t="n">
        <f aca="false">IF(G29&lt;&gt;0,IF(COUNTIF(G$4:G$200,G29)&lt;&gt;1,RANK(G29,G$4:G$200)&amp;"°",RANK(G29,G$4:G$200)),"")</f>
        <v>26</v>
      </c>
      <c r="B29" s="96" t="s">
        <v>86</v>
      </c>
      <c r="C29" s="86" t="str">
        <f aca="false">IFERROR(VLOOKUP($B29,TabJoueurs,2,0),"")</f>
        <v>5A</v>
      </c>
      <c r="D29" s="86" t="str">
        <f aca="false">IFERROR(VLOOKUP($B29,TabJoueurs,3,0),"")</f>
        <v>D</v>
      </c>
      <c r="E29" s="86" t="str">
        <f aca="false">IFERROR(VLOOKUP($B29,TabJoueurs,4,0),"")</f>
        <v>DZY</v>
      </c>
      <c r="F29" s="86" t="n">
        <f aca="false">IFERROR(VLOOKUP($B29,TabJoueurs,7,0),"")</f>
        <v>0</v>
      </c>
      <c r="G29" s="82" t="n">
        <v>787</v>
      </c>
      <c r="H29" s="82" t="n">
        <f aca="false">COUNTIF(E$4:E29,E29)</f>
        <v>3</v>
      </c>
      <c r="I29" s="82" t="n">
        <f aca="false">IFERROR(IF(H29&lt;6,I28+1,I28),0)</f>
        <v>26</v>
      </c>
      <c r="J29" s="82" t="n">
        <f aca="false">IF(G29&gt;0,IF(H29&lt;6,PtsMax-I29+1,""),"")</f>
        <v>40</v>
      </c>
      <c r="K29" s="97" t="n">
        <f aca="false">MAX(M29:AB29)</f>
        <v>40</v>
      </c>
      <c r="L29" s="98" t="n">
        <f aca="false">IFERROR(G29/G$1,"")</f>
        <v>0.775369458128079</v>
      </c>
      <c r="M29" s="99" t="str">
        <f aca="false">IF(M$2=$E29,$J29,"")</f>
        <v/>
      </c>
      <c r="N29" s="86" t="str">
        <f aca="false">IF(N$2=$E29,$J29,"")</f>
        <v/>
      </c>
      <c r="O29" s="99" t="str">
        <f aca="false">IF(O$2=$E29,$J29,"")</f>
        <v/>
      </c>
      <c r="P29" s="86" t="str">
        <f aca="false">IF(P$2=$E29,$J29,"")</f>
        <v/>
      </c>
      <c r="Q29" s="86" t="str">
        <f aca="false">IF(Q$2=$E29,$J29,"")</f>
        <v/>
      </c>
      <c r="R29" s="99" t="str">
        <f aca="false">IF(R$2=$E29,$J29,"")</f>
        <v/>
      </c>
      <c r="S29" s="86" t="str">
        <f aca="false">IF(S$2=$E29,$J29,"")</f>
        <v/>
      </c>
      <c r="T29" s="99" t="n">
        <f aca="false">IF(T$2=$E29,$J29,"")</f>
        <v>40</v>
      </c>
      <c r="U29" s="86" t="str">
        <f aca="false">IF(U$2=$E29,$J29,"")</f>
        <v/>
      </c>
      <c r="V29" s="99" t="str">
        <f aca="false">IF(V$2=$E29,$J29,"")</f>
        <v/>
      </c>
      <c r="W29" s="86" t="str">
        <f aca="false">IF(W$2=$E29,$J29,"")</f>
        <v/>
      </c>
      <c r="X29" s="99" t="str">
        <f aca="false">IF(X$2=$E29,$J29,"")</f>
        <v/>
      </c>
      <c r="Y29" s="86" t="str">
        <f aca="false">IF(Y$2=$E29,$J29,"")</f>
        <v/>
      </c>
      <c r="Z29" s="99" t="str">
        <f aca="false">IF(Z$2=$E29,$J29,"")</f>
        <v/>
      </c>
      <c r="AA29" s="86" t="str">
        <f aca="false">IF(AA$2=$E29,$J29,"")</f>
        <v/>
      </c>
      <c r="AB29" s="99" t="str">
        <f aca="false">IF(AB$2=$E29,$J29,"")</f>
        <v/>
      </c>
      <c r="AC29" s="101"/>
      <c r="AD29" s="83"/>
      <c r="AE29" s="83"/>
      <c r="AF29" s="83"/>
    </row>
    <row r="30" customFormat="false" ht="14.25" hidden="false" customHeight="false" outlineLevel="0" collapsed="false">
      <c r="A30" s="82" t="n">
        <f aca="false">IF(G30&lt;&gt;0,IF(COUNTIF(G$4:G$200,G30)&lt;&gt;1,RANK(G30,G$4:G$200)&amp;"°",RANK(G30,G$4:G$200)),"")</f>
        <v>27</v>
      </c>
      <c r="B30" s="96" t="s">
        <v>87</v>
      </c>
      <c r="C30" s="86" t="str">
        <f aca="false">IFERROR(VLOOKUP($B30,TabJoueurs,2,0),"")</f>
        <v>5A</v>
      </c>
      <c r="D30" s="86" t="str">
        <f aca="false">IFERROR(VLOOKUP($B30,TabJoueurs,3,0),"")</f>
        <v>S</v>
      </c>
      <c r="E30" s="86" t="str">
        <f aca="false">IFERROR(VLOOKUP($B30,TabJoueurs,4,0),"")</f>
        <v>FLO</v>
      </c>
      <c r="F30" s="86" t="n">
        <f aca="false">IFERROR(VLOOKUP($B30,TabJoueurs,7,0),"")</f>
        <v>0</v>
      </c>
      <c r="G30" s="82" t="n">
        <v>786</v>
      </c>
      <c r="H30" s="82" t="n">
        <f aca="false">COUNTIF(E$4:E30,E30)</f>
        <v>3</v>
      </c>
      <c r="I30" s="82" t="n">
        <f aca="false">IFERROR(IF(H30&lt;6,I29+1,I29),0)</f>
        <v>27</v>
      </c>
      <c r="J30" s="82" t="n">
        <f aca="false">IF(G30&gt;0,IF(H30&lt;6,PtsMax-I30+1,""),"")</f>
        <v>39</v>
      </c>
      <c r="K30" s="97" t="n">
        <f aca="false">MAX(M30:AB30)</f>
        <v>39</v>
      </c>
      <c r="L30" s="98" t="n">
        <f aca="false">IFERROR(G30/G$1,"")</f>
        <v>0.774384236453202</v>
      </c>
      <c r="M30" s="99" t="str">
        <f aca="false">IF(M$2=$E30,$J30,"")</f>
        <v/>
      </c>
      <c r="N30" s="86" t="str">
        <f aca="false">IF(N$2=$E30,$J30,"")</f>
        <v/>
      </c>
      <c r="O30" s="99" t="str">
        <f aca="false">IF(O$2=$E30,$J30,"")</f>
        <v/>
      </c>
      <c r="P30" s="86" t="str">
        <f aca="false">IF(P$2=$E30,$J30,"")</f>
        <v/>
      </c>
      <c r="Q30" s="86" t="str">
        <f aca="false">IF(Q$2=$E30,$J30,"")</f>
        <v/>
      </c>
      <c r="R30" s="99" t="str">
        <f aca="false">IF(R$2=$E30,$J30,"")</f>
        <v/>
      </c>
      <c r="S30" s="86" t="str">
        <f aca="false">IF(S$2=$E30,$J30,"")</f>
        <v/>
      </c>
      <c r="T30" s="99" t="str">
        <f aca="false">IF(T$2=$E30,$J30,"")</f>
        <v/>
      </c>
      <c r="U30" s="86" t="n">
        <f aca="false">IF(U$2=$E30,$J30,"")</f>
        <v>39</v>
      </c>
      <c r="V30" s="99" t="str">
        <f aca="false">IF(V$2=$E30,$J30,"")</f>
        <v/>
      </c>
      <c r="W30" s="86" t="str">
        <f aca="false">IF(W$2=$E30,$J30,"")</f>
        <v/>
      </c>
      <c r="X30" s="99" t="str">
        <f aca="false">IF(X$2=$E30,$J30,"")</f>
        <v/>
      </c>
      <c r="Y30" s="86" t="str">
        <f aca="false">IF(Y$2=$E30,$J30,"")</f>
        <v/>
      </c>
      <c r="Z30" s="99" t="str">
        <f aca="false">IF(Z$2=$E30,$J30,"")</f>
        <v/>
      </c>
      <c r="AA30" s="86" t="str">
        <f aca="false">IF(AA$2=$E30,$J30,"")</f>
        <v/>
      </c>
      <c r="AB30" s="99" t="str">
        <f aca="false">IF(AB$2=$E30,$J30,"")</f>
        <v/>
      </c>
      <c r="AC30" s="101"/>
      <c r="AD30" s="83"/>
      <c r="AE30" s="83"/>
      <c r="AF30" s="83"/>
    </row>
    <row r="31" customFormat="false" ht="14.25" hidden="false" customHeight="false" outlineLevel="0" collapsed="false">
      <c r="A31" s="82" t="str">
        <f aca="false">IF(G31&lt;&gt;0,IF(COUNTIF(G$4:G$200,G31)&lt;&gt;1,RANK(G31,G$4:G$200)&amp;"°",RANK(G31,G$4:G$200)),"")</f>
        <v>28°</v>
      </c>
      <c r="B31" s="96" t="s">
        <v>88</v>
      </c>
      <c r="C31" s="86" t="str">
        <f aca="false">IFERROR(VLOOKUP($B31,TabJoueurs,2,0),"")</f>
        <v>5D</v>
      </c>
      <c r="D31" s="86" t="str">
        <f aca="false">IFERROR(VLOOKUP($B31,TabJoueurs,3,0),"")</f>
        <v>V</v>
      </c>
      <c r="E31" s="86" t="str">
        <f aca="false">IFERROR(VLOOKUP($B31,TabJoueurs,4,0),"")</f>
        <v>CNA</v>
      </c>
      <c r="F31" s="86" t="n">
        <f aca="false">IFERROR(VLOOKUP($B31,TabJoueurs,7,0),"")</f>
        <v>0</v>
      </c>
      <c r="G31" s="82" t="n">
        <v>779</v>
      </c>
      <c r="H31" s="82" t="n">
        <f aca="false">COUNTIF(E$4:E31,E31)</f>
        <v>4</v>
      </c>
      <c r="I31" s="82" t="n">
        <f aca="false">IFERROR(IF(H31&lt;6,I30+1,I30),0)</f>
        <v>28</v>
      </c>
      <c r="J31" s="82" t="n">
        <f aca="false">IF(G31&gt;0,IF(H31&lt;6,PtsMax-I31+1,""),"")</f>
        <v>38</v>
      </c>
      <c r="K31" s="97" t="n">
        <f aca="false">MAX(M31:AB31)</f>
        <v>37.5</v>
      </c>
      <c r="L31" s="98" t="n">
        <f aca="false">IFERROR(G31/G$1,"")</f>
        <v>0.767487684729064</v>
      </c>
      <c r="M31" s="99" t="str">
        <f aca="false">IF(M$2=$E31,$J31,"")</f>
        <v/>
      </c>
      <c r="N31" s="86" t="str">
        <f aca="false">IF(N$2=$E31,$J31,"")</f>
        <v/>
      </c>
      <c r="O31" s="99" t="str">
        <f aca="false">IF(O$2=$E31,$J31,"")</f>
        <v/>
      </c>
      <c r="P31" s="86" t="str">
        <f aca="false">IF(P$2=$E31,$J31,"")</f>
        <v/>
      </c>
      <c r="Q31" s="86" t="str">
        <f aca="false">IF(Q$2=$E31,$J31,"")</f>
        <v/>
      </c>
      <c r="R31" s="99" t="n">
        <v>37.5</v>
      </c>
      <c r="S31" s="86" t="str">
        <f aca="false">IF(S$2=$E31,$J31,"")</f>
        <v/>
      </c>
      <c r="T31" s="99" t="str">
        <f aca="false">IF(T$2=$E31,$J31,"")</f>
        <v/>
      </c>
      <c r="U31" s="86" t="str">
        <f aca="false">IF(U$2=$E31,$J31,"")</f>
        <v/>
      </c>
      <c r="V31" s="99" t="str">
        <f aca="false">IF(V$2=$E31,$J31,"")</f>
        <v/>
      </c>
      <c r="W31" s="86" t="str">
        <f aca="false">IF(W$2=$E31,$J31,"")</f>
        <v/>
      </c>
      <c r="X31" s="99" t="str">
        <f aca="false">IF(X$2=$E31,$J31,"")</f>
        <v/>
      </c>
      <c r="Y31" s="86" t="str">
        <f aca="false">IF(Y$2=$E31,$J31,"")</f>
        <v/>
      </c>
      <c r="Z31" s="99" t="str">
        <f aca="false">IF(Z$2=$E31,$J31,"")</f>
        <v/>
      </c>
      <c r="AA31" s="86" t="str">
        <f aca="false">IF(AA$2=$E31,$J31,"")</f>
        <v/>
      </c>
      <c r="AB31" s="99" t="str">
        <f aca="false">IF(AB$2=$E31,$J31,"")</f>
        <v/>
      </c>
      <c r="AC31" s="101"/>
      <c r="AD31" s="83"/>
      <c r="AE31" s="83"/>
      <c r="AF31" s="83"/>
    </row>
    <row r="32" customFormat="false" ht="14.25" hidden="false" customHeight="false" outlineLevel="0" collapsed="false">
      <c r="A32" s="82" t="str">
        <f aca="false">IF(G32&lt;&gt;0,IF(COUNTIF(G$4:G$200,G32)&lt;&gt;1,RANK(G32,G$4:G$200)&amp;"°",RANK(G32,G$4:G$200)),"")</f>
        <v>28°</v>
      </c>
      <c r="B32" s="96" t="s">
        <v>89</v>
      </c>
      <c r="C32" s="86" t="str">
        <f aca="false">IFERROR(VLOOKUP($B32,TabJoueurs,2,0),"")</f>
        <v>5A</v>
      </c>
      <c r="D32" s="86" t="str">
        <f aca="false">IFERROR(VLOOKUP($B32,TabJoueurs,3,0),"")</f>
        <v>V</v>
      </c>
      <c r="E32" s="86" t="str">
        <f aca="false">IFERROR(VLOOKUP($B32,TabJoueurs,4,0),"")</f>
        <v>LUX</v>
      </c>
      <c r="F32" s="86" t="n">
        <f aca="false">IFERROR(VLOOKUP($B32,TabJoueurs,7,0),"")</f>
        <v>0</v>
      </c>
      <c r="G32" s="82" t="n">
        <v>779</v>
      </c>
      <c r="H32" s="82" t="n">
        <f aca="false">COUNTIF(E$4:E32,E32)</f>
        <v>4</v>
      </c>
      <c r="I32" s="82" t="n">
        <f aca="false">IFERROR(IF(H32&lt;6,I31+1,I31),0)</f>
        <v>29</v>
      </c>
      <c r="J32" s="82" t="n">
        <f aca="false">IF(G32&gt;0,IF(H32&lt;6,PtsMax-I32+1,""),"")</f>
        <v>37</v>
      </c>
      <c r="K32" s="97" t="n">
        <f aca="false">MAX(M32:AB32)</f>
        <v>37.5</v>
      </c>
      <c r="L32" s="98" t="n">
        <f aca="false">IFERROR(G32/G$1,"")</f>
        <v>0.767487684729064</v>
      </c>
      <c r="M32" s="99" t="str">
        <f aca="false">IF(M$2=$E32,$J32,"")</f>
        <v/>
      </c>
      <c r="N32" s="86" t="str">
        <f aca="false">IF(N$2=$E32,$J32,"")</f>
        <v/>
      </c>
      <c r="O32" s="99" t="str">
        <f aca="false">IF(O$2=$E32,$J32,"")</f>
        <v/>
      </c>
      <c r="P32" s="86" t="str">
        <f aca="false">IF(P$2=$E32,$J32,"")</f>
        <v/>
      </c>
      <c r="Q32" s="86" t="str">
        <f aca="false">IF(Q$2=$E32,$J32,"")</f>
        <v/>
      </c>
      <c r="R32" s="99" t="str">
        <f aca="false">IF(R$2=$E32,$J32,"")</f>
        <v/>
      </c>
      <c r="S32" s="86" t="str">
        <f aca="false">IF(S$2=$E32,$J32,"")</f>
        <v/>
      </c>
      <c r="T32" s="99" t="str">
        <f aca="false">IF(T$2=$E32,$J32,"")</f>
        <v/>
      </c>
      <c r="U32" s="86" t="str">
        <f aca="false">IF(U$2=$E32,$J32,"")</f>
        <v/>
      </c>
      <c r="V32" s="99" t="str">
        <f aca="false">IF(V$2=$E32,$J32,"")</f>
        <v/>
      </c>
      <c r="W32" s="86" t="str">
        <f aca="false">IF(W$2=$E32,$J32,"")</f>
        <v/>
      </c>
      <c r="X32" s="99" t="str">
        <f aca="false">IF(X$2=$E32,$J32,"")</f>
        <v/>
      </c>
      <c r="Y32" s="86" t="n">
        <v>37.5</v>
      </c>
      <c r="Z32" s="99" t="str">
        <f aca="false">IF(Z$2=$E32,$J32,"")</f>
        <v/>
      </c>
      <c r="AA32" s="86" t="str">
        <f aca="false">IF(AA$2=$E32,$J32,"")</f>
        <v/>
      </c>
      <c r="AB32" s="99" t="str">
        <f aca="false">IF(AB$2=$E32,$J32,"")</f>
        <v/>
      </c>
      <c r="AC32" s="101"/>
      <c r="AD32" s="83"/>
      <c r="AE32" s="83"/>
      <c r="AF32" s="83"/>
    </row>
    <row r="33" customFormat="false" ht="14.25" hidden="false" customHeight="false" outlineLevel="0" collapsed="false">
      <c r="A33" s="82" t="n">
        <f aca="false">IF(G33&lt;&gt;0,IF(COUNTIF(G$4:G$200,G33)&lt;&gt;1,RANK(G33,G$4:G$200)&amp;"°",RANK(G33,G$4:G$200)),"")</f>
        <v>30</v>
      </c>
      <c r="B33" s="96" t="s">
        <v>90</v>
      </c>
      <c r="C33" s="86" t="str">
        <f aca="false">IFERROR(VLOOKUP($B33,TabJoueurs,2,0),"")</f>
        <v>6B</v>
      </c>
      <c r="D33" s="86" t="str">
        <f aca="false">IFERROR(VLOOKUP($B33,TabJoueurs,3,0),"")</f>
        <v>V</v>
      </c>
      <c r="E33" s="86" t="str">
        <f aca="false">IFERROR(VLOOKUP($B33,TabJoueurs,4,0),"")</f>
        <v>SLR</v>
      </c>
      <c r="F33" s="86" t="n">
        <f aca="false">IFERROR(VLOOKUP($B33,TabJoueurs,7,0),"")</f>
        <v>0</v>
      </c>
      <c r="G33" s="82" t="n">
        <v>776</v>
      </c>
      <c r="H33" s="82" t="n">
        <f aca="false">COUNTIF(E$4:E33,E33)</f>
        <v>3</v>
      </c>
      <c r="I33" s="82" t="n">
        <f aca="false">IFERROR(IF(H33&lt;6,I32+1,I32),0)</f>
        <v>30</v>
      </c>
      <c r="J33" s="82" t="n">
        <f aca="false">IF(G33&gt;0,IF(H33&lt;6,PtsMax-I33+1,""),"")</f>
        <v>36</v>
      </c>
      <c r="K33" s="97" t="n">
        <f aca="false">MAX(M33:AB33)</f>
        <v>36</v>
      </c>
      <c r="L33" s="98" t="n">
        <f aca="false">IFERROR(G33/G$1,"")</f>
        <v>0.764532019704433</v>
      </c>
      <c r="M33" s="99" t="str">
        <f aca="false">IF(M$2=$E33,$J33,"")</f>
        <v/>
      </c>
      <c r="N33" s="86" t="str">
        <f aca="false">IF(N$2=$E33,$J33,"")</f>
        <v/>
      </c>
      <c r="O33" s="99" t="str">
        <f aca="false">IF(O$2=$E33,$J33,"")</f>
        <v/>
      </c>
      <c r="P33" s="86" t="str">
        <f aca="false">IF(P$2=$E33,$J33,"")</f>
        <v/>
      </c>
      <c r="Q33" s="86" t="str">
        <f aca="false">IF(Q$2=$E33,$J33,"")</f>
        <v/>
      </c>
      <c r="R33" s="99" t="str">
        <f aca="false">IF(R$2=$E33,$J33,"")</f>
        <v/>
      </c>
      <c r="S33" s="86" t="str">
        <f aca="false">IF(S$2=$E33,$J33,"")</f>
        <v/>
      </c>
      <c r="T33" s="99" t="str">
        <f aca="false">IF(T$2=$E33,$J33,"")</f>
        <v/>
      </c>
      <c r="U33" s="86" t="str">
        <f aca="false">IF(U$2=$E33,$J33,"")</f>
        <v/>
      </c>
      <c r="V33" s="99" t="str">
        <f aca="false">IF(V$2=$E33,$J33,"")</f>
        <v/>
      </c>
      <c r="W33" s="86" t="str">
        <f aca="false">IF(W$2=$E33,$J33,"")</f>
        <v/>
      </c>
      <c r="X33" s="99" t="str">
        <f aca="false">IF(X$2=$E33,$J33,"")</f>
        <v/>
      </c>
      <c r="Y33" s="86" t="str">
        <f aca="false">IF(Y$2=$E33,$J33,"")</f>
        <v/>
      </c>
      <c r="Z33" s="99" t="n">
        <f aca="false">IF(Z$2=$E33,$J33,"")</f>
        <v>36</v>
      </c>
      <c r="AA33" s="86" t="str">
        <f aca="false">IF(AA$2=$E33,$J33,"")</f>
        <v/>
      </c>
      <c r="AB33" s="99" t="str">
        <f aca="false">IF(AB$2=$E33,$J33,"")</f>
        <v/>
      </c>
      <c r="AC33" s="101"/>
      <c r="AD33" s="83"/>
      <c r="AE33" s="83"/>
      <c r="AF33" s="83"/>
    </row>
    <row r="34" customFormat="false" ht="14.25" hidden="false" customHeight="false" outlineLevel="0" collapsed="false">
      <c r="A34" s="82" t="n">
        <f aca="false">IF(G34&lt;&gt;0,IF(COUNTIF(G$4:G$200,G34)&lt;&gt;1,RANK(G34,G$4:G$200)&amp;"°",RANK(G34,G$4:G$200)),"")</f>
        <v>31</v>
      </c>
      <c r="B34" s="96" t="s">
        <v>91</v>
      </c>
      <c r="C34" s="86" t="str">
        <f aca="false">IFERROR(VLOOKUP($B34,TabJoueurs,2,0),"")</f>
        <v>5A</v>
      </c>
      <c r="D34" s="86" t="str">
        <f aca="false">IFERROR(VLOOKUP($B34,TabJoueurs,3,0),"")</f>
        <v>S</v>
      </c>
      <c r="E34" s="86" t="str">
        <f aca="false">IFERROR(VLOOKUP($B34,TabJoueurs,4,0),"")</f>
        <v>BAH</v>
      </c>
      <c r="F34" s="86" t="n">
        <f aca="false">IFERROR(VLOOKUP($B34,TabJoueurs,7,0),"")</f>
        <v>0</v>
      </c>
      <c r="G34" s="82" t="n">
        <v>772</v>
      </c>
      <c r="H34" s="82" t="n">
        <f aca="false">COUNTIF(E$4:E34,E34)</f>
        <v>2</v>
      </c>
      <c r="I34" s="82" t="n">
        <f aca="false">IFERROR(IF(H34&lt;6,I33+1,I33),0)</f>
        <v>31</v>
      </c>
      <c r="J34" s="82" t="n">
        <f aca="false">IF(G34&gt;0,IF(H34&lt;6,PtsMax-I34+1,""),"")</f>
        <v>35</v>
      </c>
      <c r="K34" s="97" t="n">
        <f aca="false">MAX(M34:AB34)</f>
        <v>35</v>
      </c>
      <c r="L34" s="98" t="n">
        <f aca="false">IFERROR(G34/G$1,"")</f>
        <v>0.760591133004926</v>
      </c>
      <c r="M34" s="99" t="str">
        <f aca="false">IF(M$2=$E34,$J34,"")</f>
        <v/>
      </c>
      <c r="N34" s="86" t="str">
        <f aca="false">IF(N$2=$E34,$J34,"")</f>
        <v/>
      </c>
      <c r="O34" s="99" t="n">
        <f aca="false">IF(O$2=$E34,$J34,"")</f>
        <v>35</v>
      </c>
      <c r="P34" s="86" t="str">
        <f aca="false">IF(P$2=$E34,$J34,"")</f>
        <v/>
      </c>
      <c r="Q34" s="86" t="str">
        <f aca="false">IF(Q$2=$E34,$J34,"")</f>
        <v/>
      </c>
      <c r="R34" s="99" t="str">
        <f aca="false">IF(R$2=$E34,$J34,"")</f>
        <v/>
      </c>
      <c r="S34" s="86" t="str">
        <f aca="false">IF(S$2=$E34,$J34,"")</f>
        <v/>
      </c>
      <c r="T34" s="99" t="str">
        <f aca="false">IF(T$2=$E34,$J34,"")</f>
        <v/>
      </c>
      <c r="U34" s="86" t="str">
        <f aca="false">IF(U$2=$E34,$J34,"")</f>
        <v/>
      </c>
      <c r="V34" s="99" t="str">
        <f aca="false">IF(V$2=$E34,$J34,"")</f>
        <v/>
      </c>
      <c r="W34" s="86" t="str">
        <f aca="false">IF(W$2=$E34,$J34,"")</f>
        <v/>
      </c>
      <c r="X34" s="99" t="str">
        <f aca="false">IF(X$2=$E34,$J34,"")</f>
        <v/>
      </c>
      <c r="Y34" s="86" t="str">
        <f aca="false">IF(Y$2=$E34,$J34,"")</f>
        <v/>
      </c>
      <c r="Z34" s="99" t="str">
        <f aca="false">IF(Z$2=$E34,$J34,"")</f>
        <v/>
      </c>
      <c r="AA34" s="86" t="str">
        <f aca="false">IF(AA$2=$E34,$J34,"")</f>
        <v/>
      </c>
      <c r="AB34" s="99" t="str">
        <f aca="false">IF(AB$2=$E34,$J34,"")</f>
        <v/>
      </c>
      <c r="AC34" s="101"/>
      <c r="AD34" s="83"/>
      <c r="AE34" s="83"/>
      <c r="AF34" s="83"/>
    </row>
    <row r="35" customFormat="false" ht="14.25" hidden="false" customHeight="false" outlineLevel="0" collapsed="false">
      <c r="A35" s="82" t="n">
        <f aca="false">IF(G35&lt;&gt;0,IF(COUNTIF(G$4:G$200,G35)&lt;&gt;1,RANK(G35,G$4:G$200)&amp;"°",RANK(G35,G$4:G$200)),"")</f>
        <v>32</v>
      </c>
      <c r="B35" s="96" t="s">
        <v>92</v>
      </c>
      <c r="C35" s="86" t="str">
        <f aca="false">IFERROR(VLOOKUP($B35,TabJoueurs,2,0),"")</f>
        <v>5B</v>
      </c>
      <c r="D35" s="86" t="str">
        <f aca="false">IFERROR(VLOOKUP($B35,TabJoueurs,3,0),"")</f>
        <v>S</v>
      </c>
      <c r="E35" s="86" t="str">
        <f aca="false">IFERROR(VLOOKUP($B35,TabJoueurs,4,0),"")</f>
        <v>DZY</v>
      </c>
      <c r="F35" s="86" t="n">
        <f aca="false">IFERROR(VLOOKUP($B35,TabJoueurs,7,0),"")</f>
        <v>0</v>
      </c>
      <c r="G35" s="82" t="n">
        <v>771</v>
      </c>
      <c r="H35" s="82" t="n">
        <f aca="false">COUNTIF(E$4:E35,E35)</f>
        <v>4</v>
      </c>
      <c r="I35" s="82" t="n">
        <f aca="false">IFERROR(IF(H35&lt;6,I34+1,I34),0)</f>
        <v>32</v>
      </c>
      <c r="J35" s="82" t="n">
        <f aca="false">IF(G35&gt;0,IF(H35&lt;6,PtsMax-I35+1,""),"")</f>
        <v>34</v>
      </c>
      <c r="K35" s="97" t="n">
        <f aca="false">MAX(M35:AB35)</f>
        <v>34</v>
      </c>
      <c r="L35" s="98" t="n">
        <f aca="false">IFERROR(G35/G$1,"")</f>
        <v>0.759605911330049</v>
      </c>
      <c r="M35" s="99" t="str">
        <f aca="false">IF(M$2=$E35,$J35,"")</f>
        <v/>
      </c>
      <c r="N35" s="86" t="str">
        <f aca="false">IF(N$2=$E35,$J35,"")</f>
        <v/>
      </c>
      <c r="O35" s="99" t="str">
        <f aca="false">IF(O$2=$E35,$J35,"")</f>
        <v/>
      </c>
      <c r="P35" s="86" t="str">
        <f aca="false">IF(P$2=$E35,$J35,"")</f>
        <v/>
      </c>
      <c r="Q35" s="86" t="str">
        <f aca="false">IF(Q$2=$E35,$J35,"")</f>
        <v/>
      </c>
      <c r="R35" s="99" t="str">
        <f aca="false">IF(R$2=$E35,$J35,"")</f>
        <v/>
      </c>
      <c r="S35" s="86" t="str">
        <f aca="false">IF(S$2=$E35,$J35,"")</f>
        <v/>
      </c>
      <c r="T35" s="99" t="n">
        <f aca="false">IF(T$2=$E35,$J35,"")</f>
        <v>34</v>
      </c>
      <c r="U35" s="86" t="str">
        <f aca="false">IF(U$2=$E35,$J35,"")</f>
        <v/>
      </c>
      <c r="V35" s="99" t="str">
        <f aca="false">IF(V$2=$E35,$J35,"")</f>
        <v/>
      </c>
      <c r="W35" s="86" t="str">
        <f aca="false">IF(W$2=$E35,$J35,"")</f>
        <v/>
      </c>
      <c r="X35" s="99" t="str">
        <f aca="false">IF(X$2=$E35,$J35,"")</f>
        <v/>
      </c>
      <c r="Y35" s="86" t="str">
        <f aca="false">IF(Y$2=$E35,$J35,"")</f>
        <v/>
      </c>
      <c r="Z35" s="99" t="str">
        <f aca="false">IF(Z$2=$E35,$J35,"")</f>
        <v/>
      </c>
      <c r="AA35" s="86" t="str">
        <f aca="false">IF(AA$2=$E35,$J35,"")</f>
        <v/>
      </c>
      <c r="AB35" s="99" t="str">
        <f aca="false">IF(AB$2=$E35,$J35,"")</f>
        <v/>
      </c>
      <c r="AC35" s="101"/>
      <c r="AD35" s="83"/>
      <c r="AE35" s="83"/>
      <c r="AF35" s="83"/>
    </row>
    <row r="36" customFormat="false" ht="14.25" hidden="false" customHeight="false" outlineLevel="0" collapsed="false">
      <c r="A36" s="82" t="n">
        <f aca="false">IF(G36&lt;&gt;0,IF(COUNTIF(G$4:G$200,G36)&lt;&gt;1,RANK(G36,G$4:G$200)&amp;"°",RANK(G36,G$4:G$200)),"")</f>
        <v>33</v>
      </c>
      <c r="B36" s="96" t="s">
        <v>93</v>
      </c>
      <c r="C36" s="86" t="str">
        <f aca="false">IFERROR(VLOOKUP($B36,TabJoueurs,2,0),"")</f>
        <v>5D</v>
      </c>
      <c r="D36" s="86" t="str">
        <f aca="false">IFERROR(VLOOKUP($B36,TabJoueurs,3,0),"")</f>
        <v>V</v>
      </c>
      <c r="E36" s="86" t="str">
        <f aca="false">IFERROR(VLOOKUP($B36,TabJoueurs,4,0),"")</f>
        <v>LUX</v>
      </c>
      <c r="F36" s="86" t="n">
        <f aca="false">IFERROR(VLOOKUP($B36,TabJoueurs,7,0),"")</f>
        <v>0</v>
      </c>
      <c r="G36" s="82" t="n">
        <v>770</v>
      </c>
      <c r="H36" s="82" t="n">
        <f aca="false">COUNTIF(E$4:E36,E36)</f>
        <v>5</v>
      </c>
      <c r="I36" s="82" t="n">
        <f aca="false">IFERROR(IF(H36&lt;6,I35+1,I35),0)</f>
        <v>33</v>
      </c>
      <c r="J36" s="82" t="n">
        <f aca="false">IF(G36&gt;0,IF(H36&lt;6,PtsMax-I36+1,""),"")</f>
        <v>33</v>
      </c>
      <c r="K36" s="97" t="n">
        <f aca="false">MAX(M36:AB36)</f>
        <v>33</v>
      </c>
      <c r="L36" s="98" t="n">
        <f aca="false">IFERROR(G36/G$1,"")</f>
        <v>0.758620689655172</v>
      </c>
      <c r="M36" s="99" t="str">
        <f aca="false">IF(M$2=$E36,$J36,"")</f>
        <v/>
      </c>
      <c r="N36" s="86" t="str">
        <f aca="false">IF(N$2=$E36,$J36,"")</f>
        <v/>
      </c>
      <c r="O36" s="99" t="str">
        <f aca="false">IF(O$2=$E36,$J36,"")</f>
        <v/>
      </c>
      <c r="P36" s="86" t="str">
        <f aca="false">IF(P$2=$E36,$J36,"")</f>
        <v/>
      </c>
      <c r="Q36" s="86" t="str">
        <f aca="false">IF(Q$2=$E36,$J36,"")</f>
        <v/>
      </c>
      <c r="R36" s="99" t="str">
        <f aca="false">IF(R$2=$E36,$J36,"")</f>
        <v/>
      </c>
      <c r="S36" s="86" t="str">
        <f aca="false">IF(S$2=$E36,$J36,"")</f>
        <v/>
      </c>
      <c r="T36" s="99" t="str">
        <f aca="false">IF(T$2=$E36,$J36,"")</f>
        <v/>
      </c>
      <c r="U36" s="86" t="str">
        <f aca="false">IF(U$2=$E36,$J36,"")</f>
        <v/>
      </c>
      <c r="V36" s="99" t="str">
        <f aca="false">IF(V$2=$E36,$J36,"")</f>
        <v/>
      </c>
      <c r="W36" s="86" t="str">
        <f aca="false">IF(W$2=$E36,$J36,"")</f>
        <v/>
      </c>
      <c r="X36" s="99" t="str">
        <f aca="false">IF(X$2=$E36,$J36,"")</f>
        <v/>
      </c>
      <c r="Y36" s="86" t="n">
        <f aca="false">IF(Y$2=$E36,$J36,"")</f>
        <v>33</v>
      </c>
      <c r="Z36" s="99" t="str">
        <f aca="false">IF(Z$2=$E36,$J36,"")</f>
        <v/>
      </c>
      <c r="AA36" s="86" t="str">
        <f aca="false">IF(AA$2=$E36,$J36,"")</f>
        <v/>
      </c>
      <c r="AB36" s="99" t="str">
        <f aca="false">IF(AB$2=$E36,$J36,"")</f>
        <v/>
      </c>
      <c r="AC36" s="101"/>
      <c r="AD36" s="83"/>
      <c r="AE36" s="83"/>
      <c r="AF36" s="83"/>
    </row>
    <row r="37" customFormat="false" ht="14.25" hidden="false" customHeight="false" outlineLevel="0" collapsed="false">
      <c r="A37" s="82" t="n">
        <f aca="false">IF(G37&lt;&gt;0,IF(COUNTIF(G$4:G$200,G37)&lt;&gt;1,RANK(G37,G$4:G$200)&amp;"°",RANK(G37,G$4:G$200)),"")</f>
        <v>34</v>
      </c>
      <c r="B37" s="96" t="s">
        <v>94</v>
      </c>
      <c r="C37" s="86" t="str">
        <f aca="false">IFERROR(VLOOKUP($B37,TabJoueurs,2,0),"")</f>
        <v>5B</v>
      </c>
      <c r="D37" s="86" t="str">
        <f aca="false">IFERROR(VLOOKUP($B37,TabJoueurs,3,0),"")</f>
        <v>D</v>
      </c>
      <c r="E37" s="86" t="str">
        <f aca="false">IFERROR(VLOOKUP($B37,TabJoueurs,4,0),"")</f>
        <v>WAA</v>
      </c>
      <c r="F37" s="86" t="n">
        <f aca="false">IFERROR(VLOOKUP($B37,TabJoueurs,7,0),"")</f>
        <v>0</v>
      </c>
      <c r="G37" s="82" t="n">
        <v>767</v>
      </c>
      <c r="H37" s="82" t="n">
        <f aca="false">COUNTIF(E$4:E37,E37)</f>
        <v>4</v>
      </c>
      <c r="I37" s="82" t="n">
        <f aca="false">IFERROR(IF(H37&lt;6,I36+1,I36),0)</f>
        <v>34</v>
      </c>
      <c r="J37" s="82" t="n">
        <f aca="false">IF(G37&gt;0,IF(H37&lt;6,PtsMax-I37+1,""),"")</f>
        <v>32</v>
      </c>
      <c r="K37" s="97" t="n">
        <f aca="false">MAX(M37:AB37)</f>
        <v>32</v>
      </c>
      <c r="L37" s="98" t="n">
        <f aca="false">IFERROR(G37/G$1,"")</f>
        <v>0.755665024630542</v>
      </c>
      <c r="M37" s="99" t="str">
        <f aca="false">IF(M$2=$E37,$J37,"")</f>
        <v/>
      </c>
      <c r="N37" s="86" t="str">
        <f aca="false">IF(N$2=$E37,$J37,"")</f>
        <v/>
      </c>
      <c r="O37" s="99" t="str">
        <f aca="false">IF(O$2=$E37,$J37,"")</f>
        <v/>
      </c>
      <c r="P37" s="86" t="str">
        <f aca="false">IF(P$2=$E37,$J37,"")</f>
        <v/>
      </c>
      <c r="Q37" s="86" t="str">
        <f aca="false">IF(Q$2=$E37,$J37,"")</f>
        <v/>
      </c>
      <c r="R37" s="99" t="str">
        <f aca="false">IF(R$2=$E37,$J37,"")</f>
        <v/>
      </c>
      <c r="S37" s="86" t="str">
        <f aca="false">IF(S$2=$E37,$J37,"")</f>
        <v/>
      </c>
      <c r="T37" s="99" t="str">
        <f aca="false">IF(T$2=$E37,$J37,"")</f>
        <v/>
      </c>
      <c r="U37" s="86" t="str">
        <f aca="false">IF(U$2=$E37,$J37,"")</f>
        <v/>
      </c>
      <c r="V37" s="99" t="str">
        <f aca="false">IF(V$2=$E37,$J37,"")</f>
        <v/>
      </c>
      <c r="W37" s="86" t="str">
        <f aca="false">IF(W$2=$E37,$J37,"")</f>
        <v/>
      </c>
      <c r="X37" s="99" t="str">
        <f aca="false">IF(X$2=$E37,$J37,"")</f>
        <v/>
      </c>
      <c r="Y37" s="86" t="str">
        <f aca="false">IF(Y$2=$E37,$J37,"")</f>
        <v/>
      </c>
      <c r="Z37" s="99" t="str">
        <f aca="false">IF(Z$2=$E37,$J37,"")</f>
        <v/>
      </c>
      <c r="AA37" s="86" t="n">
        <f aca="false">IF(AA$2=$E37,$J37,"")</f>
        <v>32</v>
      </c>
      <c r="AB37" s="99" t="str">
        <f aca="false">IF(AB$2=$E37,$J37,"")</f>
        <v/>
      </c>
      <c r="AC37" s="101"/>
      <c r="AD37" s="83"/>
      <c r="AE37" s="83"/>
      <c r="AF37" s="83"/>
    </row>
    <row r="38" customFormat="false" ht="14.25" hidden="false" customHeight="false" outlineLevel="0" collapsed="false">
      <c r="A38" s="82" t="n">
        <f aca="false">IF(G38&lt;&gt;0,IF(COUNTIF(G$4:G$200,G38)&lt;&gt;1,RANK(G38,G$4:G$200)&amp;"°",RANK(G38,G$4:G$200)),"")</f>
        <v>35</v>
      </c>
      <c r="B38" s="96" t="s">
        <v>95</v>
      </c>
      <c r="C38" s="86" t="str">
        <f aca="false">IFERROR(VLOOKUP($B38,TabJoueurs,2,0),"")</f>
        <v>6B</v>
      </c>
      <c r="D38" s="86" t="str">
        <f aca="false">IFERROR(VLOOKUP($B38,TabJoueurs,3,0),"")</f>
        <v>V</v>
      </c>
      <c r="E38" s="86" t="str">
        <f aca="false">IFERROR(VLOOKUP($B38,TabJoueurs,4,0),"")</f>
        <v>LUX</v>
      </c>
      <c r="F38" s="86" t="n">
        <f aca="false">IFERROR(VLOOKUP($B38,TabJoueurs,7,0),"")</f>
        <v>0</v>
      </c>
      <c r="G38" s="82" t="n">
        <v>764</v>
      </c>
      <c r="H38" s="82" t="n">
        <f aca="false">COUNTIF(E$4:E38,E38)</f>
        <v>6</v>
      </c>
      <c r="I38" s="82" t="n">
        <f aca="false">IFERROR(IF(H38&lt;6,I37+1,I37),0)</f>
        <v>34</v>
      </c>
      <c r="J38" s="82" t="str">
        <f aca="false">IF(G38&gt;0,IF(H38&lt;6,PtsMax-I38+1,""),"")</f>
        <v/>
      </c>
      <c r="K38" s="97" t="n">
        <f aca="false">MAX(M38:AB38)</f>
        <v>0</v>
      </c>
      <c r="L38" s="98" t="n">
        <f aca="false">IFERROR(G38/G$1,"")</f>
        <v>0.752709359605911</v>
      </c>
      <c r="M38" s="99" t="str">
        <f aca="false">IF(M$2=$E38,$J38,"")</f>
        <v/>
      </c>
      <c r="N38" s="86" t="str">
        <f aca="false">IF(N$2=$E38,$J38,"")</f>
        <v/>
      </c>
      <c r="O38" s="99" t="str">
        <f aca="false">IF(O$2=$E38,$J38,"")</f>
        <v/>
      </c>
      <c r="P38" s="86" t="str">
        <f aca="false">IF(P$2=$E38,$J38,"")</f>
        <v/>
      </c>
      <c r="Q38" s="86" t="str">
        <f aca="false">IF(Q$2=$E38,$J38,"")</f>
        <v/>
      </c>
      <c r="R38" s="99" t="str">
        <f aca="false">IF(R$2=$E38,$J38,"")</f>
        <v/>
      </c>
      <c r="S38" s="86" t="str">
        <f aca="false">IF(S$2=$E38,$J38,"")</f>
        <v/>
      </c>
      <c r="T38" s="99" t="str">
        <f aca="false">IF(T$2=$E38,$J38,"")</f>
        <v/>
      </c>
      <c r="U38" s="86" t="str">
        <f aca="false">IF(U$2=$E38,$J38,"")</f>
        <v/>
      </c>
      <c r="V38" s="99" t="str">
        <f aca="false">IF(V$2=$E38,$J38,"")</f>
        <v/>
      </c>
      <c r="W38" s="86" t="str">
        <f aca="false">IF(W$2=$E38,$J38,"")</f>
        <v/>
      </c>
      <c r="X38" s="99" t="str">
        <f aca="false">IF(X$2=$E38,$J38,"")</f>
        <v/>
      </c>
      <c r="Y38" s="86" t="str">
        <f aca="false">IF(Y$2=$E38,$J38,"")</f>
        <v/>
      </c>
      <c r="Z38" s="99" t="str">
        <f aca="false">IF(Z$2=$E38,$J38,"")</f>
        <v/>
      </c>
      <c r="AA38" s="86" t="str">
        <f aca="false">IF(AA$2=$E38,$J38,"")</f>
        <v/>
      </c>
      <c r="AB38" s="99" t="str">
        <f aca="false">IF(AB$2=$E38,$J38,"")</f>
        <v/>
      </c>
      <c r="AC38" s="101"/>
      <c r="AD38" s="83"/>
      <c r="AE38" s="83"/>
      <c r="AF38" s="83"/>
    </row>
    <row r="39" customFormat="false" ht="14.25" hidden="false" customHeight="false" outlineLevel="0" collapsed="false">
      <c r="A39" s="82" t="str">
        <f aca="false">IF(G39&lt;&gt;0,IF(COUNTIF(G$4:G$200,G39)&lt;&gt;1,RANK(G39,G$4:G$200)&amp;"°",RANK(G39,G$4:G$200)),"")</f>
        <v>36°</v>
      </c>
      <c r="B39" s="96" t="s">
        <v>96</v>
      </c>
      <c r="C39" s="86" t="str">
        <f aca="false">IFERROR(VLOOKUP($B39,TabJoueurs,2,0),"")</f>
        <v>5A</v>
      </c>
      <c r="D39" s="86" t="str">
        <f aca="false">IFERROR(VLOOKUP($B39,TabJoueurs,3,0),"")</f>
        <v>V</v>
      </c>
      <c r="E39" s="86" t="str">
        <f aca="false">IFERROR(VLOOKUP($B39,TabJoueurs,4,0),"")</f>
        <v>BAH</v>
      </c>
      <c r="F39" s="86" t="n">
        <f aca="false">IFERROR(VLOOKUP($B39,TabJoueurs,7,0),"")</f>
        <v>0</v>
      </c>
      <c r="G39" s="82" t="n">
        <v>763</v>
      </c>
      <c r="H39" s="82" t="n">
        <f aca="false">COUNTIF(E$4:E39,E39)</f>
        <v>3</v>
      </c>
      <c r="I39" s="82" t="n">
        <f aca="false">IFERROR(IF(H39&lt;6,I38+1,I38),0)</f>
        <v>35</v>
      </c>
      <c r="J39" s="82" t="n">
        <f aca="false">IF(G39&gt;0,IF(H39&lt;6,PtsMax-I39+1,""),"")</f>
        <v>31</v>
      </c>
      <c r="K39" s="97" t="n">
        <f aca="false">MAX(M39:AB39)</f>
        <v>30.5</v>
      </c>
      <c r="L39" s="98" t="n">
        <f aca="false">IFERROR(G39/G$1,"")</f>
        <v>0.751724137931034</v>
      </c>
      <c r="M39" s="99" t="str">
        <f aca="false">IF(M$2=$E39,$J39,"")</f>
        <v/>
      </c>
      <c r="N39" s="86" t="str">
        <f aca="false">IF(N$2=$E39,$J39,"")</f>
        <v/>
      </c>
      <c r="O39" s="99" t="n">
        <v>30.5</v>
      </c>
      <c r="P39" s="86" t="str">
        <f aca="false">IF(P$2=$E39,$J39,"")</f>
        <v/>
      </c>
      <c r="Q39" s="86" t="str">
        <f aca="false">IF(Q$2=$E39,$J39,"")</f>
        <v/>
      </c>
      <c r="R39" s="99" t="str">
        <f aca="false">IF(R$2=$E39,$J39,"")</f>
        <v/>
      </c>
      <c r="S39" s="86" t="str">
        <f aca="false">IF(S$2=$E39,$J39,"")</f>
        <v/>
      </c>
      <c r="T39" s="99" t="str">
        <f aca="false">IF(T$2=$E39,$J39,"")</f>
        <v/>
      </c>
      <c r="U39" s="86" t="str">
        <f aca="false">IF(U$2=$E39,$J39,"")</f>
        <v/>
      </c>
      <c r="V39" s="99" t="str">
        <f aca="false">IF(V$2=$E39,$J39,"")</f>
        <v/>
      </c>
      <c r="W39" s="86" t="str">
        <f aca="false">IF(W$2=$E39,$J39,"")</f>
        <v/>
      </c>
      <c r="X39" s="99" t="str">
        <f aca="false">IF(X$2=$E39,$J39,"")</f>
        <v/>
      </c>
      <c r="Y39" s="86" t="str">
        <f aca="false">IF(Y$2=$E39,$J39,"")</f>
        <v/>
      </c>
      <c r="Z39" s="99" t="str">
        <f aca="false">IF(Z$2=$E39,$J39,"")</f>
        <v/>
      </c>
      <c r="AA39" s="86" t="str">
        <f aca="false">IF(AA$2=$E39,$J39,"")</f>
        <v/>
      </c>
      <c r="AB39" s="99" t="str">
        <f aca="false">IF(AB$2=$E39,$J39,"")</f>
        <v/>
      </c>
      <c r="AC39" s="101"/>
      <c r="AD39" s="83"/>
      <c r="AE39" s="83"/>
      <c r="AF39" s="83"/>
    </row>
    <row r="40" customFormat="false" ht="14.25" hidden="false" customHeight="false" outlineLevel="0" collapsed="false">
      <c r="A40" s="82" t="str">
        <f aca="false">IF(G40&lt;&gt;0,IF(COUNTIF(G$4:G$200,G40)&lt;&gt;1,RANK(G40,G$4:G$200)&amp;"°",RANK(G40,G$4:G$200)),"")</f>
        <v>36°</v>
      </c>
      <c r="B40" s="96" t="s">
        <v>97</v>
      </c>
      <c r="C40" s="86" t="str">
        <f aca="false">IFERROR(VLOOKUP($B40,TabJoueurs,2,0),"")</f>
        <v>6D</v>
      </c>
      <c r="D40" s="86" t="str">
        <f aca="false">IFERROR(VLOOKUP($B40,TabJoueurs,3,0),"")</f>
        <v>V</v>
      </c>
      <c r="E40" s="86" t="str">
        <f aca="false">IFERROR(VLOOKUP($B40,TabJoueurs,4,0),"")</f>
        <v>FLO</v>
      </c>
      <c r="F40" s="86" t="n">
        <f aca="false">IFERROR(VLOOKUP($B40,TabJoueurs,7,0),"")</f>
        <v>0</v>
      </c>
      <c r="G40" s="82" t="n">
        <v>763</v>
      </c>
      <c r="H40" s="82" t="n">
        <f aca="false">COUNTIF(E$4:E40,E40)</f>
        <v>4</v>
      </c>
      <c r="I40" s="82" t="n">
        <f aca="false">IFERROR(IF(H40&lt;6,I39+1,I39),0)</f>
        <v>36</v>
      </c>
      <c r="J40" s="82" t="n">
        <f aca="false">IF(G40&gt;0,IF(H40&lt;6,PtsMax-I40+1,""),"")</f>
        <v>30</v>
      </c>
      <c r="K40" s="97" t="n">
        <f aca="false">MAX(M40:AB40)</f>
        <v>30.5</v>
      </c>
      <c r="L40" s="98" t="n">
        <f aca="false">IFERROR(G40/G$1,"")</f>
        <v>0.751724137931034</v>
      </c>
      <c r="M40" s="99" t="str">
        <f aca="false">IF(M$2=$E40,$J40,"")</f>
        <v/>
      </c>
      <c r="N40" s="86" t="str">
        <f aca="false">IF(N$2=$E40,$J40,"")</f>
        <v/>
      </c>
      <c r="O40" s="99" t="str">
        <f aca="false">IF(O$2=$E40,$J40,"")</f>
        <v/>
      </c>
      <c r="P40" s="86" t="str">
        <f aca="false">IF(P$2=$E40,$J40,"")</f>
        <v/>
      </c>
      <c r="Q40" s="86" t="str">
        <f aca="false">IF(Q$2=$E40,$J40,"")</f>
        <v/>
      </c>
      <c r="R40" s="99" t="str">
        <f aca="false">IF(R$2=$E40,$J40,"")</f>
        <v/>
      </c>
      <c r="S40" s="86" t="str">
        <f aca="false">IF(S$2=$E40,$J40,"")</f>
        <v/>
      </c>
      <c r="T40" s="99" t="str">
        <f aca="false">IF(T$2=$E40,$J40,"")</f>
        <v/>
      </c>
      <c r="U40" s="86" t="n">
        <v>30.5</v>
      </c>
      <c r="V40" s="99" t="str">
        <f aca="false">IF(V$2=$E40,$J40,"")</f>
        <v/>
      </c>
      <c r="W40" s="86" t="str">
        <f aca="false">IF(W$2=$E40,$J40,"")</f>
        <v/>
      </c>
      <c r="X40" s="99" t="str">
        <f aca="false">IF(X$2=$E40,$J40,"")</f>
        <v/>
      </c>
      <c r="Y40" s="86" t="str">
        <f aca="false">IF(Y$2=$E40,$J40,"")</f>
        <v/>
      </c>
      <c r="Z40" s="99" t="str">
        <f aca="false">IF(Z$2=$E40,$J40,"")</f>
        <v/>
      </c>
      <c r="AA40" s="86" t="str">
        <f aca="false">IF(AA$2=$E40,$J40,"")</f>
        <v/>
      </c>
      <c r="AB40" s="99" t="str">
        <f aca="false">IF(AB$2=$E40,$J40,"")</f>
        <v/>
      </c>
      <c r="AC40" s="101"/>
      <c r="AD40" s="83"/>
      <c r="AE40" s="83"/>
      <c r="AF40" s="83"/>
    </row>
    <row r="41" customFormat="false" ht="14.25" hidden="false" customHeight="false" outlineLevel="0" collapsed="false">
      <c r="A41" s="82" t="n">
        <f aca="false">IF(G41&lt;&gt;0,IF(COUNTIF(G$4:G$200,G41)&lt;&gt;1,RANK(G41,G$4:G$200)&amp;"°",RANK(G41,G$4:G$200)),"")</f>
        <v>38</v>
      </c>
      <c r="B41" s="96" t="s">
        <v>98</v>
      </c>
      <c r="C41" s="86" t="n">
        <f aca="false">IFERROR(VLOOKUP($B41,TabJoueurs,2,0),"")</f>
        <v>7</v>
      </c>
      <c r="D41" s="86" t="str">
        <f aca="false">IFERROR(VLOOKUP($B41,TabJoueurs,3,0),"")</f>
        <v>S</v>
      </c>
      <c r="E41" s="86" t="str">
        <f aca="false">IFERROR(VLOOKUP($B41,TabJoueurs,4,0),"")</f>
        <v>CNA</v>
      </c>
      <c r="F41" s="86" t="n">
        <f aca="false">IFERROR(VLOOKUP($B41,TabJoueurs,7,0),"")</f>
        <v>0</v>
      </c>
      <c r="G41" s="82" t="n">
        <v>762</v>
      </c>
      <c r="H41" s="82" t="n">
        <f aca="false">COUNTIF(E$4:E41,E41)</f>
        <v>5</v>
      </c>
      <c r="I41" s="82" t="n">
        <f aca="false">IFERROR(IF(H41&lt;6,I40+1,I40),0)</f>
        <v>37</v>
      </c>
      <c r="J41" s="82" t="n">
        <f aca="false">IF(G41&gt;0,IF(H41&lt;6,PtsMax-I41+1,""),"")</f>
        <v>29</v>
      </c>
      <c r="K41" s="97" t="n">
        <f aca="false">MAX(M41:AB41)</f>
        <v>29</v>
      </c>
      <c r="L41" s="98" t="n">
        <f aca="false">IFERROR(G41/G$1,"")</f>
        <v>0.750738916256158</v>
      </c>
      <c r="M41" s="99" t="str">
        <f aca="false">IF(M$2=$E41,$J41,"")</f>
        <v/>
      </c>
      <c r="N41" s="86" t="str">
        <f aca="false">IF(N$2=$E41,$J41,"")</f>
        <v/>
      </c>
      <c r="O41" s="99" t="str">
        <f aca="false">IF(O$2=$E41,$J41,"")</f>
        <v/>
      </c>
      <c r="P41" s="86" t="str">
        <f aca="false">IF(P$2=$E41,$J41,"")</f>
        <v/>
      </c>
      <c r="Q41" s="86" t="str">
        <f aca="false">IF(Q$2=$E41,$J41,"")</f>
        <v/>
      </c>
      <c r="R41" s="99" t="n">
        <f aca="false">IF(R$2=$E41,$J41,"")</f>
        <v>29</v>
      </c>
      <c r="S41" s="86" t="str">
        <f aca="false">IF(S$2=$E41,$J41,"")</f>
        <v/>
      </c>
      <c r="T41" s="99" t="str">
        <f aca="false">IF(T$2=$E41,$J41,"")</f>
        <v/>
      </c>
      <c r="U41" s="86" t="str">
        <f aca="false">IF(U$2=$E41,$J41,"")</f>
        <v/>
      </c>
      <c r="V41" s="99" t="str">
        <f aca="false">IF(V$2=$E41,$J41,"")</f>
        <v/>
      </c>
      <c r="W41" s="86" t="str">
        <f aca="false">IF(W$2=$E41,$J41,"")</f>
        <v/>
      </c>
      <c r="X41" s="99" t="str">
        <f aca="false">IF(X$2=$E41,$J41,"")</f>
        <v/>
      </c>
      <c r="Y41" s="86" t="str">
        <f aca="false">IF(Y$2=$E41,$J41,"")</f>
        <v/>
      </c>
      <c r="Z41" s="99" t="str">
        <f aca="false">IF(Z$2=$E41,$J41,"")</f>
        <v/>
      </c>
      <c r="AA41" s="86" t="str">
        <f aca="false">IF(AA$2=$E41,$J41,"")</f>
        <v/>
      </c>
      <c r="AB41" s="99" t="str">
        <f aca="false">IF(AB$2=$E41,$J41,"")</f>
        <v/>
      </c>
      <c r="AC41" s="101"/>
      <c r="AD41" s="83"/>
      <c r="AE41" s="83"/>
      <c r="AF41" s="83"/>
    </row>
    <row r="42" customFormat="false" ht="14.25" hidden="false" customHeight="false" outlineLevel="0" collapsed="false">
      <c r="A42" s="82" t="n">
        <f aca="false">IF(G42&lt;&gt;0,IF(COUNTIF(G$4:G$200,G42)&lt;&gt;1,RANK(G42,G$4:G$200)&amp;"°",RANK(G42,G$4:G$200)),"")</f>
        <v>39</v>
      </c>
      <c r="B42" s="96" t="s">
        <v>99</v>
      </c>
      <c r="C42" s="86" t="str">
        <f aca="false">IFERROR(VLOOKUP($B42,TabJoueurs,2,0),"")</f>
        <v>5A</v>
      </c>
      <c r="D42" s="86" t="str">
        <f aca="false">IFERROR(VLOOKUP($B42,TabJoueurs,3,0),"")</f>
        <v>R</v>
      </c>
      <c r="E42" s="86" t="str">
        <f aca="false">IFERROR(VLOOKUP($B42,TabJoueurs,4,0),"")</f>
        <v>CHY</v>
      </c>
      <c r="F42" s="86" t="n">
        <f aca="false">IFERROR(VLOOKUP($B42,TabJoueurs,7,0),"")</f>
        <v>0</v>
      </c>
      <c r="G42" s="82" t="n">
        <v>758</v>
      </c>
      <c r="H42" s="82" t="n">
        <f aca="false">COUNTIF(E$4:E42,E42)</f>
        <v>2</v>
      </c>
      <c r="I42" s="82" t="n">
        <f aca="false">IFERROR(IF(H42&lt;6,I41+1,I41),0)</f>
        <v>38</v>
      </c>
      <c r="J42" s="82" t="n">
        <f aca="false">IF(G42&gt;0,IF(H42&lt;6,PtsMax-I42+1,""),"")</f>
        <v>28</v>
      </c>
      <c r="K42" s="97" t="n">
        <f aca="false">MAX(M42:AB42)</f>
        <v>28</v>
      </c>
      <c r="L42" s="98" t="n">
        <f aca="false">IFERROR(G42/G$1,"")</f>
        <v>0.74679802955665</v>
      </c>
      <c r="M42" s="99" t="str">
        <f aca="false">IF(M$2=$E42,$J42,"")</f>
        <v/>
      </c>
      <c r="N42" s="86" t="str">
        <f aca="false">IF(N$2=$E42,$J42,"")</f>
        <v/>
      </c>
      <c r="O42" s="99" t="str">
        <f aca="false">IF(O$2=$E42,$J42,"")</f>
        <v/>
      </c>
      <c r="P42" s="86" t="str">
        <f aca="false">IF(P$2=$E42,$J42,"")</f>
        <v/>
      </c>
      <c r="Q42" s="86" t="n">
        <f aca="false">IF(Q$2=$E42,$J42,"")</f>
        <v>28</v>
      </c>
      <c r="R42" s="99" t="str">
        <f aca="false">IF(R$2=$E42,$J42,"")</f>
        <v/>
      </c>
      <c r="S42" s="86" t="str">
        <f aca="false">IF(S$2=$E42,$J42,"")</f>
        <v/>
      </c>
      <c r="T42" s="99" t="str">
        <f aca="false">IF(T$2=$E42,$J42,"")</f>
        <v/>
      </c>
      <c r="U42" s="86" t="str">
        <f aca="false">IF(U$2=$E42,$J42,"")</f>
        <v/>
      </c>
      <c r="V42" s="99" t="str">
        <f aca="false">IF(V$2=$E42,$J42,"")</f>
        <v/>
      </c>
      <c r="W42" s="86" t="str">
        <f aca="false">IF(W$2=$E42,$J42,"")</f>
        <v/>
      </c>
      <c r="X42" s="99" t="str">
        <f aca="false">IF(X$2=$E42,$J42,"")</f>
        <v/>
      </c>
      <c r="Y42" s="86" t="str">
        <f aca="false">IF(Y$2=$E42,$J42,"")</f>
        <v/>
      </c>
      <c r="Z42" s="99" t="str">
        <f aca="false">IF(Z$2=$E42,$J42,"")</f>
        <v/>
      </c>
      <c r="AA42" s="86" t="str">
        <f aca="false">IF(AA$2=$E42,$J42,"")</f>
        <v/>
      </c>
      <c r="AB42" s="99" t="str">
        <f aca="false">IF(AB$2=$E42,$J42,"")</f>
        <v/>
      </c>
      <c r="AC42" s="101"/>
      <c r="AD42" s="83"/>
      <c r="AE42" s="83"/>
      <c r="AF42" s="83"/>
    </row>
    <row r="43" customFormat="false" ht="14.25" hidden="false" customHeight="false" outlineLevel="0" collapsed="false">
      <c r="A43" s="82" t="n">
        <f aca="false">IF(G43&lt;&gt;0,IF(COUNTIF(G$4:G$200,G43)&lt;&gt;1,RANK(G43,G$4:G$200)&amp;"°",RANK(G43,G$4:G$200)),"")</f>
        <v>40</v>
      </c>
      <c r="B43" s="96" t="s">
        <v>100</v>
      </c>
      <c r="C43" s="86" t="str">
        <f aca="false">IFERROR(VLOOKUP($B43,TabJoueurs,2,0),"")</f>
        <v>6C</v>
      </c>
      <c r="D43" s="86" t="str">
        <f aca="false">IFERROR(VLOOKUP($B43,TabJoueurs,3,0),"")</f>
        <v>S</v>
      </c>
      <c r="E43" s="86" t="str">
        <f aca="false">IFERROR(VLOOKUP($B43,TabJoueurs,4,0),"")</f>
        <v>BAH</v>
      </c>
      <c r="F43" s="86" t="n">
        <f aca="false">IFERROR(VLOOKUP($B43,TabJoueurs,7,0),"")</f>
        <v>0</v>
      </c>
      <c r="G43" s="82" t="n">
        <v>757</v>
      </c>
      <c r="H43" s="82" t="n">
        <f aca="false">COUNTIF(E$4:E43,E43)</f>
        <v>4</v>
      </c>
      <c r="I43" s="82" t="n">
        <f aca="false">IFERROR(IF(H43&lt;6,I42+1,I42),0)</f>
        <v>39</v>
      </c>
      <c r="J43" s="82" t="n">
        <f aca="false">IF(G43&gt;0,IF(H43&lt;6,PtsMax-I43+1,""),"")</f>
        <v>27</v>
      </c>
      <c r="K43" s="97" t="n">
        <f aca="false">MAX(M43:AB43)</f>
        <v>27</v>
      </c>
      <c r="L43" s="98" t="n">
        <f aca="false">IFERROR(G43/G$1,"")</f>
        <v>0.745812807881773</v>
      </c>
      <c r="M43" s="99" t="str">
        <f aca="false">IF(M$2=$E43,$J43,"")</f>
        <v/>
      </c>
      <c r="N43" s="86" t="str">
        <f aca="false">IF(N$2=$E43,$J43,"")</f>
        <v/>
      </c>
      <c r="O43" s="99" t="n">
        <f aca="false">IF(O$2=$E43,$J43,"")</f>
        <v>27</v>
      </c>
      <c r="P43" s="86" t="str">
        <f aca="false">IF(P$2=$E43,$J43,"")</f>
        <v/>
      </c>
      <c r="Q43" s="86" t="str">
        <f aca="false">IF(Q$2=$E43,$J43,"")</f>
        <v/>
      </c>
      <c r="R43" s="99" t="str">
        <f aca="false">IF(R$2=$E43,$J43,"")</f>
        <v/>
      </c>
      <c r="S43" s="86" t="str">
        <f aca="false">IF(S$2=$E43,$J43,"")</f>
        <v/>
      </c>
      <c r="T43" s="99" t="str">
        <f aca="false">IF(T$2=$E43,$J43,"")</f>
        <v/>
      </c>
      <c r="U43" s="86" t="str">
        <f aca="false">IF(U$2=$E43,$J43,"")</f>
        <v/>
      </c>
      <c r="V43" s="99" t="str">
        <f aca="false">IF(V$2=$E43,$J43,"")</f>
        <v/>
      </c>
      <c r="W43" s="86" t="str">
        <f aca="false">IF(W$2=$E43,$J43,"")</f>
        <v/>
      </c>
      <c r="X43" s="99" t="str">
        <f aca="false">IF(X$2=$E43,$J43,"")</f>
        <v/>
      </c>
      <c r="Y43" s="86" t="str">
        <f aca="false">IF(Y$2=$E43,$J43,"")</f>
        <v/>
      </c>
      <c r="Z43" s="99" t="str">
        <f aca="false">IF(Z$2=$E43,$J43,"")</f>
        <v/>
      </c>
      <c r="AA43" s="86" t="str">
        <f aca="false">IF(AA$2=$E43,$J43,"")</f>
        <v/>
      </c>
      <c r="AB43" s="99" t="str">
        <f aca="false">IF(AB$2=$E43,$J43,"")</f>
        <v/>
      </c>
      <c r="AC43" s="101"/>
      <c r="AD43" s="83"/>
      <c r="AE43" s="83"/>
      <c r="AF43" s="83"/>
    </row>
    <row r="44" customFormat="false" ht="14.25" hidden="false" customHeight="false" outlineLevel="0" collapsed="false">
      <c r="A44" s="82" t="n">
        <f aca="false">IF(G44&lt;&gt;0,IF(COUNTIF(G$4:G$200,G44)&lt;&gt;1,RANK(G44,G$4:G$200)&amp;"°",RANK(G44,G$4:G$200)),"")</f>
        <v>41</v>
      </c>
      <c r="B44" s="96" t="s">
        <v>101</v>
      </c>
      <c r="C44" s="86" t="str">
        <f aca="false">IFERROR(VLOOKUP($B44,TabJoueurs,2,0),"")</f>
        <v>5D</v>
      </c>
      <c r="D44" s="86" t="str">
        <f aca="false">IFERROR(VLOOKUP($B44,TabJoueurs,3,0),"")</f>
        <v>V</v>
      </c>
      <c r="E44" s="86" t="str">
        <f aca="false">IFERROR(VLOOKUP($B44,TabJoueurs,4,0),"")</f>
        <v>BAH</v>
      </c>
      <c r="F44" s="86" t="n">
        <f aca="false">IFERROR(VLOOKUP($B44,TabJoueurs,7,0),"")</f>
        <v>0</v>
      </c>
      <c r="G44" s="82" t="n">
        <v>748</v>
      </c>
      <c r="H44" s="82" t="n">
        <f aca="false">COUNTIF(E$4:E44,E44)</f>
        <v>5</v>
      </c>
      <c r="I44" s="82" t="n">
        <f aca="false">IFERROR(IF(H44&lt;6,I43+1,I43),0)</f>
        <v>40</v>
      </c>
      <c r="J44" s="82" t="n">
        <f aca="false">IF(G44&gt;0,IF(H44&lt;6,PtsMax-I44+1,""),"")</f>
        <v>26</v>
      </c>
      <c r="K44" s="97" t="n">
        <f aca="false">MAX(M44:AB44)</f>
        <v>26</v>
      </c>
      <c r="L44" s="98" t="n">
        <f aca="false">IFERROR(G44/G$1,"")</f>
        <v>0.736945812807882</v>
      </c>
      <c r="M44" s="99" t="str">
        <f aca="false">IF(M$2=$E44,$J44,"")</f>
        <v/>
      </c>
      <c r="N44" s="86" t="str">
        <f aca="false">IF(N$2=$E44,$J44,"")</f>
        <v/>
      </c>
      <c r="O44" s="99" t="n">
        <f aca="false">IF(O$2=$E44,$J44,"")</f>
        <v>26</v>
      </c>
      <c r="P44" s="86" t="str">
        <f aca="false">IF(P$2=$E44,$J44,"")</f>
        <v/>
      </c>
      <c r="Q44" s="86" t="str">
        <f aca="false">IF(Q$2=$E44,$J44,"")</f>
        <v/>
      </c>
      <c r="R44" s="99" t="str">
        <f aca="false">IF(R$2=$E44,$J44,"")</f>
        <v/>
      </c>
      <c r="S44" s="86" t="str">
        <f aca="false">IF(S$2=$E44,$J44,"")</f>
        <v/>
      </c>
      <c r="T44" s="99" t="str">
        <f aca="false">IF(T$2=$E44,$J44,"")</f>
        <v/>
      </c>
      <c r="U44" s="86" t="str">
        <f aca="false">IF(U$2=$E44,$J44,"")</f>
        <v/>
      </c>
      <c r="V44" s="99" t="str">
        <f aca="false">IF(V$2=$E44,$J44,"")</f>
        <v/>
      </c>
      <c r="W44" s="86" t="str">
        <f aca="false">IF(W$2=$E44,$J44,"")</f>
        <v/>
      </c>
      <c r="X44" s="99" t="str">
        <f aca="false">IF(X$2=$E44,$J44,"")</f>
        <v/>
      </c>
      <c r="Y44" s="86" t="str">
        <f aca="false">IF(Y$2=$E44,$J44,"")</f>
        <v/>
      </c>
      <c r="Z44" s="99" t="str">
        <f aca="false">IF(Z$2=$E44,$J44,"")</f>
        <v/>
      </c>
      <c r="AA44" s="86" t="str">
        <f aca="false">IF(AA$2=$E44,$J44,"")</f>
        <v/>
      </c>
      <c r="AB44" s="99" t="str">
        <f aca="false">IF(AB$2=$E44,$J44,"")</f>
        <v/>
      </c>
      <c r="AC44" s="101"/>
      <c r="AD44" s="83"/>
      <c r="AE44" s="83"/>
      <c r="AF44" s="83"/>
    </row>
    <row r="45" customFormat="false" ht="14.25" hidden="false" customHeight="false" outlineLevel="0" collapsed="false">
      <c r="A45" s="82" t="n">
        <f aca="false">IF(G45&lt;&gt;0,IF(COUNTIF(G$4:G$200,G45)&lt;&gt;1,RANK(G45,G$4:G$200)&amp;"°",RANK(G45,G$4:G$200)),"")</f>
        <v>42</v>
      </c>
      <c r="B45" s="96" t="s">
        <v>102</v>
      </c>
      <c r="C45" s="86" t="str">
        <f aca="false">IFERROR(VLOOKUP($B45,TabJoueurs,2,0),"")</f>
        <v>5A</v>
      </c>
      <c r="D45" s="86" t="str">
        <f aca="false">IFERROR(VLOOKUP($B45,TabJoueurs,3,0),"")</f>
        <v>V</v>
      </c>
      <c r="E45" s="86" t="str">
        <f aca="false">IFERROR(VLOOKUP($B45,TabJoueurs,4,0),"")</f>
        <v>SLR</v>
      </c>
      <c r="F45" s="86" t="n">
        <f aca="false">IFERROR(VLOOKUP($B45,TabJoueurs,7,0),"")</f>
        <v>0</v>
      </c>
      <c r="G45" s="82" t="n">
        <v>737</v>
      </c>
      <c r="H45" s="82" t="n">
        <f aca="false">COUNTIF(E$4:E45,E45)</f>
        <v>4</v>
      </c>
      <c r="I45" s="82" t="n">
        <f aca="false">IFERROR(IF(H45&lt;6,I44+1,I44),0)</f>
        <v>41</v>
      </c>
      <c r="J45" s="82" t="n">
        <f aca="false">IF(G45&gt;0,IF(H45&lt;6,PtsMax-I45+1,""),"")</f>
        <v>25</v>
      </c>
      <c r="K45" s="97" t="n">
        <f aca="false">MAX(M45:AB45)</f>
        <v>25</v>
      </c>
      <c r="L45" s="98" t="n">
        <f aca="false">IFERROR(G45/G$1,"")</f>
        <v>0.726108374384237</v>
      </c>
      <c r="M45" s="99" t="str">
        <f aca="false">IF(M$2=$E45,$J45,"")</f>
        <v/>
      </c>
      <c r="N45" s="86" t="str">
        <f aca="false">IF(N$2=$E45,$J45,"")</f>
        <v/>
      </c>
      <c r="O45" s="99" t="str">
        <f aca="false">IF(O$2=$E45,$J45,"")</f>
        <v/>
      </c>
      <c r="P45" s="86" t="str">
        <f aca="false">IF(P$2=$E45,$J45,"")</f>
        <v/>
      </c>
      <c r="Q45" s="86" t="str">
        <f aca="false">IF(Q$2=$E45,$J45,"")</f>
        <v/>
      </c>
      <c r="R45" s="99" t="str">
        <f aca="false">IF(R$2=$E45,$J45,"")</f>
        <v/>
      </c>
      <c r="S45" s="86" t="str">
        <f aca="false">IF(S$2=$E45,$J45,"")</f>
        <v/>
      </c>
      <c r="T45" s="99" t="str">
        <f aca="false">IF(T$2=$E45,$J45,"")</f>
        <v/>
      </c>
      <c r="U45" s="86" t="str">
        <f aca="false">IF(U$2=$E45,$J45,"")</f>
        <v/>
      </c>
      <c r="V45" s="99" t="str">
        <f aca="false">IF(V$2=$E45,$J45,"")</f>
        <v/>
      </c>
      <c r="W45" s="86" t="str">
        <f aca="false">IF(W$2=$E45,$J45,"")</f>
        <v/>
      </c>
      <c r="X45" s="99" t="str">
        <f aca="false">IF(X$2=$E45,$J45,"")</f>
        <v/>
      </c>
      <c r="Y45" s="86" t="str">
        <f aca="false">IF(Y$2=$E45,$J45,"")</f>
        <v/>
      </c>
      <c r="Z45" s="99" t="n">
        <f aca="false">IF(Z$2=$E45,$J45,"")</f>
        <v>25</v>
      </c>
      <c r="AA45" s="86" t="str">
        <f aca="false">IF(AA$2=$E45,$J45,"")</f>
        <v/>
      </c>
      <c r="AB45" s="99" t="str">
        <f aca="false">IF(AB$2=$E45,$J45,"")</f>
        <v/>
      </c>
      <c r="AC45" s="101"/>
      <c r="AD45" s="83"/>
      <c r="AE45" s="83"/>
      <c r="AF45" s="83"/>
    </row>
    <row r="46" customFormat="false" ht="14.25" hidden="false" customHeight="false" outlineLevel="0" collapsed="false">
      <c r="A46" s="82" t="str">
        <f aca="false">IF(G46&lt;&gt;0,IF(COUNTIF(G$4:G$200,G46)&lt;&gt;1,RANK(G46,G$4:G$200)&amp;"°",RANK(G46,G$4:G$200)),"")</f>
        <v>43°</v>
      </c>
      <c r="B46" s="96" t="s">
        <v>103</v>
      </c>
      <c r="C46" s="86" t="n">
        <f aca="false">IFERROR(VLOOKUP($B46,TabJoueurs,2,0),"")</f>
        <v>7</v>
      </c>
      <c r="D46" s="86" t="str">
        <f aca="false">IFERROR(VLOOKUP($B46,TabJoueurs,3,0),"")</f>
        <v>V</v>
      </c>
      <c r="E46" s="86" t="str">
        <f aca="false">IFERROR(VLOOKUP($B46,TabJoueurs,4,0),"")</f>
        <v>CNB</v>
      </c>
      <c r="F46" s="86" t="n">
        <f aca="false">IFERROR(VLOOKUP($B46,TabJoueurs,7,0),"")</f>
        <v>0</v>
      </c>
      <c r="G46" s="82" t="n">
        <v>727</v>
      </c>
      <c r="H46" s="82" t="n">
        <f aca="false">COUNTIF(E$4:E46,E46)</f>
        <v>1</v>
      </c>
      <c r="I46" s="82" t="n">
        <f aca="false">IFERROR(IF(H46&lt;6,I45+1,I45),0)</f>
        <v>42</v>
      </c>
      <c r="J46" s="82" t="n">
        <f aca="false">IF(G46&gt;0,IF(H46&lt;6,PtsMax-I46+1,""),"")</f>
        <v>24</v>
      </c>
      <c r="K46" s="97" t="n">
        <f aca="false">MAX(M46:AB46)</f>
        <v>23.5</v>
      </c>
      <c r="L46" s="98" t="n">
        <f aca="false">IFERROR(G46/G$1,"")</f>
        <v>0.716256157635468</v>
      </c>
      <c r="M46" s="99" t="str">
        <f aca="false">IF(M$2=$E46,$J46,"")</f>
        <v/>
      </c>
      <c r="N46" s="86" t="str">
        <f aca="false">IF(N$2=$E46,$J46,"")</f>
        <v/>
      </c>
      <c r="O46" s="99" t="str">
        <f aca="false">IF(O$2=$E46,$J46,"")</f>
        <v/>
      </c>
      <c r="P46" s="86" t="str">
        <f aca="false">IF(P$2=$E46,$J46,"")</f>
        <v/>
      </c>
      <c r="Q46" s="86" t="str">
        <f aca="false">IF(Q$2=$E46,$J46,"")</f>
        <v/>
      </c>
      <c r="R46" s="99" t="str">
        <f aca="false">IF(R$2=$E46,$J46,"")</f>
        <v/>
      </c>
      <c r="S46" s="86" t="n">
        <v>23.5</v>
      </c>
      <c r="T46" s="99" t="str">
        <f aca="false">IF(T$2=$E46,$J46,"")</f>
        <v/>
      </c>
      <c r="U46" s="86" t="str">
        <f aca="false">IF(U$2=$E46,$J46,"")</f>
        <v/>
      </c>
      <c r="V46" s="99" t="str">
        <f aca="false">IF(V$2=$E46,$J46,"")</f>
        <v/>
      </c>
      <c r="W46" s="86" t="str">
        <f aca="false">IF(W$2=$E46,$J46,"")</f>
        <v/>
      </c>
      <c r="X46" s="99" t="str">
        <f aca="false">IF(X$2=$E46,$J46,"")</f>
        <v/>
      </c>
      <c r="Y46" s="86" t="str">
        <f aca="false">IF(Y$2=$E46,$J46,"")</f>
        <v/>
      </c>
      <c r="Z46" s="99" t="str">
        <f aca="false">IF(Z$2=$E46,$J46,"")</f>
        <v/>
      </c>
      <c r="AA46" s="86" t="str">
        <f aca="false">IF(AA$2=$E46,$J46,"")</f>
        <v/>
      </c>
      <c r="AB46" s="99" t="str">
        <f aca="false">IF(AB$2=$E46,$J46,"")</f>
        <v/>
      </c>
      <c r="AC46" s="101"/>
      <c r="AD46" s="83"/>
      <c r="AE46" s="83"/>
      <c r="AF46" s="83"/>
    </row>
    <row r="47" customFormat="false" ht="14.25" hidden="false" customHeight="false" outlineLevel="0" collapsed="false">
      <c r="A47" s="82" t="str">
        <f aca="false">IF(G47&lt;&gt;0,IF(COUNTIF(G$4:G$200,G47)&lt;&gt;1,RANK(G47,G$4:G$200)&amp;"°",RANK(G47,G$4:G$200)),"")</f>
        <v>43°</v>
      </c>
      <c r="B47" s="102" t="s">
        <v>104</v>
      </c>
      <c r="C47" s="86" t="str">
        <f aca="false">IFERROR(VLOOKUP($B47,TabJoueurs,2,0),"")</f>
        <v>6D</v>
      </c>
      <c r="D47" s="86" t="str">
        <f aca="false">IFERROR(VLOOKUP($B47,TabJoueurs,3,0),"")</f>
        <v>D</v>
      </c>
      <c r="E47" s="86" t="str">
        <f aca="false">IFERROR(VLOOKUP($B47,TabJoueurs,4,0),"")</f>
        <v>GER</v>
      </c>
      <c r="F47" s="86" t="n">
        <f aca="false">IFERROR(VLOOKUP($B47,TabJoueurs,7,0),"")</f>
        <v>0</v>
      </c>
      <c r="G47" s="82" t="n">
        <v>727</v>
      </c>
      <c r="H47" s="82" t="n">
        <f aca="false">COUNTIF(E$4:E47,E47)</f>
        <v>1</v>
      </c>
      <c r="I47" s="82" t="n">
        <f aca="false">IFERROR(IF(H47&lt;6,I46+1,I46),0)</f>
        <v>43</v>
      </c>
      <c r="J47" s="82" t="n">
        <f aca="false">IF(G47&gt;0,IF(H47&lt;6,PtsMax-I47+1,""),"")</f>
        <v>23</v>
      </c>
      <c r="K47" s="97" t="n">
        <f aca="false">MAX(M47:AB47)</f>
        <v>23.5</v>
      </c>
      <c r="L47" s="98" t="n">
        <f aca="false">IFERROR(G47/G$1,"")</f>
        <v>0.716256157635468</v>
      </c>
      <c r="M47" s="99" t="str">
        <f aca="false">IF(M$2=$E47,$J47,"")</f>
        <v/>
      </c>
      <c r="N47" s="86" t="str">
        <f aca="false">IF(N$2=$E47,$J47,"")</f>
        <v/>
      </c>
      <c r="O47" s="99" t="str">
        <f aca="false">IF(O$2=$E47,$J47,"")</f>
        <v/>
      </c>
      <c r="P47" s="86" t="str">
        <f aca="false">IF(P$2=$E47,$J47,"")</f>
        <v/>
      </c>
      <c r="Q47" s="86" t="str">
        <f aca="false">IF(Q$2=$E47,$J47,"")</f>
        <v/>
      </c>
      <c r="R47" s="99" t="str">
        <f aca="false">IF(R$2=$E47,$J47,"")</f>
        <v/>
      </c>
      <c r="S47" s="86" t="str">
        <f aca="false">IF(S$2=$E47,$J47,"")</f>
        <v/>
      </c>
      <c r="T47" s="99" t="str">
        <f aca="false">IF(T$2=$E47,$J47,"")</f>
        <v/>
      </c>
      <c r="U47" s="86" t="str">
        <f aca="false">IF(U$2=$E47,$J47,"")</f>
        <v/>
      </c>
      <c r="V47" s="99" t="str">
        <f aca="false">IF(V$2=$E47,$J47,"")</f>
        <v/>
      </c>
      <c r="W47" s="86" t="n">
        <v>23.5</v>
      </c>
      <c r="X47" s="99" t="str">
        <f aca="false">IF(X$2=$E47,$J47,"")</f>
        <v/>
      </c>
      <c r="Y47" s="86" t="str">
        <f aca="false">IF(Y$2=$E47,$J47,"")</f>
        <v/>
      </c>
      <c r="Z47" s="99" t="str">
        <f aca="false">IF(Z$2=$E47,$J47,"")</f>
        <v/>
      </c>
      <c r="AA47" s="86" t="str">
        <f aca="false">IF(AA$2=$E47,$J47,"")</f>
        <v/>
      </c>
      <c r="AB47" s="99" t="str">
        <f aca="false">IF(AB$2=$E47,$J47,"")</f>
        <v/>
      </c>
      <c r="AC47" s="101"/>
      <c r="AD47" s="83"/>
      <c r="AE47" s="83"/>
      <c r="AF47" s="83"/>
    </row>
    <row r="48" customFormat="false" ht="14.25" hidden="false" customHeight="false" outlineLevel="0" collapsed="false">
      <c r="A48" s="82" t="n">
        <f aca="false">IF(G48&lt;&gt;0,IF(COUNTIF(G$4:G$200,G48)&lt;&gt;1,RANK(G48,G$4:G$200)&amp;"°",RANK(G48,G$4:G$200)),"")</f>
        <v>45</v>
      </c>
      <c r="B48" s="96" t="s">
        <v>105</v>
      </c>
      <c r="C48" s="86" t="str">
        <f aca="false">IFERROR(VLOOKUP($B48,TabJoueurs,2,0),"")</f>
        <v>6A</v>
      </c>
      <c r="D48" s="86" t="str">
        <f aca="false">IFERROR(VLOOKUP($B48,TabJoueurs,3,0),"")</f>
        <v>V</v>
      </c>
      <c r="E48" s="86" t="str">
        <f aca="false">IFERROR(VLOOKUP($B48,TabJoueurs,4,0),"")</f>
        <v>SLR</v>
      </c>
      <c r="F48" s="86" t="n">
        <f aca="false">IFERROR(VLOOKUP($B48,TabJoueurs,7,0),"")</f>
        <v>0</v>
      </c>
      <c r="G48" s="82" t="n">
        <v>717</v>
      </c>
      <c r="H48" s="82" t="n">
        <f aca="false">COUNTIF(E$4:E48,E48)</f>
        <v>5</v>
      </c>
      <c r="I48" s="82" t="n">
        <f aca="false">IFERROR(IF(H48&lt;6,I47+1,I47),0)</f>
        <v>44</v>
      </c>
      <c r="J48" s="82" t="n">
        <f aca="false">IF(G48&gt;0,IF(H48&lt;6,PtsMax-I48+1,""),"")</f>
        <v>22</v>
      </c>
      <c r="K48" s="97" t="n">
        <f aca="false">MAX(M48:AB48)</f>
        <v>22</v>
      </c>
      <c r="L48" s="98" t="n">
        <f aca="false">IFERROR(G48/G$1,"")</f>
        <v>0.7064039408867</v>
      </c>
      <c r="M48" s="99" t="str">
        <f aca="false">IF(M$2=$E48,$J48,"")</f>
        <v/>
      </c>
      <c r="N48" s="86" t="str">
        <f aca="false">IF(N$2=$E48,$J48,"")</f>
        <v/>
      </c>
      <c r="O48" s="99" t="str">
        <f aca="false">IF(O$2=$E48,$J48,"")</f>
        <v/>
      </c>
      <c r="P48" s="86" t="str">
        <f aca="false">IF(P$2=$E48,$J48,"")</f>
        <v/>
      </c>
      <c r="Q48" s="86" t="str">
        <f aca="false">IF(Q$2=$E48,$J48,"")</f>
        <v/>
      </c>
      <c r="R48" s="99" t="str">
        <f aca="false">IF(R$2=$E48,$J48,"")</f>
        <v/>
      </c>
      <c r="S48" s="86" t="str">
        <f aca="false">IF(S$2=$E48,$J48,"")</f>
        <v/>
      </c>
      <c r="T48" s="99" t="str">
        <f aca="false">IF(T$2=$E48,$J48,"")</f>
        <v/>
      </c>
      <c r="U48" s="86" t="str">
        <f aca="false">IF(U$2=$E48,$J48,"")</f>
        <v/>
      </c>
      <c r="V48" s="99" t="str">
        <f aca="false">IF(V$2=$E48,$J48,"")</f>
        <v/>
      </c>
      <c r="W48" s="86" t="str">
        <f aca="false">IF(W$2=$E48,$J48,"")</f>
        <v/>
      </c>
      <c r="X48" s="99" t="str">
        <f aca="false">IF(X$2=$E48,$J48,"")</f>
        <v/>
      </c>
      <c r="Y48" s="86" t="str">
        <f aca="false">IF(Y$2=$E48,$J48,"")</f>
        <v/>
      </c>
      <c r="Z48" s="99" t="n">
        <f aca="false">IF(Z$2=$E48,$J48,"")</f>
        <v>22</v>
      </c>
      <c r="AA48" s="86" t="str">
        <f aca="false">IF(AA$2=$E48,$J48,"")</f>
        <v/>
      </c>
      <c r="AB48" s="99" t="str">
        <f aca="false">IF(AB$2=$E48,$J48,"")</f>
        <v/>
      </c>
      <c r="AC48" s="101"/>
      <c r="AD48" s="83"/>
      <c r="AE48" s="83"/>
      <c r="AF48" s="83"/>
    </row>
    <row r="49" customFormat="false" ht="14.25" hidden="false" customHeight="false" outlineLevel="0" collapsed="false">
      <c r="A49" s="82" t="str">
        <f aca="false">IF(G49&lt;&gt;0,IF(COUNTIF(G$4:G$200,G49)&lt;&gt;1,RANK(G49,G$4:G$200)&amp;"°",RANK(G49,G$4:G$200)),"")</f>
        <v>46°</v>
      </c>
      <c r="B49" s="96" t="s">
        <v>106</v>
      </c>
      <c r="C49" s="86" t="str">
        <f aca="false">IFERROR(VLOOKUP($B49,TabJoueurs,2,0),"")</f>
        <v>6A</v>
      </c>
      <c r="D49" s="86" t="str">
        <f aca="false">IFERROR(VLOOKUP($B49,TabJoueurs,3,0),"")</f>
        <v>S</v>
      </c>
      <c r="E49" s="86" t="str">
        <f aca="false">IFERROR(VLOOKUP($B49,TabJoueurs,4,0),"")</f>
        <v>GED</v>
      </c>
      <c r="F49" s="86" t="n">
        <f aca="false">IFERROR(VLOOKUP($B49,TabJoueurs,7,0),"")</f>
        <v>0</v>
      </c>
      <c r="G49" s="82" t="n">
        <v>716</v>
      </c>
      <c r="H49" s="82" t="n">
        <f aca="false">COUNTIF(E$4:E49,E49)</f>
        <v>3</v>
      </c>
      <c r="I49" s="82" t="n">
        <f aca="false">IFERROR(IF(H49&lt;6,I48+1,I48),0)</f>
        <v>45</v>
      </c>
      <c r="J49" s="82" t="n">
        <f aca="false">IF(G49&gt;0,IF(H49&lt;6,PtsMax-I49+1,""),"")</f>
        <v>21</v>
      </c>
      <c r="K49" s="97" t="n">
        <f aca="false">MAX(M49:AB49)</f>
        <v>20.5</v>
      </c>
      <c r="L49" s="98" t="n">
        <f aca="false">IFERROR(G49/G$1,"")</f>
        <v>0.705418719211823</v>
      </c>
      <c r="M49" s="99" t="str">
        <f aca="false">IF(M$2=$E49,$J49,"")</f>
        <v/>
      </c>
      <c r="N49" s="86" t="str">
        <f aca="false">IF(N$2=$E49,$J49,"")</f>
        <v/>
      </c>
      <c r="O49" s="99" t="str">
        <f aca="false">IF(O$2=$E49,$J49,"")</f>
        <v/>
      </c>
      <c r="P49" s="86" t="str">
        <f aca="false">IF(P$2=$E49,$J49,"")</f>
        <v/>
      </c>
      <c r="Q49" s="86" t="str">
        <f aca="false">IF(Q$2=$E49,$J49,"")</f>
        <v/>
      </c>
      <c r="R49" s="99" t="str">
        <f aca="false">IF(R$2=$E49,$J49,"")</f>
        <v/>
      </c>
      <c r="S49" s="86" t="str">
        <f aca="false">IF(S$2=$E49,$J49,"")</f>
        <v/>
      </c>
      <c r="T49" s="99" t="str">
        <f aca="false">IF(T$2=$E49,$J49,"")</f>
        <v/>
      </c>
      <c r="U49" s="86" t="str">
        <f aca="false">IF(U$2=$E49,$J49,"")</f>
        <v/>
      </c>
      <c r="V49" s="99" t="n">
        <v>20.5</v>
      </c>
      <c r="W49" s="86" t="str">
        <f aca="false">IF(W$2=$E49,$J49,"")</f>
        <v/>
      </c>
      <c r="X49" s="99" t="str">
        <f aca="false">IF(X$2=$E49,$J49,"")</f>
        <v/>
      </c>
      <c r="Y49" s="86" t="str">
        <f aca="false">IF(Y$2=$E49,$J49,"")</f>
        <v/>
      </c>
      <c r="Z49" s="99" t="str">
        <f aca="false">IF(Z$2=$E49,$J49,"")</f>
        <v/>
      </c>
      <c r="AA49" s="86" t="str">
        <f aca="false">IF(AA$2=$E49,$J49,"")</f>
        <v/>
      </c>
      <c r="AB49" s="99" t="str">
        <f aca="false">IF(AB$2=$E49,$J49,"")</f>
        <v/>
      </c>
      <c r="AC49" s="101"/>
      <c r="AD49" s="83"/>
      <c r="AE49" s="83"/>
      <c r="AF49" s="83"/>
    </row>
    <row r="50" customFormat="false" ht="14.25" hidden="false" customHeight="false" outlineLevel="0" collapsed="false">
      <c r="A50" s="82" t="str">
        <f aca="false">IF(G50&lt;&gt;0,IF(COUNTIF(G$4:G$200,G50)&lt;&gt;1,RANK(G50,G$4:G$200)&amp;"°",RANK(G50,G$4:G$200)),"")</f>
        <v>46°</v>
      </c>
      <c r="B50" s="96" t="s">
        <v>107</v>
      </c>
      <c r="C50" s="86" t="str">
        <f aca="false">IFERROR(VLOOKUP($B50,TabJoueurs,2,0),"")</f>
        <v>4D</v>
      </c>
      <c r="D50" s="86" t="str">
        <f aca="false">IFERROR(VLOOKUP($B50,TabJoueurs,3,0),"")</f>
        <v>D</v>
      </c>
      <c r="E50" s="86" t="str">
        <f aca="false">IFERROR(VLOOKUP($B50,TabJoueurs,4,0),"")</f>
        <v>DZY</v>
      </c>
      <c r="F50" s="86" t="n">
        <f aca="false">IFERROR(VLOOKUP($B50,TabJoueurs,7,0),"")</f>
        <v>0</v>
      </c>
      <c r="G50" s="82" t="n">
        <v>716</v>
      </c>
      <c r="H50" s="82" t="n">
        <f aca="false">COUNTIF(E$4:E50,E50)</f>
        <v>5</v>
      </c>
      <c r="I50" s="82" t="n">
        <f aca="false">IFERROR(IF(H50&lt;6,I49+1,I49),0)</f>
        <v>46</v>
      </c>
      <c r="J50" s="82" t="n">
        <f aca="false">IF(G50&gt;0,IF(H50&lt;6,PtsMax-I50+1,""),"")</f>
        <v>20</v>
      </c>
      <c r="K50" s="97" t="n">
        <f aca="false">MAX(M50:AB50)</f>
        <v>20.5</v>
      </c>
      <c r="L50" s="98" t="n">
        <f aca="false">IFERROR(G50/G$1,"")</f>
        <v>0.705418719211823</v>
      </c>
      <c r="M50" s="99" t="str">
        <f aca="false">IF(M$2=$E50,$J50,"")</f>
        <v/>
      </c>
      <c r="N50" s="86" t="str">
        <f aca="false">IF(N$2=$E50,$J50,"")</f>
        <v/>
      </c>
      <c r="O50" s="99" t="str">
        <f aca="false">IF(O$2=$E50,$J50,"")</f>
        <v/>
      </c>
      <c r="P50" s="86" t="str">
        <f aca="false">IF(P$2=$E50,$J50,"")</f>
        <v/>
      </c>
      <c r="Q50" s="86" t="str">
        <f aca="false">IF(Q$2=$E50,$J50,"")</f>
        <v/>
      </c>
      <c r="R50" s="99" t="str">
        <f aca="false">IF(R$2=$E50,$J50,"")</f>
        <v/>
      </c>
      <c r="S50" s="86" t="str">
        <f aca="false">IF(S$2=$E50,$J50,"")</f>
        <v/>
      </c>
      <c r="T50" s="99" t="n">
        <v>20.5</v>
      </c>
      <c r="U50" s="86" t="str">
        <f aca="false">IF(U$2=$E50,$J50,"")</f>
        <v/>
      </c>
      <c r="V50" s="99" t="str">
        <f aca="false">IF(V$2=$E50,$J50,"")</f>
        <v/>
      </c>
      <c r="W50" s="86" t="str">
        <f aca="false">IF(W$2=$E50,$J50,"")</f>
        <v/>
      </c>
      <c r="X50" s="99" t="str">
        <f aca="false">IF(X$2=$E50,$J50,"")</f>
        <v/>
      </c>
      <c r="Y50" s="86" t="str">
        <f aca="false">IF(Y$2=$E50,$J50,"")</f>
        <v/>
      </c>
      <c r="Z50" s="99" t="str">
        <f aca="false">IF(Z$2=$E50,$J50,"")</f>
        <v/>
      </c>
      <c r="AA50" s="86" t="str">
        <f aca="false">IF(AA$2=$E50,$J50,"")</f>
        <v/>
      </c>
      <c r="AB50" s="99" t="str">
        <f aca="false">IF(AB$2=$E50,$J50,"")</f>
        <v/>
      </c>
      <c r="AC50" s="101"/>
      <c r="AD50" s="83"/>
      <c r="AE50" s="83"/>
      <c r="AF50" s="83"/>
    </row>
    <row r="51" customFormat="false" ht="14.25" hidden="false" customHeight="false" outlineLevel="0" collapsed="false">
      <c r="A51" s="82" t="n">
        <f aca="false">IF(G51&lt;&gt;0,IF(COUNTIF(G$4:G$200,G51)&lt;&gt;1,RANK(G51,G$4:G$200)&amp;"°",RANK(G51,G$4:G$200)),"")</f>
        <v>48</v>
      </c>
      <c r="B51" s="102" t="s">
        <v>108</v>
      </c>
      <c r="C51" s="86" t="str">
        <f aca="false">IFERROR(VLOOKUP($B51,TabJoueurs,2,0),"")</f>
        <v>6D</v>
      </c>
      <c r="D51" s="86" t="str">
        <f aca="false">IFERROR(VLOOKUP($B51,TabJoueurs,3,0),"")</f>
        <v>V</v>
      </c>
      <c r="E51" s="86" t="str">
        <f aca="false">IFERROR(VLOOKUP($B51,TabJoueurs,4,0),"")</f>
        <v>GER</v>
      </c>
      <c r="F51" s="86" t="n">
        <f aca="false">IFERROR(VLOOKUP($B51,TabJoueurs,7,0),"")</f>
        <v>0</v>
      </c>
      <c r="G51" s="82" t="n">
        <v>715</v>
      </c>
      <c r="H51" s="82" t="n">
        <f aca="false">COUNTIF(E$4:E51,E51)</f>
        <v>2</v>
      </c>
      <c r="I51" s="82" t="n">
        <f aca="false">IFERROR(IF(H51&lt;6,I50+1,I50),0)</f>
        <v>47</v>
      </c>
      <c r="J51" s="82" t="n">
        <f aca="false">IF(G51&gt;0,IF(H51&lt;6,PtsMax-I51+1,""),"")</f>
        <v>19</v>
      </c>
      <c r="K51" s="97" t="n">
        <f aca="false">MAX(M51:AB51)</f>
        <v>19</v>
      </c>
      <c r="L51" s="98" t="n">
        <f aca="false">IFERROR(G51/G$1,"")</f>
        <v>0.704433497536946</v>
      </c>
      <c r="M51" s="99" t="str">
        <f aca="false">IF(M$2=$E51,$J51,"")</f>
        <v/>
      </c>
      <c r="N51" s="86" t="str">
        <f aca="false">IF(N$2=$E51,$J51,"")</f>
        <v/>
      </c>
      <c r="O51" s="99" t="str">
        <f aca="false">IF(O$2=$E51,$J51,"")</f>
        <v/>
      </c>
      <c r="P51" s="86" t="str">
        <f aca="false">IF(P$2=$E51,$J51,"")</f>
        <v/>
      </c>
      <c r="Q51" s="86" t="str">
        <f aca="false">IF(Q$2=$E51,$J51,"")</f>
        <v/>
      </c>
      <c r="R51" s="99" t="str">
        <f aca="false">IF(R$2=$E51,$J51,"")</f>
        <v/>
      </c>
      <c r="S51" s="86" t="str">
        <f aca="false">IF(S$2=$E51,$J51,"")</f>
        <v/>
      </c>
      <c r="T51" s="99" t="str">
        <f aca="false">IF(T$2=$E51,$J51,"")</f>
        <v/>
      </c>
      <c r="U51" s="86" t="str">
        <f aca="false">IF(U$2=$E51,$J51,"")</f>
        <v/>
      </c>
      <c r="V51" s="99" t="str">
        <f aca="false">IF(V$2=$E51,$J51,"")</f>
        <v/>
      </c>
      <c r="W51" s="86" t="n">
        <f aca="false">IF(W$2=$E51,$J51,"")</f>
        <v>19</v>
      </c>
      <c r="X51" s="99" t="str">
        <f aca="false">IF(X$2=$E51,$J51,"")</f>
        <v/>
      </c>
      <c r="Y51" s="86" t="str">
        <f aca="false">IF(Y$2=$E51,$J51,"")</f>
        <v/>
      </c>
      <c r="Z51" s="99" t="str">
        <f aca="false">IF(Z$2=$E51,$J51,"")</f>
        <v/>
      </c>
      <c r="AA51" s="86" t="str">
        <f aca="false">IF(AA$2=$E51,$J51,"")</f>
        <v/>
      </c>
      <c r="AB51" s="99" t="str">
        <f aca="false">IF(AB$2=$E51,$J51,"")</f>
        <v/>
      </c>
      <c r="AC51" s="101"/>
      <c r="AD51" s="83"/>
      <c r="AE51" s="83"/>
      <c r="AF51" s="83"/>
    </row>
    <row r="52" customFormat="false" ht="14.25" hidden="false" customHeight="false" outlineLevel="0" collapsed="false">
      <c r="A52" s="82" t="n">
        <f aca="false">IF(G52&lt;&gt;0,IF(COUNTIF(G$4:G$200,G52)&lt;&gt;1,RANK(G52,G$4:G$200)&amp;"°",RANK(G52,G$4:G$200)),"")</f>
        <v>49</v>
      </c>
      <c r="B52" s="96" t="s">
        <v>109</v>
      </c>
      <c r="C52" s="86" t="str">
        <f aca="false">IFERROR(VLOOKUP($B52,TabJoueurs,2,0),"")</f>
        <v>NC</v>
      </c>
      <c r="D52" s="86" t="str">
        <f aca="false">IFERROR(VLOOKUP($B52,TabJoueurs,3,0),"")</f>
        <v>S</v>
      </c>
      <c r="E52" s="86" t="str">
        <f aca="false">IFERROR(VLOOKUP($B52,TabJoueurs,4,0),"")</f>
        <v>LUX</v>
      </c>
      <c r="F52" s="86" t="n">
        <f aca="false">IFERROR(VLOOKUP($B52,TabJoueurs,7,0),"")</f>
        <v>0</v>
      </c>
      <c r="G52" s="82" t="n">
        <v>710</v>
      </c>
      <c r="H52" s="82" t="n">
        <f aca="false">COUNTIF(E$4:E52,E52)</f>
        <v>7</v>
      </c>
      <c r="I52" s="82" t="n">
        <f aca="false">IFERROR(IF(H52&lt;6,I51+1,I51),0)</f>
        <v>47</v>
      </c>
      <c r="J52" s="82" t="str">
        <f aca="false">IF(G52&gt;0,IF(H52&lt;6,PtsMax-I52+1,""),"")</f>
        <v/>
      </c>
      <c r="K52" s="97" t="n">
        <f aca="false">MAX(M52:AB52)</f>
        <v>0</v>
      </c>
      <c r="L52" s="98" t="n">
        <f aca="false">IFERROR(G52/G$1,"")</f>
        <v>0.699507389162562</v>
      </c>
      <c r="M52" s="99" t="str">
        <f aca="false">IF(M$2=$E52,$J52,"")</f>
        <v/>
      </c>
      <c r="N52" s="86" t="str">
        <f aca="false">IF(N$2=$E52,$J52,"")</f>
        <v/>
      </c>
      <c r="O52" s="99" t="str">
        <f aca="false">IF(O$2=$E52,$J52,"")</f>
        <v/>
      </c>
      <c r="P52" s="86" t="str">
        <f aca="false">IF(P$2=$E52,$J52,"")</f>
        <v/>
      </c>
      <c r="Q52" s="86" t="str">
        <f aca="false">IF(Q$2=$E52,$J52,"")</f>
        <v/>
      </c>
      <c r="R52" s="99" t="str">
        <f aca="false">IF(R$2=$E52,$J52,"")</f>
        <v/>
      </c>
      <c r="S52" s="86" t="str">
        <f aca="false">IF(S$2=$E52,$J52,"")</f>
        <v/>
      </c>
      <c r="T52" s="99" t="str">
        <f aca="false">IF(T$2=$E52,$J52,"")</f>
        <v/>
      </c>
      <c r="U52" s="86" t="str">
        <f aca="false">IF(U$2=$E52,$J52,"")</f>
        <v/>
      </c>
      <c r="V52" s="99" t="str">
        <f aca="false">IF(V$2=$E52,$J52,"")</f>
        <v/>
      </c>
      <c r="W52" s="86" t="str">
        <f aca="false">IF(W$2=$E52,$J52,"")</f>
        <v/>
      </c>
      <c r="X52" s="99" t="str">
        <f aca="false">IF(X$2=$E52,$J52,"")</f>
        <v/>
      </c>
      <c r="Y52" s="86" t="str">
        <f aca="false">IF(Y$2=$E52,$J52,"")</f>
        <v/>
      </c>
      <c r="Z52" s="99" t="str">
        <f aca="false">IF(Z$2=$E52,$J52,"")</f>
        <v/>
      </c>
      <c r="AA52" s="86" t="str">
        <f aca="false">IF(AA$2=$E52,$J52,"")</f>
        <v/>
      </c>
      <c r="AB52" s="99" t="str">
        <f aca="false">IF(AB$2=$E52,$J52,"")</f>
        <v/>
      </c>
      <c r="AC52" s="101"/>
      <c r="AD52" s="83"/>
      <c r="AE52" s="83"/>
      <c r="AF52" s="83"/>
    </row>
    <row r="53" customFormat="false" ht="14.25" hidden="false" customHeight="false" outlineLevel="0" collapsed="false">
      <c r="A53" s="82" t="n">
        <f aca="false">IF(G53&lt;&gt;0,IF(COUNTIF(G$4:G$200,G53)&lt;&gt;1,RANK(G53,G$4:G$200)&amp;"°",RANK(G53,G$4:G$200)),"")</f>
        <v>50</v>
      </c>
      <c r="B53" s="96" t="s">
        <v>110</v>
      </c>
      <c r="C53" s="86" t="str">
        <f aca="false">IFERROR(VLOOKUP($B53,TabJoueurs,2,0),"")</f>
        <v>6D</v>
      </c>
      <c r="D53" s="86" t="str">
        <f aca="false">IFERROR(VLOOKUP($B53,TabJoueurs,3,0),"")</f>
        <v>V</v>
      </c>
      <c r="E53" s="86" t="str">
        <f aca="false">IFERROR(VLOOKUP($B53,TabJoueurs,4,0),"")</f>
        <v>LIB</v>
      </c>
      <c r="F53" s="86" t="n">
        <f aca="false">IFERROR(VLOOKUP($B53,TabJoueurs,7,0),"")</f>
        <v>0</v>
      </c>
      <c r="G53" s="82" t="n">
        <v>708</v>
      </c>
      <c r="H53" s="82" t="n">
        <f aca="false">COUNTIF(E$4:E53,E53)</f>
        <v>3</v>
      </c>
      <c r="I53" s="82" t="n">
        <f aca="false">IFERROR(IF(H53&lt;6,I52+1,I52),0)</f>
        <v>48</v>
      </c>
      <c r="J53" s="82" t="n">
        <f aca="false">IF(G53&gt;0,IF(H53&lt;6,PtsMax-I53+1,""),"")</f>
        <v>18</v>
      </c>
      <c r="K53" s="97" t="n">
        <f aca="false">MAX(M53:AB53)</f>
        <v>18</v>
      </c>
      <c r="L53" s="98" t="n">
        <f aca="false">IFERROR(G53/G$1,"")</f>
        <v>0.697536945812808</v>
      </c>
      <c r="M53" s="99" t="str">
        <f aca="false">IF(M$2=$E53,$J53,"")</f>
        <v/>
      </c>
      <c r="N53" s="86" t="str">
        <f aca="false">IF(N$2=$E53,$J53,"")</f>
        <v/>
      </c>
      <c r="O53" s="99" t="str">
        <f aca="false">IF(O$2=$E53,$J53,"")</f>
        <v/>
      </c>
      <c r="P53" s="86" t="str">
        <f aca="false">IF(P$2=$E53,$J53,"")</f>
        <v/>
      </c>
      <c r="Q53" s="86" t="str">
        <f aca="false">IF(Q$2=$E53,$J53,"")</f>
        <v/>
      </c>
      <c r="R53" s="99" t="str">
        <f aca="false">IF(R$2=$E53,$J53,"")</f>
        <v/>
      </c>
      <c r="S53" s="86" t="str">
        <f aca="false">IF(S$2=$E53,$J53,"")</f>
        <v/>
      </c>
      <c r="T53" s="99" t="str">
        <f aca="false">IF(T$2=$E53,$J53,"")</f>
        <v/>
      </c>
      <c r="U53" s="86" t="str">
        <f aca="false">IF(U$2=$E53,$J53,"")</f>
        <v/>
      </c>
      <c r="V53" s="99" t="str">
        <f aca="false">IF(V$2=$E53,$J53,"")</f>
        <v/>
      </c>
      <c r="W53" s="86" t="str">
        <f aca="false">IF(W$2=$E53,$J53,"")</f>
        <v/>
      </c>
      <c r="X53" s="99" t="n">
        <f aca="false">IF(X$2=$E53,$J53,"")</f>
        <v>18</v>
      </c>
      <c r="Y53" s="86" t="str">
        <f aca="false">IF(Y$2=$E53,$J53,"")</f>
        <v/>
      </c>
      <c r="Z53" s="99" t="str">
        <f aca="false">IF(Z$2=$E53,$J53,"")</f>
        <v/>
      </c>
      <c r="AA53" s="86" t="str">
        <f aca="false">IF(AA$2=$E53,$J53,"")</f>
        <v/>
      </c>
      <c r="AB53" s="99" t="str">
        <f aca="false">IF(AB$2=$E53,$J53,"")</f>
        <v/>
      </c>
      <c r="AC53" s="101"/>
      <c r="AD53" s="83"/>
      <c r="AE53" s="83"/>
      <c r="AF53" s="83"/>
    </row>
    <row r="54" customFormat="false" ht="14.25" hidden="false" customHeight="false" outlineLevel="0" collapsed="false">
      <c r="A54" s="82" t="n">
        <f aca="false">IF(G54&lt;&gt;0,IF(COUNTIF(G$4:G$200,G54)&lt;&gt;1,RANK(G54,G$4:G$200)&amp;"°",RANK(G54,G$4:G$200)),"")</f>
        <v>51</v>
      </c>
      <c r="B54" s="96" t="s">
        <v>111</v>
      </c>
      <c r="C54" s="86" t="str">
        <f aca="false">IFERROR(VLOOKUP($B54,TabJoueurs,2,0),"")</f>
        <v>5A</v>
      </c>
      <c r="D54" s="86" t="str">
        <f aca="false">IFERROR(VLOOKUP($B54,TabJoueurs,3,0),"")</f>
        <v>V</v>
      </c>
      <c r="E54" s="86" t="str">
        <f aca="false">IFERROR(VLOOKUP($B54,TabJoueurs,4,0),"")</f>
        <v>CNA</v>
      </c>
      <c r="F54" s="86" t="n">
        <f aca="false">IFERROR(VLOOKUP($B54,TabJoueurs,7,0),"")</f>
        <v>0</v>
      </c>
      <c r="G54" s="82" t="n">
        <v>707</v>
      </c>
      <c r="H54" s="82" t="n">
        <f aca="false">COUNTIF(E$4:E54,E54)</f>
        <v>6</v>
      </c>
      <c r="I54" s="82" t="n">
        <f aca="false">IFERROR(IF(H54&lt;6,I53+1,I53),0)</f>
        <v>48</v>
      </c>
      <c r="J54" s="82" t="str">
        <f aca="false">IF(G54&gt;0,IF(H54&lt;6,PtsMax-I54+1,""),"")</f>
        <v/>
      </c>
      <c r="K54" s="97" t="n">
        <f aca="false">MAX(M54:AB54)</f>
        <v>0</v>
      </c>
      <c r="L54" s="98" t="n">
        <f aca="false">IFERROR(G54/G$1,"")</f>
        <v>0.696551724137931</v>
      </c>
      <c r="M54" s="99" t="str">
        <f aca="false">IF(M$2=$E54,$J54,"")</f>
        <v/>
      </c>
      <c r="N54" s="86" t="str">
        <f aca="false">IF(N$2=$E54,$J54,"")</f>
        <v/>
      </c>
      <c r="O54" s="99" t="str">
        <f aca="false">IF(O$2=$E54,$J54,"")</f>
        <v/>
      </c>
      <c r="P54" s="86" t="str">
        <f aca="false">IF(P$2=$E54,$J54,"")</f>
        <v/>
      </c>
      <c r="Q54" s="86" t="str">
        <f aca="false">IF(Q$2=$E54,$J54,"")</f>
        <v/>
      </c>
      <c r="R54" s="99" t="str">
        <f aca="false">IF(R$2=$E54,$J54,"")</f>
        <v/>
      </c>
      <c r="S54" s="86" t="str">
        <f aca="false">IF(S$2=$E54,$J54,"")</f>
        <v/>
      </c>
      <c r="T54" s="99" t="str">
        <f aca="false">IF(T$2=$E54,$J54,"")</f>
        <v/>
      </c>
      <c r="U54" s="86" t="str">
        <f aca="false">IF(U$2=$E54,$J54,"")</f>
        <v/>
      </c>
      <c r="V54" s="99" t="str">
        <f aca="false">IF(V$2=$E54,$J54,"")</f>
        <v/>
      </c>
      <c r="W54" s="86" t="str">
        <f aca="false">IF(W$2=$E54,$J54,"")</f>
        <v/>
      </c>
      <c r="X54" s="99" t="str">
        <f aca="false">IF(X$2=$E54,$J54,"")</f>
        <v/>
      </c>
      <c r="Y54" s="86" t="str">
        <f aca="false">IF(Y$2=$E54,$J54,"")</f>
        <v/>
      </c>
      <c r="Z54" s="99" t="str">
        <f aca="false">IF(Z$2=$E54,$J54,"")</f>
        <v/>
      </c>
      <c r="AA54" s="86" t="str">
        <f aca="false">IF(AA$2=$E54,$J54,"")</f>
        <v/>
      </c>
      <c r="AB54" s="99" t="str">
        <f aca="false">IF(AB$2=$E54,$J54,"")</f>
        <v/>
      </c>
      <c r="AC54" s="101"/>
      <c r="AD54" s="83"/>
      <c r="AE54" s="83"/>
      <c r="AF54" s="83"/>
    </row>
    <row r="55" customFormat="false" ht="14.25" hidden="false" customHeight="false" outlineLevel="0" collapsed="false">
      <c r="A55" s="82" t="n">
        <f aca="false">IF(G55&lt;&gt;0,IF(COUNTIF(G$4:G$200,G55)&lt;&gt;1,RANK(G55,G$4:G$200)&amp;"°",RANK(G55,G$4:G$200)),"")</f>
        <v>52</v>
      </c>
      <c r="B55" s="96" t="s">
        <v>112</v>
      </c>
      <c r="C55" s="86" t="str">
        <f aca="false">IFERROR(VLOOKUP($B55,TabJoueurs,2,0),"")</f>
        <v>5C</v>
      </c>
      <c r="D55" s="86" t="str">
        <f aca="false">IFERROR(VLOOKUP($B55,TabJoueurs,3,0),"")</f>
        <v>V</v>
      </c>
      <c r="E55" s="86" t="str">
        <f aca="false">IFERROR(VLOOKUP($B55,TabJoueurs,4,0),"")</f>
        <v>DZY</v>
      </c>
      <c r="F55" s="86" t="n">
        <f aca="false">IFERROR(VLOOKUP($B55,TabJoueurs,7,0),"")</f>
        <v>0</v>
      </c>
      <c r="G55" s="82" t="n">
        <v>705</v>
      </c>
      <c r="H55" s="82" t="n">
        <f aca="false">COUNTIF(E$4:E55,E55)</f>
        <v>6</v>
      </c>
      <c r="I55" s="82" t="n">
        <f aca="false">IFERROR(IF(H55&lt;6,I54+1,I54),0)</f>
        <v>48</v>
      </c>
      <c r="J55" s="82" t="str">
        <f aca="false">IF(G55&gt;0,IF(H55&lt;6,PtsMax-I55+1,""),"")</f>
        <v/>
      </c>
      <c r="K55" s="97" t="n">
        <f aca="false">MAX(M55:AB55)</f>
        <v>0</v>
      </c>
      <c r="L55" s="98" t="n">
        <f aca="false">IFERROR(G55/G$1,"")</f>
        <v>0.694581280788177</v>
      </c>
      <c r="M55" s="99" t="str">
        <f aca="false">IF(M$2=$E55,$J55,"")</f>
        <v/>
      </c>
      <c r="N55" s="86" t="str">
        <f aca="false">IF(N$2=$E55,$J55,"")</f>
        <v/>
      </c>
      <c r="O55" s="99" t="str">
        <f aca="false">IF(O$2=$E55,$J55,"")</f>
        <v/>
      </c>
      <c r="P55" s="86" t="str">
        <f aca="false">IF(P$2=$E55,$J55,"")</f>
        <v/>
      </c>
      <c r="Q55" s="86" t="str">
        <f aca="false">IF(Q$2=$E55,$J55,"")</f>
        <v/>
      </c>
      <c r="R55" s="99" t="str">
        <f aca="false">IF(R$2=$E55,$J55,"")</f>
        <v/>
      </c>
      <c r="S55" s="86" t="str">
        <f aca="false">IF(S$2=$E55,$J55,"")</f>
        <v/>
      </c>
      <c r="T55" s="99" t="str">
        <f aca="false">IF(T$2=$E55,$J55,"")</f>
        <v/>
      </c>
      <c r="U55" s="86" t="str">
        <f aca="false">IF(U$2=$E55,$J55,"")</f>
        <v/>
      </c>
      <c r="V55" s="99" t="str">
        <f aca="false">IF(V$2=$E55,$J55,"")</f>
        <v/>
      </c>
      <c r="W55" s="86" t="str">
        <f aca="false">IF(W$2=$E55,$J55,"")</f>
        <v/>
      </c>
      <c r="X55" s="99" t="str">
        <f aca="false">IF(X$2=$E55,$J55,"")</f>
        <v/>
      </c>
      <c r="Y55" s="86" t="str">
        <f aca="false">IF(Y$2=$E55,$J55,"")</f>
        <v/>
      </c>
      <c r="Z55" s="99" t="str">
        <f aca="false">IF(Z$2=$E55,$J55,"")</f>
        <v/>
      </c>
      <c r="AA55" s="86" t="str">
        <f aca="false">IF(AA$2=$E55,$J55,"")</f>
        <v/>
      </c>
      <c r="AB55" s="99" t="str">
        <f aca="false">IF(AB$2=$E55,$J55,"")</f>
        <v/>
      </c>
      <c r="AC55" s="101"/>
      <c r="AD55" s="83"/>
      <c r="AE55" s="83"/>
      <c r="AF55" s="83"/>
    </row>
    <row r="56" customFormat="false" ht="14.25" hidden="false" customHeight="false" outlineLevel="0" collapsed="false">
      <c r="A56" s="82" t="str">
        <f aca="false">IF(G56&lt;&gt;0,IF(COUNTIF(G$4:G$200,G56)&lt;&gt;1,RANK(G56,G$4:G$200)&amp;"°",RANK(G56,G$4:G$200)),"")</f>
        <v>53°</v>
      </c>
      <c r="B56" s="96" t="s">
        <v>113</v>
      </c>
      <c r="C56" s="86" t="str">
        <f aca="false">IFERROR(VLOOKUP($B56,TabJoueurs,2,0),"")</f>
        <v>5C</v>
      </c>
      <c r="D56" s="86" t="str">
        <f aca="false">IFERROR(VLOOKUP($B56,TabJoueurs,3,0),"")</f>
        <v>R</v>
      </c>
      <c r="E56" s="86" t="str">
        <f aca="false">IFERROR(VLOOKUP($B56,TabJoueurs,4,0),"")</f>
        <v>AYW</v>
      </c>
      <c r="F56" s="86" t="n">
        <f aca="false">IFERROR(VLOOKUP($B56,TabJoueurs,7,0),"")</f>
        <v>0</v>
      </c>
      <c r="G56" s="82" t="n">
        <v>704</v>
      </c>
      <c r="H56" s="82" t="n">
        <f aca="false">COUNTIF(E$4:E56,E56)</f>
        <v>5</v>
      </c>
      <c r="I56" s="82" t="n">
        <f aca="false">IFERROR(IF(H56&lt;6,I55+1,I55),0)</f>
        <v>49</v>
      </c>
      <c r="J56" s="82" t="n">
        <f aca="false">IF(G56&gt;0,IF(H56&lt;6,PtsMax-I56+1,""),"")</f>
        <v>17</v>
      </c>
      <c r="K56" s="97" t="n">
        <f aca="false">MAX(M56:AB56)</f>
        <v>17</v>
      </c>
      <c r="L56" s="98" t="n">
        <f aca="false">IFERROR(G56/G$1,"")</f>
        <v>0.6935960591133</v>
      </c>
      <c r="M56" s="99" t="str">
        <f aca="false">IF(M$2=$E56,$J56,"")</f>
        <v/>
      </c>
      <c r="N56" s="86" t="n">
        <f aca="false">IF(N$2=$E56,$J56,"")</f>
        <v>17</v>
      </c>
      <c r="O56" s="99" t="str">
        <f aca="false">IF(O$2=$E56,$J56,"")</f>
        <v/>
      </c>
      <c r="P56" s="86" t="str">
        <f aca="false">IF(P$2=$E56,$J56,"")</f>
        <v/>
      </c>
      <c r="Q56" s="86" t="str">
        <f aca="false">IF(Q$2=$E56,$J56,"")</f>
        <v/>
      </c>
      <c r="R56" s="99" t="str">
        <f aca="false">IF(R$2=$E56,$J56,"")</f>
        <v/>
      </c>
      <c r="S56" s="86" t="str">
        <f aca="false">IF(S$2=$E56,$J56,"")</f>
        <v/>
      </c>
      <c r="T56" s="99" t="str">
        <f aca="false">IF(T$2=$E56,$J56,"")</f>
        <v/>
      </c>
      <c r="U56" s="86" t="str">
        <f aca="false">IF(U$2=$E56,$J56,"")</f>
        <v/>
      </c>
      <c r="V56" s="99" t="str">
        <f aca="false">IF(V$2=$E56,$J56,"")</f>
        <v/>
      </c>
      <c r="W56" s="86" t="str">
        <f aca="false">IF(W$2=$E56,$J56,"")</f>
        <v/>
      </c>
      <c r="X56" s="99" t="str">
        <f aca="false">IF(X$2=$E56,$J56,"")</f>
        <v/>
      </c>
      <c r="Y56" s="86" t="str">
        <f aca="false">IF(Y$2=$E56,$J56,"")</f>
        <v/>
      </c>
      <c r="Z56" s="99" t="str">
        <f aca="false">IF(Z$2=$E56,$J56,"")</f>
        <v/>
      </c>
      <c r="AA56" s="86" t="str">
        <f aca="false">IF(AA$2=$E56,$J56,"")</f>
        <v/>
      </c>
      <c r="AB56" s="99" t="str">
        <f aca="false">IF(AB$2=$E56,$J56,"")</f>
        <v/>
      </c>
      <c r="AC56" s="101"/>
      <c r="AD56" s="83"/>
      <c r="AE56" s="83"/>
      <c r="AF56" s="83"/>
    </row>
    <row r="57" customFormat="false" ht="14.25" hidden="false" customHeight="false" outlineLevel="0" collapsed="false">
      <c r="A57" s="82" t="str">
        <f aca="false">IF(G57&lt;&gt;0,IF(COUNTIF(G$4:G$200,G57)&lt;&gt;1,RANK(G57,G$4:G$200)&amp;"°",RANK(G57,G$4:G$200)),"")</f>
        <v>53°</v>
      </c>
      <c r="B57" s="96" t="s">
        <v>114</v>
      </c>
      <c r="C57" s="86" t="str">
        <f aca="false">IFERROR(VLOOKUP($B57,TabJoueurs,2,0),"")</f>
        <v>6D</v>
      </c>
      <c r="D57" s="86" t="str">
        <f aca="false">IFERROR(VLOOKUP($B57,TabJoueurs,3,0),"")</f>
        <v>S</v>
      </c>
      <c r="E57" s="86" t="str">
        <f aca="false">IFERROR(VLOOKUP($B57,TabJoueurs,4,0),"")</f>
        <v>LUX</v>
      </c>
      <c r="F57" s="86" t="n">
        <f aca="false">IFERROR(VLOOKUP($B57,TabJoueurs,7,0),"")</f>
        <v>0</v>
      </c>
      <c r="G57" s="82" t="n">
        <v>704</v>
      </c>
      <c r="H57" s="82" t="n">
        <f aca="false">COUNTIF(E$4:E57,E57)</f>
        <v>8</v>
      </c>
      <c r="I57" s="82" t="n">
        <f aca="false">IFERROR(IF(H57&lt;6,I56+1,I56),0)</f>
        <v>49</v>
      </c>
      <c r="J57" s="82" t="str">
        <f aca="false">IF(G57&gt;0,IF(H57&lt;6,PtsMax-I57+1,""),"")</f>
        <v/>
      </c>
      <c r="K57" s="97" t="n">
        <f aca="false">MAX(M57:AB57)</f>
        <v>0</v>
      </c>
      <c r="L57" s="98" t="n">
        <f aca="false">IFERROR(G57/G$1,"")</f>
        <v>0.6935960591133</v>
      </c>
      <c r="M57" s="99" t="str">
        <f aca="false">IF(M$2=$E57,$J57,"")</f>
        <v/>
      </c>
      <c r="N57" s="86" t="str">
        <f aca="false">IF(N$2=$E57,$J57,"")</f>
        <v/>
      </c>
      <c r="O57" s="99" t="str">
        <f aca="false">IF(O$2=$E57,$J57,"")</f>
        <v/>
      </c>
      <c r="P57" s="86" t="str">
        <f aca="false">IF(P$2=$E57,$J57,"")</f>
        <v/>
      </c>
      <c r="Q57" s="86" t="str">
        <f aca="false">IF(Q$2=$E57,$J57,"")</f>
        <v/>
      </c>
      <c r="R57" s="99" t="str">
        <f aca="false">IF(R$2=$E57,$J57,"")</f>
        <v/>
      </c>
      <c r="S57" s="86" t="str">
        <f aca="false">IF(S$2=$E57,$J57,"")</f>
        <v/>
      </c>
      <c r="T57" s="99" t="str">
        <f aca="false">IF(T$2=$E57,$J57,"")</f>
        <v/>
      </c>
      <c r="U57" s="86" t="str">
        <f aca="false">IF(U$2=$E57,$J57,"")</f>
        <v/>
      </c>
      <c r="V57" s="99" t="str">
        <f aca="false">IF(V$2=$E57,$J57,"")</f>
        <v/>
      </c>
      <c r="W57" s="86" t="str">
        <f aca="false">IF(W$2=$E57,$J57,"")</f>
        <v/>
      </c>
      <c r="X57" s="99" t="str">
        <f aca="false">IF(X$2=$E57,$J57,"")</f>
        <v/>
      </c>
      <c r="Y57" s="86" t="str">
        <f aca="false">IF(Y$2=$E57,$J57,"")</f>
        <v/>
      </c>
      <c r="Z57" s="99" t="str">
        <f aca="false">IF(Z$2=$E57,$J57,"")</f>
        <v/>
      </c>
      <c r="AA57" s="86" t="str">
        <f aca="false">IF(AA$2=$E57,$J57,"")</f>
        <v/>
      </c>
      <c r="AB57" s="99" t="str">
        <f aca="false">IF(AB$2=$E57,$J57,"")</f>
        <v/>
      </c>
      <c r="AC57" s="101"/>
      <c r="AD57" s="83"/>
      <c r="AE57" s="83"/>
      <c r="AF57" s="83"/>
    </row>
    <row r="58" customFormat="false" ht="14.25" hidden="false" customHeight="false" outlineLevel="0" collapsed="false">
      <c r="A58" s="82" t="n">
        <f aca="false">IF(G58&lt;&gt;0,IF(COUNTIF(G$4:G$200,G58)&lt;&gt;1,RANK(G58,G$4:G$200)&amp;"°",RANK(G58,G$4:G$200)),"")</f>
        <v>55</v>
      </c>
      <c r="B58" s="96" t="s">
        <v>115</v>
      </c>
      <c r="C58" s="86" t="str">
        <f aca="false">IFERROR(VLOOKUP($B58,TabJoueurs,2,0),"")</f>
        <v>6B</v>
      </c>
      <c r="D58" s="86" t="str">
        <f aca="false">IFERROR(VLOOKUP($B58,TabJoueurs,3,0),"")</f>
        <v>D</v>
      </c>
      <c r="E58" s="86" t="str">
        <f aca="false">IFERROR(VLOOKUP($B58,TabJoueurs,4,0),"")</f>
        <v>LIB</v>
      </c>
      <c r="F58" s="86" t="n">
        <f aca="false">IFERROR(VLOOKUP($B58,TabJoueurs,7,0),"")</f>
        <v>0</v>
      </c>
      <c r="G58" s="82" t="n">
        <v>696</v>
      </c>
      <c r="H58" s="82" t="n">
        <f aca="false">COUNTIF(E$4:E58,E58)</f>
        <v>4</v>
      </c>
      <c r="I58" s="82" t="n">
        <f aca="false">IFERROR(IF(H58&lt;6,I57+1,I57),0)</f>
        <v>50</v>
      </c>
      <c r="J58" s="82" t="n">
        <f aca="false">IF(G58&gt;0,IF(H58&lt;6,PtsMax-I58+1,""),"")</f>
        <v>16</v>
      </c>
      <c r="K58" s="97" t="n">
        <f aca="false">MAX(M58:AB58)</f>
        <v>16</v>
      </c>
      <c r="L58" s="98" t="n">
        <f aca="false">IFERROR(G58/G$1,"")</f>
        <v>0.685714285714286</v>
      </c>
      <c r="M58" s="99" t="str">
        <f aca="false">IF(M$2=$E58,$J58,"")</f>
        <v/>
      </c>
      <c r="N58" s="86" t="str">
        <f aca="false">IF(N$2=$E58,$J58,"")</f>
        <v/>
      </c>
      <c r="O58" s="99" t="str">
        <f aca="false">IF(O$2=$E58,$J58,"")</f>
        <v/>
      </c>
      <c r="P58" s="86" t="str">
        <f aca="false">IF(P$2=$E58,$J58,"")</f>
        <v/>
      </c>
      <c r="Q58" s="86" t="str">
        <f aca="false">IF(Q$2=$E58,$J58,"")</f>
        <v/>
      </c>
      <c r="R58" s="99" t="str">
        <f aca="false">IF(R$2=$E58,$J58,"")</f>
        <v/>
      </c>
      <c r="S58" s="86" t="str">
        <f aca="false">IF(S$2=$E58,$J58,"")</f>
        <v/>
      </c>
      <c r="T58" s="99" t="str">
        <f aca="false">IF(T$2=$E58,$J58,"")</f>
        <v/>
      </c>
      <c r="U58" s="86" t="str">
        <f aca="false">IF(U$2=$E58,$J58,"")</f>
        <v/>
      </c>
      <c r="V58" s="99" t="str">
        <f aca="false">IF(V$2=$E58,$J58,"")</f>
        <v/>
      </c>
      <c r="W58" s="86" t="str">
        <f aca="false">IF(W$2=$E58,$J58,"")</f>
        <v/>
      </c>
      <c r="X58" s="99" t="n">
        <f aca="false">IF(X$2=$E58,$J58,"")</f>
        <v>16</v>
      </c>
      <c r="Y58" s="86" t="str">
        <f aca="false">IF(Y$2=$E58,$J58,"")</f>
        <v/>
      </c>
      <c r="Z58" s="99" t="str">
        <f aca="false">IF(Z$2=$E58,$J58,"")</f>
        <v/>
      </c>
      <c r="AA58" s="86" t="str">
        <f aca="false">IF(AA$2=$E58,$J58,"")</f>
        <v/>
      </c>
      <c r="AB58" s="99" t="str">
        <f aca="false">IF(AB$2=$E58,$J58,"")</f>
        <v/>
      </c>
      <c r="AC58" s="101"/>
      <c r="AD58" s="83"/>
      <c r="AE58" s="83"/>
      <c r="AF58" s="83"/>
    </row>
    <row r="59" customFormat="false" ht="14.25" hidden="false" customHeight="false" outlineLevel="0" collapsed="false">
      <c r="A59" s="82" t="n">
        <f aca="false">IF(G59&lt;&gt;0,IF(COUNTIF(G$4:G$200,G59)&lt;&gt;1,RANK(G59,G$4:G$200)&amp;"°",RANK(G59,G$4:G$200)),"")</f>
        <v>56</v>
      </c>
      <c r="B59" s="96" t="s">
        <v>116</v>
      </c>
      <c r="C59" s="86" t="str">
        <f aca="false">IFERROR(VLOOKUP($B59,TabJoueurs,2,0),"")</f>
        <v>6B</v>
      </c>
      <c r="D59" s="86" t="str">
        <f aca="false">IFERROR(VLOOKUP($B59,TabJoueurs,3,0),"")</f>
        <v>V</v>
      </c>
      <c r="E59" s="86" t="str">
        <f aca="false">IFERROR(VLOOKUP($B59,TabJoueurs,4,0),"")</f>
        <v>SLR</v>
      </c>
      <c r="F59" s="86" t="n">
        <f aca="false">IFERROR(VLOOKUP($B59,TabJoueurs,7,0),"")</f>
        <v>0</v>
      </c>
      <c r="G59" s="82" t="n">
        <v>688</v>
      </c>
      <c r="H59" s="82" t="n">
        <f aca="false">COUNTIF(E$4:E59,E59)</f>
        <v>6</v>
      </c>
      <c r="I59" s="82" t="n">
        <f aca="false">IFERROR(IF(H59&lt;6,I58+1,I58),0)</f>
        <v>50</v>
      </c>
      <c r="J59" s="82" t="str">
        <f aca="false">IF(G59&gt;0,IF(H59&lt;6,PtsMax-I59+1,""),"")</f>
        <v/>
      </c>
      <c r="K59" s="97" t="n">
        <f aca="false">MAX(M59:AB59)</f>
        <v>0</v>
      </c>
      <c r="L59" s="98" t="n">
        <f aca="false">IFERROR(G59/G$1,"")</f>
        <v>0.677832512315271</v>
      </c>
      <c r="M59" s="99" t="str">
        <f aca="false">IF(M$2=$E59,$J59,"")</f>
        <v/>
      </c>
      <c r="N59" s="86" t="str">
        <f aca="false">IF(N$2=$E59,$J59,"")</f>
        <v/>
      </c>
      <c r="O59" s="99" t="str">
        <f aca="false">IF(O$2=$E59,$J59,"")</f>
        <v/>
      </c>
      <c r="P59" s="86" t="str">
        <f aca="false">IF(P$2=$E59,$J59,"")</f>
        <v/>
      </c>
      <c r="Q59" s="86" t="str">
        <f aca="false">IF(Q$2=$E59,$J59,"")</f>
        <v/>
      </c>
      <c r="R59" s="99" t="str">
        <f aca="false">IF(R$2=$E59,$J59,"")</f>
        <v/>
      </c>
      <c r="S59" s="86" t="str">
        <f aca="false">IF(S$2=$E59,$J59,"")</f>
        <v/>
      </c>
      <c r="T59" s="99" t="str">
        <f aca="false">IF(T$2=$E59,$J59,"")</f>
        <v/>
      </c>
      <c r="U59" s="86" t="str">
        <f aca="false">IF(U$2=$E59,$J59,"")</f>
        <v/>
      </c>
      <c r="V59" s="99" t="str">
        <f aca="false">IF(V$2=$E59,$J59,"")</f>
        <v/>
      </c>
      <c r="W59" s="86" t="str">
        <f aca="false">IF(W$2=$E59,$J59,"")</f>
        <v/>
      </c>
      <c r="X59" s="99" t="str">
        <f aca="false">IF(X$2=$E59,$J59,"")</f>
        <v/>
      </c>
      <c r="Y59" s="86" t="str">
        <f aca="false">IF(Y$2=$E59,$J59,"")</f>
        <v/>
      </c>
      <c r="Z59" s="99" t="str">
        <f aca="false">IF(Z$2=$E59,$J59,"")</f>
        <v/>
      </c>
      <c r="AA59" s="86" t="str">
        <f aca="false">IF(AA$2=$E59,$J59,"")</f>
        <v/>
      </c>
      <c r="AB59" s="99" t="str">
        <f aca="false">IF(AB$2=$E59,$J59,"")</f>
        <v/>
      </c>
      <c r="AC59" s="101"/>
      <c r="AD59" s="83"/>
      <c r="AE59" s="83"/>
      <c r="AF59" s="83"/>
    </row>
    <row r="60" customFormat="false" ht="14.25" hidden="false" customHeight="false" outlineLevel="0" collapsed="false">
      <c r="A60" s="82" t="n">
        <f aca="false">IF(G60&lt;&gt;0,IF(COUNTIF(G$4:G$200,G60)&lt;&gt;1,RANK(G60,G$4:G$200)&amp;"°",RANK(G60,G$4:G$200)),"")</f>
        <v>57</v>
      </c>
      <c r="B60" s="96" t="s">
        <v>117</v>
      </c>
      <c r="C60" s="86" t="str">
        <f aca="false">IFERROR(VLOOKUP($B60,TabJoueurs,2,0),"")</f>
        <v>5D</v>
      </c>
      <c r="D60" s="86" t="str">
        <f aca="false">IFERROR(VLOOKUP($B60,TabJoueurs,3,0),"")</f>
        <v>V</v>
      </c>
      <c r="E60" s="86" t="str">
        <f aca="false">IFERROR(VLOOKUP($B60,TabJoueurs,4,0),"")</f>
        <v>SLR</v>
      </c>
      <c r="F60" s="86" t="n">
        <f aca="false">IFERROR(VLOOKUP($B60,TabJoueurs,7,0),"")</f>
        <v>0</v>
      </c>
      <c r="G60" s="82" t="n">
        <v>682</v>
      </c>
      <c r="H60" s="82" t="n">
        <f aca="false">COUNTIF(E$4:E60,E60)</f>
        <v>7</v>
      </c>
      <c r="I60" s="82" t="n">
        <f aca="false">IFERROR(IF(H60&lt;6,I59+1,I59),0)</f>
        <v>50</v>
      </c>
      <c r="J60" s="82" t="str">
        <f aca="false">IF(G60&gt;0,IF(H60&lt;6,PtsMax-I60+1,""),"")</f>
        <v/>
      </c>
      <c r="K60" s="97" t="n">
        <f aca="false">MAX(M60:AB60)</f>
        <v>0</v>
      </c>
      <c r="L60" s="98" t="n">
        <f aca="false">IFERROR(G60/G$1,"")</f>
        <v>0.67192118226601</v>
      </c>
      <c r="M60" s="99" t="str">
        <f aca="false">IF(M$2=$E60,$J60,"")</f>
        <v/>
      </c>
      <c r="N60" s="86" t="str">
        <f aca="false">IF(N$2=$E60,$J60,"")</f>
        <v/>
      </c>
      <c r="O60" s="99" t="str">
        <f aca="false">IF(O$2=$E60,$J60,"")</f>
        <v/>
      </c>
      <c r="P60" s="86" t="str">
        <f aca="false">IF(P$2=$E60,$J60,"")</f>
        <v/>
      </c>
      <c r="Q60" s="86" t="str">
        <f aca="false">IF(Q$2=$E60,$J60,"")</f>
        <v/>
      </c>
      <c r="R60" s="99" t="str">
        <f aca="false">IF(R$2=$E60,$J60,"")</f>
        <v/>
      </c>
      <c r="S60" s="86" t="str">
        <f aca="false">IF(S$2=$E60,$J60,"")</f>
        <v/>
      </c>
      <c r="T60" s="99" t="str">
        <f aca="false">IF(T$2=$E60,$J60,"")</f>
        <v/>
      </c>
      <c r="U60" s="86" t="str">
        <f aca="false">IF(U$2=$E60,$J60,"")</f>
        <v/>
      </c>
      <c r="V60" s="99" t="str">
        <f aca="false">IF(V$2=$E60,$J60,"")</f>
        <v/>
      </c>
      <c r="W60" s="86" t="str">
        <f aca="false">IF(W$2=$E60,$J60,"")</f>
        <v/>
      </c>
      <c r="X60" s="99" t="str">
        <f aca="false">IF(X$2=$E60,$J60,"")</f>
        <v/>
      </c>
      <c r="Y60" s="86" t="str">
        <f aca="false">IF(Y$2=$E60,$J60,"")</f>
        <v/>
      </c>
      <c r="Z60" s="99" t="str">
        <f aca="false">IF(Z$2=$E60,$J60,"")</f>
        <v/>
      </c>
      <c r="AA60" s="86" t="str">
        <f aca="false">IF(AA$2=$E60,$J60,"")</f>
        <v/>
      </c>
      <c r="AB60" s="99" t="str">
        <f aca="false">IF(AB$2=$E60,$J60,"")</f>
        <v/>
      </c>
      <c r="AC60" s="101"/>
      <c r="AD60" s="83"/>
      <c r="AE60" s="83"/>
      <c r="AF60" s="83"/>
    </row>
    <row r="61" customFormat="false" ht="14.25" hidden="false" customHeight="false" outlineLevel="0" collapsed="false">
      <c r="A61" s="82" t="n">
        <f aca="false">IF(G61&lt;&gt;0,IF(COUNTIF(G$4:G$200,G61)&lt;&gt;1,RANK(G61,G$4:G$200)&amp;"°",RANK(G61,G$4:G$200)),"")</f>
        <v>58</v>
      </c>
      <c r="B61" s="96" t="s">
        <v>118</v>
      </c>
      <c r="C61" s="86" t="str">
        <f aca="false">IFERROR(VLOOKUP($B61,TabJoueurs,2,0),"")</f>
        <v>6C</v>
      </c>
      <c r="D61" s="86" t="str">
        <f aca="false">IFERROR(VLOOKUP($B61,TabJoueurs,3,0),"")</f>
        <v>D</v>
      </c>
      <c r="E61" s="86" t="str">
        <f aca="false">IFERROR(VLOOKUP($B61,TabJoueurs,4,0),"")</f>
        <v>LUX</v>
      </c>
      <c r="F61" s="86" t="n">
        <f aca="false">IFERROR(VLOOKUP($B61,TabJoueurs,7,0),"")</f>
        <v>0</v>
      </c>
      <c r="G61" s="82" t="n">
        <v>679</v>
      </c>
      <c r="H61" s="82" t="n">
        <f aca="false">COUNTIF(E$4:E61,E61)</f>
        <v>9</v>
      </c>
      <c r="I61" s="82" t="n">
        <f aca="false">IFERROR(IF(H61&lt;6,I60+1,I60),0)</f>
        <v>50</v>
      </c>
      <c r="J61" s="82" t="str">
        <f aca="false">IF(G61&gt;0,IF(H61&lt;6,PtsMax-I61+1,""),"")</f>
        <v/>
      </c>
      <c r="K61" s="97" t="n">
        <f aca="false">MAX(M61:AB61)</f>
        <v>0</v>
      </c>
      <c r="L61" s="98" t="n">
        <f aca="false">IFERROR(G61/G$1,"")</f>
        <v>0.668965517241379</v>
      </c>
      <c r="M61" s="99" t="str">
        <f aca="false">IF(M$2=$E61,$J61,"")</f>
        <v/>
      </c>
      <c r="N61" s="86" t="str">
        <f aca="false">IF(N$2=$E61,$J61,"")</f>
        <v/>
      </c>
      <c r="O61" s="99" t="str">
        <f aca="false">IF(O$2=$E61,$J61,"")</f>
        <v/>
      </c>
      <c r="P61" s="86" t="str">
        <f aca="false">IF(P$2=$E61,$J61,"")</f>
        <v/>
      </c>
      <c r="Q61" s="86" t="str">
        <f aca="false">IF(Q$2=$E61,$J61,"")</f>
        <v/>
      </c>
      <c r="R61" s="99" t="str">
        <f aca="false">IF(R$2=$E61,$J61,"")</f>
        <v/>
      </c>
      <c r="S61" s="86" t="str">
        <f aca="false">IF(S$2=$E61,$J61,"")</f>
        <v/>
      </c>
      <c r="T61" s="99" t="str">
        <f aca="false">IF(T$2=$E61,$J61,"")</f>
        <v/>
      </c>
      <c r="U61" s="86" t="str">
        <f aca="false">IF(U$2=$E61,$J61,"")</f>
        <v/>
      </c>
      <c r="V61" s="99" t="str">
        <f aca="false">IF(V$2=$E61,$J61,"")</f>
        <v/>
      </c>
      <c r="W61" s="86" t="str">
        <f aca="false">IF(W$2=$E61,$J61,"")</f>
        <v/>
      </c>
      <c r="X61" s="99" t="str">
        <f aca="false">IF(X$2=$E61,$J61,"")</f>
        <v/>
      </c>
      <c r="Y61" s="86" t="str">
        <f aca="false">IF(Y$2=$E61,$J61,"")</f>
        <v/>
      </c>
      <c r="Z61" s="99" t="str">
        <f aca="false">IF(Z$2=$E61,$J61,"")</f>
        <v/>
      </c>
      <c r="AA61" s="86" t="str">
        <f aca="false">IF(AA$2=$E61,$J61,"")</f>
        <v/>
      </c>
      <c r="AB61" s="99" t="str">
        <f aca="false">IF(AB$2=$E61,$J61,"")</f>
        <v/>
      </c>
      <c r="AC61" s="101"/>
      <c r="AD61" s="83"/>
      <c r="AE61" s="83"/>
      <c r="AF61" s="83"/>
    </row>
    <row r="62" customFormat="false" ht="14.25" hidden="false" customHeight="false" outlineLevel="0" collapsed="false">
      <c r="A62" s="82" t="n">
        <f aca="false">IF(G62&lt;&gt;0,IF(COUNTIF(G$4:G$200,G62)&lt;&gt;1,RANK(G62,G$4:G$200)&amp;"°",RANK(G62,G$4:G$200)),"")</f>
        <v>59</v>
      </c>
      <c r="B62" s="96" t="s">
        <v>119</v>
      </c>
      <c r="C62" s="86" t="str">
        <f aca="false">IFERROR(VLOOKUP($B62,TabJoueurs,2,0),"")</f>
        <v>5A</v>
      </c>
      <c r="D62" s="86" t="str">
        <f aca="false">IFERROR(VLOOKUP($B62,TabJoueurs,3,0),"")</f>
        <v>R</v>
      </c>
      <c r="E62" s="86" t="str">
        <f aca="false">IFERROR(VLOOKUP($B62,TabJoueurs,4,0),"")</f>
        <v>AYW</v>
      </c>
      <c r="F62" s="86" t="n">
        <f aca="false">IFERROR(VLOOKUP($B62,TabJoueurs,7,0),"")</f>
        <v>0</v>
      </c>
      <c r="G62" s="82" t="n">
        <v>678</v>
      </c>
      <c r="H62" s="82" t="n">
        <f aca="false">COUNTIF(E$4:E62,E62)</f>
        <v>6</v>
      </c>
      <c r="I62" s="82" t="n">
        <f aca="false">IFERROR(IF(H62&lt;6,I61+1,I61),0)</f>
        <v>50</v>
      </c>
      <c r="J62" s="82" t="str">
        <f aca="false">IF(G62&gt;0,IF(H62&lt;6,PtsMax-I62+1,""),"")</f>
        <v/>
      </c>
      <c r="K62" s="97" t="n">
        <f aca="false">MAX(M62:AB62)</f>
        <v>0</v>
      </c>
      <c r="L62" s="98" t="n">
        <f aca="false">IFERROR(G62/G$1,"")</f>
        <v>0.667980295566503</v>
      </c>
      <c r="M62" s="99" t="str">
        <f aca="false">IF(M$2=$E62,$J62,"")</f>
        <v/>
      </c>
      <c r="N62" s="86" t="str">
        <f aca="false">IF(N$2=$E62,$J62,"")</f>
        <v/>
      </c>
      <c r="O62" s="99" t="str">
        <f aca="false">IF(O$2=$E62,$J62,"")</f>
        <v/>
      </c>
      <c r="P62" s="86" t="str">
        <f aca="false">IF(P$2=$E62,$J62,"")</f>
        <v/>
      </c>
      <c r="Q62" s="86" t="str">
        <f aca="false">IF(Q$2=$E62,$J62,"")</f>
        <v/>
      </c>
      <c r="R62" s="99" t="str">
        <f aca="false">IF(R$2=$E62,$J62,"")</f>
        <v/>
      </c>
      <c r="S62" s="86" t="str">
        <f aca="false">IF(S$2=$E62,$J62,"")</f>
        <v/>
      </c>
      <c r="T62" s="99" t="str">
        <f aca="false">IF(T$2=$E62,$J62,"")</f>
        <v/>
      </c>
      <c r="U62" s="86" t="str">
        <f aca="false">IF(U$2=$E62,$J62,"")</f>
        <v/>
      </c>
      <c r="V62" s="99" t="str">
        <f aca="false">IF(V$2=$E62,$J62,"")</f>
        <v/>
      </c>
      <c r="W62" s="86" t="str">
        <f aca="false">IF(W$2=$E62,$J62,"")</f>
        <v/>
      </c>
      <c r="X62" s="99" t="str">
        <f aca="false">IF(X$2=$E62,$J62,"")</f>
        <v/>
      </c>
      <c r="Y62" s="86" t="str">
        <f aca="false">IF(Y$2=$E62,$J62,"")</f>
        <v/>
      </c>
      <c r="Z62" s="99" t="str">
        <f aca="false">IF(Z$2=$E62,$J62,"")</f>
        <v/>
      </c>
      <c r="AA62" s="86" t="str">
        <f aca="false">IF(AA$2=$E62,$J62,"")</f>
        <v/>
      </c>
      <c r="AB62" s="99" t="str">
        <f aca="false">IF(AB$2=$E62,$J62,"")</f>
        <v/>
      </c>
      <c r="AC62" s="101"/>
      <c r="AD62" s="83"/>
      <c r="AE62" s="83"/>
      <c r="AF62" s="83"/>
    </row>
    <row r="63" customFormat="false" ht="14.25" hidden="false" customHeight="false" outlineLevel="0" collapsed="false">
      <c r="A63" s="82" t="n">
        <f aca="false">IF(G63&lt;&gt;0,IF(COUNTIF(G$4:G$200,G63)&lt;&gt;1,RANK(G63,G$4:G$200)&amp;"°",RANK(G63,G$4:G$200)),"")</f>
        <v>60</v>
      </c>
      <c r="B63" s="96" t="s">
        <v>120</v>
      </c>
      <c r="C63" s="86" t="str">
        <f aca="false">IFERROR(VLOOKUP($B63,TabJoueurs,2,0),"")</f>
        <v>NC</v>
      </c>
      <c r="D63" s="86" t="str">
        <f aca="false">IFERROR(VLOOKUP($B63,TabJoueurs,3,0),"")</f>
        <v>S</v>
      </c>
      <c r="E63" s="86" t="str">
        <f aca="false">IFERROR(VLOOKUP($B63,TabJoueurs,4,0),"")</f>
        <v>FLO</v>
      </c>
      <c r="F63" s="86" t="n">
        <f aca="false">IFERROR(VLOOKUP($B63,TabJoueurs,7,0),"")</f>
        <v>0</v>
      </c>
      <c r="G63" s="82" t="n">
        <v>674</v>
      </c>
      <c r="H63" s="82" t="n">
        <f aca="false">COUNTIF(E$4:E63,E63)</f>
        <v>5</v>
      </c>
      <c r="I63" s="82" t="n">
        <f aca="false">IFERROR(IF(H63&lt;6,I62+1,I62),0)</f>
        <v>51</v>
      </c>
      <c r="J63" s="82" t="n">
        <f aca="false">IF(G63&gt;0,IF(H63&lt;6,PtsMax-I63+1,""),"")</f>
        <v>15</v>
      </c>
      <c r="K63" s="97" t="n">
        <f aca="false">MAX(M63:AB63)</f>
        <v>15</v>
      </c>
      <c r="L63" s="98" t="n">
        <f aca="false">IFERROR(G63/G$1,"")</f>
        <v>0.664039408866995</v>
      </c>
      <c r="M63" s="99" t="str">
        <f aca="false">IF(M$2=$E63,$J63,"")</f>
        <v/>
      </c>
      <c r="N63" s="86" t="str">
        <f aca="false">IF(N$2=$E63,$J63,"")</f>
        <v/>
      </c>
      <c r="O63" s="99" t="str">
        <f aca="false">IF(O$2=$E63,$J63,"")</f>
        <v/>
      </c>
      <c r="P63" s="86" t="str">
        <f aca="false">IF(P$2=$E63,$J63,"")</f>
        <v/>
      </c>
      <c r="Q63" s="86" t="str">
        <f aca="false">IF(Q$2=$E63,$J63,"")</f>
        <v/>
      </c>
      <c r="R63" s="99" t="str">
        <f aca="false">IF(R$2=$E63,$J63,"")</f>
        <v/>
      </c>
      <c r="S63" s="86" t="str">
        <f aca="false">IF(S$2=$E63,$J63,"")</f>
        <v/>
      </c>
      <c r="T63" s="99" t="str">
        <f aca="false">IF(T$2=$E63,$J63,"")</f>
        <v/>
      </c>
      <c r="U63" s="86" t="n">
        <f aca="false">IF(U$2=$E63,$J63,"")</f>
        <v>15</v>
      </c>
      <c r="V63" s="99" t="str">
        <f aca="false">IF(V$2=$E63,$J63,"")</f>
        <v/>
      </c>
      <c r="W63" s="86" t="str">
        <f aca="false">IF(W$2=$E63,$J63,"")</f>
        <v/>
      </c>
      <c r="X63" s="99" t="str">
        <f aca="false">IF(X$2=$E63,$J63,"")</f>
        <v/>
      </c>
      <c r="Y63" s="86" t="str">
        <f aca="false">IF(Y$2=$E63,$J63,"")</f>
        <v/>
      </c>
      <c r="Z63" s="99" t="str">
        <f aca="false">IF(Z$2=$E63,$J63,"")</f>
        <v/>
      </c>
      <c r="AA63" s="86" t="str">
        <f aca="false">IF(AA$2=$E63,$J63,"")</f>
        <v/>
      </c>
      <c r="AB63" s="99" t="str">
        <f aca="false">IF(AB$2=$E63,$J63,"")</f>
        <v/>
      </c>
      <c r="AC63" s="101"/>
      <c r="AD63" s="83"/>
      <c r="AE63" s="83"/>
      <c r="AF63" s="83"/>
    </row>
    <row r="64" customFormat="false" ht="14.25" hidden="false" customHeight="false" outlineLevel="0" collapsed="false">
      <c r="A64" s="82" t="n">
        <f aca="false">IF(G64&lt;&gt;0,IF(COUNTIF(G$4:G$200,G64)&lt;&gt;1,RANK(G64,G$4:G$200)&amp;"°",RANK(G64,G$4:G$200)),"")</f>
        <v>61</v>
      </c>
      <c r="B64" s="96" t="s">
        <v>121</v>
      </c>
      <c r="C64" s="86" t="str">
        <f aca="false">IFERROR(VLOOKUP($B64,TabJoueurs,2,0),"")</f>
        <v>5D</v>
      </c>
      <c r="D64" s="86" t="str">
        <f aca="false">IFERROR(VLOOKUP($B64,TabJoueurs,3,0),"")</f>
        <v>S</v>
      </c>
      <c r="E64" s="86" t="str">
        <f aca="false">IFERROR(VLOOKUP($B64,TabJoueurs,4,0),"")</f>
        <v>LIB</v>
      </c>
      <c r="F64" s="86" t="n">
        <f aca="false">IFERROR(VLOOKUP($B64,TabJoueurs,7,0),"")</f>
        <v>0</v>
      </c>
      <c r="G64" s="82" t="n">
        <v>671</v>
      </c>
      <c r="H64" s="82" t="n">
        <f aca="false">COUNTIF(E$4:E64,E64)</f>
        <v>5</v>
      </c>
      <c r="I64" s="82" t="n">
        <f aca="false">IFERROR(IF(H64&lt;6,I63+1,I63),0)</f>
        <v>52</v>
      </c>
      <c r="J64" s="82" t="n">
        <f aca="false">IF(G64&gt;0,IF(H64&lt;6,PtsMax-I64+1,""),"")</f>
        <v>14</v>
      </c>
      <c r="K64" s="97" t="n">
        <f aca="false">MAX(M64:AB64)</f>
        <v>14</v>
      </c>
      <c r="L64" s="98" t="n">
        <f aca="false">IFERROR(G64/G$1,"")</f>
        <v>0.661083743842365</v>
      </c>
      <c r="M64" s="99" t="str">
        <f aca="false">IF(M$2=$E64,$J64,"")</f>
        <v/>
      </c>
      <c r="N64" s="86" t="str">
        <f aca="false">IF(N$2=$E64,$J64,"")</f>
        <v/>
      </c>
      <c r="O64" s="99" t="str">
        <f aca="false">IF(O$2=$E64,$J64,"")</f>
        <v/>
      </c>
      <c r="P64" s="86" t="str">
        <f aca="false">IF(P$2=$E64,$J64,"")</f>
        <v/>
      </c>
      <c r="Q64" s="86" t="str">
        <f aca="false">IF(Q$2=$E64,$J64,"")</f>
        <v/>
      </c>
      <c r="R64" s="99" t="str">
        <f aca="false">IF(R$2=$E64,$J64,"")</f>
        <v/>
      </c>
      <c r="S64" s="86" t="str">
        <f aca="false">IF(S$2=$E64,$J64,"")</f>
        <v/>
      </c>
      <c r="T64" s="99" t="str">
        <f aca="false">IF(T$2=$E64,$J64,"")</f>
        <v/>
      </c>
      <c r="U64" s="86" t="str">
        <f aca="false">IF(U$2=$E64,$J64,"")</f>
        <v/>
      </c>
      <c r="V64" s="99" t="str">
        <f aca="false">IF(V$2=$E64,$J64,"")</f>
        <v/>
      </c>
      <c r="W64" s="86" t="str">
        <f aca="false">IF(W$2=$E64,$J64,"")</f>
        <v/>
      </c>
      <c r="X64" s="99" t="n">
        <f aca="false">IF(X$2=$E64,$J64,"")</f>
        <v>14</v>
      </c>
      <c r="Y64" s="86" t="str">
        <f aca="false">IF(Y$2=$E64,$J64,"")</f>
        <v/>
      </c>
      <c r="Z64" s="99" t="str">
        <f aca="false">IF(Z$2=$E64,$J64,"")</f>
        <v/>
      </c>
      <c r="AA64" s="86" t="str">
        <f aca="false">IF(AA$2=$E64,$J64,"")</f>
        <v/>
      </c>
      <c r="AB64" s="99" t="str">
        <f aca="false">IF(AB$2=$E64,$J64,"")</f>
        <v/>
      </c>
      <c r="AC64" s="101"/>
      <c r="AD64" s="83"/>
      <c r="AE64" s="83"/>
      <c r="AF64" s="83"/>
    </row>
    <row r="65" customFormat="false" ht="14.25" hidden="false" customHeight="false" outlineLevel="0" collapsed="false">
      <c r="A65" s="82" t="str">
        <f aca="false">IF(G65&lt;&gt;0,IF(COUNTIF(G$4:G$200,G65)&lt;&gt;1,RANK(G65,G$4:G$200)&amp;"°",RANK(G65,G$4:G$200)),"")</f>
        <v>62°</v>
      </c>
      <c r="B65" s="96" t="s">
        <v>122</v>
      </c>
      <c r="C65" s="86" t="str">
        <f aca="false">IFERROR(VLOOKUP($B65,TabJoueurs,2,0),"")</f>
        <v>6B</v>
      </c>
      <c r="D65" s="86" t="str">
        <f aca="false">IFERROR(VLOOKUP($B65,TabJoueurs,3,0),"")</f>
        <v>D</v>
      </c>
      <c r="E65" s="86" t="str">
        <f aca="false">IFERROR(VLOOKUP($B65,TabJoueurs,4,0),"")</f>
        <v>GED</v>
      </c>
      <c r="F65" s="86" t="n">
        <f aca="false">IFERROR(VLOOKUP($B65,TabJoueurs,7,0),"")</f>
        <v>0</v>
      </c>
      <c r="G65" s="82" t="n">
        <v>670</v>
      </c>
      <c r="H65" s="82" t="n">
        <f aca="false">COUNTIF(E$4:E65,E65)</f>
        <v>4</v>
      </c>
      <c r="I65" s="82" t="n">
        <f aca="false">IFERROR(IF(H65&lt;6,I64+1,I64),0)</f>
        <v>53</v>
      </c>
      <c r="J65" s="82" t="n">
        <f aca="false">IF(G65&gt;0,IF(H65&lt;6,PtsMax-I65+1,""),"")</f>
        <v>13</v>
      </c>
      <c r="K65" s="97" t="n">
        <f aca="false">MAX(M65:AB65)</f>
        <v>12.5</v>
      </c>
      <c r="L65" s="98" t="n">
        <f aca="false">IFERROR(G65/G$1,"")</f>
        <v>0.660098522167488</v>
      </c>
      <c r="M65" s="99" t="str">
        <f aca="false">IF(M$2=$E65,$J65,"")</f>
        <v/>
      </c>
      <c r="N65" s="86" t="str">
        <f aca="false">IF(N$2=$E65,$J65,"")</f>
        <v/>
      </c>
      <c r="O65" s="99" t="str">
        <f aca="false">IF(O$2=$E65,$J65,"")</f>
        <v/>
      </c>
      <c r="P65" s="86" t="str">
        <f aca="false">IF(P$2=$E65,$J65,"")</f>
        <v/>
      </c>
      <c r="Q65" s="86" t="str">
        <f aca="false">IF(Q$2=$E65,$J65,"")</f>
        <v/>
      </c>
      <c r="R65" s="99" t="str">
        <f aca="false">IF(R$2=$E65,$J65,"")</f>
        <v/>
      </c>
      <c r="S65" s="86" t="str">
        <f aca="false">IF(S$2=$E65,$J65,"")</f>
        <v/>
      </c>
      <c r="T65" s="99" t="str">
        <f aca="false">IF(T$2=$E65,$J65,"")</f>
        <v/>
      </c>
      <c r="U65" s="86" t="str">
        <f aca="false">IF(U$2=$E65,$J65,"")</f>
        <v/>
      </c>
      <c r="V65" s="99" t="n">
        <v>12.5</v>
      </c>
      <c r="W65" s="86" t="str">
        <f aca="false">IF(W$2=$E65,$J65,"")</f>
        <v/>
      </c>
      <c r="X65" s="99" t="str">
        <f aca="false">IF(X$2=$E65,$J65,"")</f>
        <v/>
      </c>
      <c r="Y65" s="86" t="str">
        <f aca="false">IF(Y$2=$E65,$J65,"")</f>
        <v/>
      </c>
      <c r="Z65" s="99" t="str">
        <f aca="false">IF(Z$2=$E65,$J65,"")</f>
        <v/>
      </c>
      <c r="AA65" s="86" t="str">
        <f aca="false">IF(AA$2=$E65,$J65,"")</f>
        <v/>
      </c>
      <c r="AB65" s="99" t="str">
        <f aca="false">IF(AB$2=$E65,$J65,"")</f>
        <v/>
      </c>
      <c r="AC65" s="101"/>
      <c r="AD65" s="83"/>
      <c r="AE65" s="83"/>
      <c r="AF65" s="83"/>
    </row>
    <row r="66" customFormat="false" ht="14.25" hidden="false" customHeight="false" outlineLevel="0" collapsed="false">
      <c r="A66" s="82" t="str">
        <f aca="false">IF(G66&lt;&gt;0,IF(COUNTIF(G$4:G$200,G66)&lt;&gt;1,RANK(G66,G$4:G$200)&amp;"°",RANK(G66,G$4:G$200)),"")</f>
        <v>62°</v>
      </c>
      <c r="B66" s="102" t="s">
        <v>123</v>
      </c>
      <c r="C66" s="86" t="str">
        <f aca="false">IFERROR(VLOOKUP($B66,TabJoueurs,2,0),"")</f>
        <v>5D</v>
      </c>
      <c r="D66" s="86" t="str">
        <f aca="false">IFERROR(VLOOKUP($B66,TabJoueurs,3,0),"")</f>
        <v>S</v>
      </c>
      <c r="E66" s="86" t="str">
        <f aca="false">IFERROR(VLOOKUP($B66,TabJoueurs,4,0),"")</f>
        <v>GER</v>
      </c>
      <c r="F66" s="86" t="n">
        <f aca="false">IFERROR(VLOOKUP($B66,TabJoueurs,7,0),"")</f>
        <v>0</v>
      </c>
      <c r="G66" s="82" t="n">
        <v>670</v>
      </c>
      <c r="H66" s="82" t="n">
        <f aca="false">COUNTIF(E$4:E66,E66)</f>
        <v>3</v>
      </c>
      <c r="I66" s="82" t="n">
        <f aca="false">IFERROR(IF(H66&lt;6,I65+1,I65),0)</f>
        <v>54</v>
      </c>
      <c r="J66" s="82" t="n">
        <f aca="false">IF(G66&gt;0,IF(H66&lt;6,PtsMax-I66+1,""),"")</f>
        <v>12</v>
      </c>
      <c r="K66" s="97" t="n">
        <f aca="false">MAX(M66:AB66)</f>
        <v>12.5</v>
      </c>
      <c r="L66" s="98" t="n">
        <f aca="false">IFERROR(G66/G$1,"")</f>
        <v>0.660098522167488</v>
      </c>
      <c r="M66" s="99" t="str">
        <f aca="false">IF(M$2=$E66,$J66,"")</f>
        <v/>
      </c>
      <c r="N66" s="86" t="str">
        <f aca="false">IF(N$2=$E66,$J66,"")</f>
        <v/>
      </c>
      <c r="O66" s="99" t="str">
        <f aca="false">IF(O$2=$E66,$J66,"")</f>
        <v/>
      </c>
      <c r="P66" s="86" t="str">
        <f aca="false">IF(P$2=$E66,$J66,"")</f>
        <v/>
      </c>
      <c r="Q66" s="86" t="str">
        <f aca="false">IF(Q$2=$E66,$J66,"")</f>
        <v/>
      </c>
      <c r="R66" s="99" t="str">
        <f aca="false">IF(R$2=$E66,$J66,"")</f>
        <v/>
      </c>
      <c r="S66" s="86" t="str">
        <f aca="false">IF(S$2=$E66,$J66,"")</f>
        <v/>
      </c>
      <c r="T66" s="99" t="str">
        <f aca="false">IF(T$2=$E66,$J66,"")</f>
        <v/>
      </c>
      <c r="U66" s="86" t="str">
        <f aca="false">IF(U$2=$E66,$J66,"")</f>
        <v/>
      </c>
      <c r="V66" s="99" t="str">
        <f aca="false">IF(V$2=$E66,$J66,"")</f>
        <v/>
      </c>
      <c r="W66" s="86" t="n">
        <v>12.5</v>
      </c>
      <c r="X66" s="99" t="str">
        <f aca="false">IF(X$2=$E66,$J66,"")</f>
        <v/>
      </c>
      <c r="Y66" s="86" t="str">
        <f aca="false">IF(Y$2=$E66,$J66,"")</f>
        <v/>
      </c>
      <c r="Z66" s="99" t="str">
        <f aca="false">IF(Z$2=$E66,$J66,"")</f>
        <v/>
      </c>
      <c r="AA66" s="86" t="str">
        <f aca="false">IF(AA$2=$E66,$J66,"")</f>
        <v/>
      </c>
      <c r="AB66" s="99" t="str">
        <f aca="false">IF(AB$2=$E66,$J66,"")</f>
        <v/>
      </c>
      <c r="AC66" s="101"/>
      <c r="AD66" s="83"/>
      <c r="AE66" s="83"/>
      <c r="AF66" s="83"/>
    </row>
    <row r="67" customFormat="false" ht="14.25" hidden="false" customHeight="false" outlineLevel="0" collapsed="false">
      <c r="A67" s="82" t="str">
        <f aca="false">IF(G67&lt;&gt;0,IF(COUNTIF(G$4:G$200,G67)&lt;&gt;1,RANK(G67,G$4:G$200)&amp;"°",RANK(G67,G$4:G$200)),"")</f>
        <v>64°</v>
      </c>
      <c r="B67" s="96" t="s">
        <v>124</v>
      </c>
      <c r="C67" s="86" t="str">
        <f aca="false">IFERROR(VLOOKUP($B67,TabJoueurs,2,0),"")</f>
        <v>NC</v>
      </c>
      <c r="D67" s="86" t="str">
        <f aca="false">IFERROR(VLOOKUP($B67,TabJoueurs,3,0),"")</f>
        <v>S</v>
      </c>
      <c r="E67" s="86" t="str">
        <f aca="false">IFERROR(VLOOKUP($B67,TabJoueurs,4,0),"")</f>
        <v>DZY</v>
      </c>
      <c r="F67" s="86" t="n">
        <f aca="false">IFERROR(VLOOKUP($B67,TabJoueurs,7,0),"")</f>
        <v>0</v>
      </c>
      <c r="G67" s="82" t="n">
        <v>665</v>
      </c>
      <c r="H67" s="82" t="n">
        <f aca="false">COUNTIF(E$4:E67,E67)</f>
        <v>7</v>
      </c>
      <c r="I67" s="82" t="n">
        <f aca="false">IFERROR(IF(H67&lt;6,I66+1,I66),0)</f>
        <v>54</v>
      </c>
      <c r="J67" s="82" t="str">
        <f aca="false">IF(G67&gt;0,IF(H67&lt;6,PtsMax-I67+1,""),"")</f>
        <v/>
      </c>
      <c r="K67" s="97" t="n">
        <f aca="false">MAX(M67:AB67)</f>
        <v>0</v>
      </c>
      <c r="L67" s="98" t="n">
        <f aca="false">IFERROR(G67/G$1,"")</f>
        <v>0.655172413793103</v>
      </c>
      <c r="M67" s="99" t="str">
        <f aca="false">IF(M$2=$E67,$J67,"")</f>
        <v/>
      </c>
      <c r="N67" s="86" t="str">
        <f aca="false">IF(N$2=$E67,$J67,"")</f>
        <v/>
      </c>
      <c r="O67" s="99" t="str">
        <f aca="false">IF(O$2=$E67,$J67,"")</f>
        <v/>
      </c>
      <c r="P67" s="86" t="str">
        <f aca="false">IF(P$2=$E67,$J67,"")</f>
        <v/>
      </c>
      <c r="Q67" s="86" t="str">
        <f aca="false">IF(Q$2=$E67,$J67,"")</f>
        <v/>
      </c>
      <c r="R67" s="99" t="str">
        <f aca="false">IF(R$2=$E67,$J67,"")</f>
        <v/>
      </c>
      <c r="S67" s="86" t="str">
        <f aca="false">IF(S$2=$E67,$J67,"")</f>
        <v/>
      </c>
      <c r="T67" s="99" t="str">
        <f aca="false">IF(T$2=$E67,$J67,"")</f>
        <v/>
      </c>
      <c r="U67" s="86" t="str">
        <f aca="false">IF(U$2=$E67,$J67,"")</f>
        <v/>
      </c>
      <c r="V67" s="99" t="str">
        <f aca="false">IF(V$2=$E67,$J67,"")</f>
        <v/>
      </c>
      <c r="W67" s="86" t="str">
        <f aca="false">IF(W$2=$E67,$J67,"")</f>
        <v/>
      </c>
      <c r="X67" s="99" t="str">
        <f aca="false">IF(X$2=$E67,$J67,"")</f>
        <v/>
      </c>
      <c r="Y67" s="86" t="str">
        <f aca="false">IF(Y$2=$E67,$J67,"")</f>
        <v/>
      </c>
      <c r="Z67" s="99" t="str">
        <f aca="false">IF(Z$2=$E67,$J67,"")</f>
        <v/>
      </c>
      <c r="AA67" s="86" t="str">
        <f aca="false">IF(AA$2=$E67,$J67,"")</f>
        <v/>
      </c>
      <c r="AB67" s="99" t="str">
        <f aca="false">IF(AB$2=$E67,$J67,"")</f>
        <v/>
      </c>
      <c r="AC67" s="101"/>
      <c r="AD67" s="83"/>
      <c r="AE67" s="83"/>
      <c r="AF67" s="83"/>
    </row>
    <row r="68" customFormat="false" ht="14.25" hidden="false" customHeight="false" outlineLevel="0" collapsed="false">
      <c r="A68" s="82" t="str">
        <f aca="false">IF(G68&lt;&gt;0,IF(COUNTIF(G$4:G$200,G68)&lt;&gt;1,RANK(G68,G$4:G$200)&amp;"°",RANK(G68,G$4:G$200)),"")</f>
        <v>64°</v>
      </c>
      <c r="B68" s="96" t="s">
        <v>125</v>
      </c>
      <c r="C68" s="86" t="str">
        <f aca="false">IFERROR(VLOOKUP($B68,TabJoueurs,2,0),"")</f>
        <v>6A</v>
      </c>
      <c r="D68" s="86" t="str">
        <f aca="false">IFERROR(VLOOKUP($B68,TabJoueurs,3,0),"")</f>
        <v>D</v>
      </c>
      <c r="E68" s="86" t="str">
        <f aca="false">IFERROR(VLOOKUP($B68,TabJoueurs,4,0),"")</f>
        <v>WAA</v>
      </c>
      <c r="F68" s="86" t="n">
        <f aca="false">IFERROR(VLOOKUP($B68,TabJoueurs,7,0),"")</f>
        <v>0</v>
      </c>
      <c r="G68" s="82" t="n">
        <v>665</v>
      </c>
      <c r="H68" s="82" t="n">
        <f aca="false">COUNTIF(E$4:E68,E68)</f>
        <v>5</v>
      </c>
      <c r="I68" s="82" t="n">
        <f aca="false">IFERROR(IF(H68&lt;6,I67+1,I67),0)</f>
        <v>55</v>
      </c>
      <c r="J68" s="82" t="n">
        <f aca="false">IF(G68&gt;0,IF(H68&lt;6,PtsMax-I68+1,""),"")</f>
        <v>11</v>
      </c>
      <c r="K68" s="97" t="n">
        <f aca="false">MAX(M68:AB68)</f>
        <v>11</v>
      </c>
      <c r="L68" s="98" t="n">
        <f aca="false">IFERROR(G68/G$1,"")</f>
        <v>0.655172413793103</v>
      </c>
      <c r="M68" s="99" t="str">
        <f aca="false">IF(M$2=$E68,$J68,"")</f>
        <v/>
      </c>
      <c r="N68" s="86" t="str">
        <f aca="false">IF(N$2=$E68,$J68,"")</f>
        <v/>
      </c>
      <c r="O68" s="99" t="str">
        <f aca="false">IF(O$2=$E68,$J68,"")</f>
        <v/>
      </c>
      <c r="P68" s="86" t="str">
        <f aca="false">IF(P$2=$E68,$J68,"")</f>
        <v/>
      </c>
      <c r="Q68" s="86" t="str">
        <f aca="false">IF(Q$2=$E68,$J68,"")</f>
        <v/>
      </c>
      <c r="R68" s="99" t="str">
        <f aca="false">IF(R$2=$E68,$J68,"")</f>
        <v/>
      </c>
      <c r="S68" s="86" t="str">
        <f aca="false">IF(S$2=$E68,$J68,"")</f>
        <v/>
      </c>
      <c r="T68" s="99" t="str">
        <f aca="false">IF(T$2=$E68,$J68,"")</f>
        <v/>
      </c>
      <c r="U68" s="86" t="str">
        <f aca="false">IF(U$2=$E68,$J68,"")</f>
        <v/>
      </c>
      <c r="V68" s="99" t="str">
        <f aca="false">IF(V$2=$E68,$J68,"")</f>
        <v/>
      </c>
      <c r="W68" s="86" t="str">
        <f aca="false">IF(W$2=$E68,$J68,"")</f>
        <v/>
      </c>
      <c r="X68" s="99" t="str">
        <f aca="false">IF(X$2=$E68,$J68,"")</f>
        <v/>
      </c>
      <c r="Y68" s="86" t="str">
        <f aca="false">IF(Y$2=$E68,$J68,"")</f>
        <v/>
      </c>
      <c r="Z68" s="99" t="str">
        <f aca="false">IF(Z$2=$E68,$J68,"")</f>
        <v/>
      </c>
      <c r="AA68" s="86" t="n">
        <f aca="false">IF(AA$2=$E68,$J68,"")</f>
        <v>11</v>
      </c>
      <c r="AB68" s="99" t="str">
        <f aca="false">IF(AB$2=$E68,$J68,"")</f>
        <v/>
      </c>
      <c r="AC68" s="101"/>
      <c r="AD68" s="83"/>
      <c r="AE68" s="83"/>
      <c r="AF68" s="83"/>
    </row>
    <row r="69" customFormat="false" ht="14.25" hidden="false" customHeight="false" outlineLevel="0" collapsed="false">
      <c r="A69" s="82" t="n">
        <f aca="false">IF(G69&lt;&gt;0,IF(COUNTIF(G$4:G$200,G69)&lt;&gt;1,RANK(G69,G$4:G$200)&amp;"°",RANK(G69,G$4:G$200)),"")</f>
        <v>66</v>
      </c>
      <c r="B69" s="96" t="s">
        <v>126</v>
      </c>
      <c r="C69" s="86" t="str">
        <f aca="false">IFERROR(VLOOKUP($B69,TabJoueurs,2,0),"")</f>
        <v>6D</v>
      </c>
      <c r="D69" s="86" t="str">
        <f aca="false">IFERROR(VLOOKUP($B69,TabJoueurs,3,0),"")</f>
        <v>R</v>
      </c>
      <c r="E69" s="86" t="str">
        <f aca="false">IFERROR(VLOOKUP($B69,TabJoueurs,4,0),"")</f>
        <v>FLO</v>
      </c>
      <c r="F69" s="86" t="n">
        <f aca="false">IFERROR(VLOOKUP($B69,TabJoueurs,7,0),"")</f>
        <v>0</v>
      </c>
      <c r="G69" s="82" t="n">
        <v>662</v>
      </c>
      <c r="H69" s="82" t="n">
        <f aca="false">COUNTIF(E$4:E69,E69)</f>
        <v>6</v>
      </c>
      <c r="I69" s="82" t="n">
        <f aca="false">IFERROR(IF(H69&lt;6,I68+1,I68),0)</f>
        <v>55</v>
      </c>
      <c r="J69" s="82" t="str">
        <f aca="false">IF(G69&gt;0,IF(H69&lt;6,PtsMax-I69+1,""),"")</f>
        <v/>
      </c>
      <c r="K69" s="97" t="n">
        <f aca="false">MAX(M69:AB69)</f>
        <v>0</v>
      </c>
      <c r="L69" s="98" t="n">
        <f aca="false">IFERROR(G69/G$1,"")</f>
        <v>0.652216748768473</v>
      </c>
      <c r="M69" s="99" t="str">
        <f aca="false">IF(M$2=$E69,$J69,"")</f>
        <v/>
      </c>
      <c r="N69" s="86" t="str">
        <f aca="false">IF(N$2=$E69,$J69,"")</f>
        <v/>
      </c>
      <c r="O69" s="99" t="str">
        <f aca="false">IF(O$2=$E69,$J69,"")</f>
        <v/>
      </c>
      <c r="P69" s="86" t="str">
        <f aca="false">IF(P$2=$E69,$J69,"")</f>
        <v/>
      </c>
      <c r="Q69" s="86" t="str">
        <f aca="false">IF(Q$2=$E69,$J69,"")</f>
        <v/>
      </c>
      <c r="R69" s="99" t="str">
        <f aca="false">IF(R$2=$E69,$J69,"")</f>
        <v/>
      </c>
      <c r="S69" s="86" t="str">
        <f aca="false">IF(S$2=$E69,$J69,"")</f>
        <v/>
      </c>
      <c r="T69" s="99" t="str">
        <f aca="false">IF(T$2=$E69,$J69,"")</f>
        <v/>
      </c>
      <c r="U69" s="86" t="str">
        <f aca="false">IF(U$2=$E69,$J69,"")</f>
        <v/>
      </c>
      <c r="V69" s="99" t="str">
        <f aca="false">IF(V$2=$E69,$J69,"")</f>
        <v/>
      </c>
      <c r="W69" s="86" t="str">
        <f aca="false">IF(W$2=$E69,$J69,"")</f>
        <v/>
      </c>
      <c r="X69" s="99" t="str">
        <f aca="false">IF(X$2=$E69,$J69,"")</f>
        <v/>
      </c>
      <c r="Y69" s="86" t="str">
        <f aca="false">IF(Y$2=$E69,$J69,"")</f>
        <v/>
      </c>
      <c r="Z69" s="99" t="str">
        <f aca="false">IF(Z$2=$E69,$J69,"")</f>
        <v/>
      </c>
      <c r="AA69" s="86" t="str">
        <f aca="false">IF(AA$2=$E69,$J69,"")</f>
        <v/>
      </c>
      <c r="AB69" s="99" t="str">
        <f aca="false">IF(AB$2=$E69,$J69,"")</f>
        <v/>
      </c>
      <c r="AC69" s="101"/>
      <c r="AD69" s="83"/>
      <c r="AE69" s="83"/>
      <c r="AF69" s="83"/>
    </row>
    <row r="70" customFormat="false" ht="14.25" hidden="false" customHeight="false" outlineLevel="0" collapsed="false">
      <c r="A70" s="82" t="n">
        <f aca="false">IF(G70&lt;&gt;0,IF(COUNTIF(G$4:G$200,G70)&lt;&gt;1,RANK(G70,G$4:G$200)&amp;"°",RANK(G70,G$4:G$200)),"")</f>
        <v>67</v>
      </c>
      <c r="B70" s="96" t="s">
        <v>127</v>
      </c>
      <c r="C70" s="86" t="str">
        <f aca="false">IFERROR(VLOOKUP($B70,TabJoueurs,2,0),"")</f>
        <v>5C</v>
      </c>
      <c r="D70" s="86" t="str">
        <f aca="false">IFERROR(VLOOKUP($B70,TabJoueurs,3,0),"")</f>
        <v>V</v>
      </c>
      <c r="E70" s="86" t="str">
        <f aca="false">IFERROR(VLOOKUP($B70,TabJoueurs,4,0),"")</f>
        <v>CHY</v>
      </c>
      <c r="F70" s="86" t="n">
        <f aca="false">IFERROR(VLOOKUP($B70,TabJoueurs,7,0),"")</f>
        <v>0</v>
      </c>
      <c r="G70" s="82" t="n">
        <v>659</v>
      </c>
      <c r="H70" s="82" t="n">
        <f aca="false">COUNTIF(E$4:E70,E70)</f>
        <v>3</v>
      </c>
      <c r="I70" s="82" t="n">
        <f aca="false">IFERROR(IF(H70&lt;6,I69+1,I69),0)</f>
        <v>56</v>
      </c>
      <c r="J70" s="82" t="n">
        <f aca="false">IF(G70&gt;0,IF(H70&lt;6,PtsMax-I70+1,""),"")</f>
        <v>10</v>
      </c>
      <c r="K70" s="97" t="n">
        <f aca="false">MAX(M70:AB70)</f>
        <v>10</v>
      </c>
      <c r="L70" s="98" t="n">
        <f aca="false">IFERROR(G70/G$1,"")</f>
        <v>0.649261083743842</v>
      </c>
      <c r="M70" s="99" t="str">
        <f aca="false">IF(M$2=$E70,$J70,"")</f>
        <v/>
      </c>
      <c r="N70" s="86" t="str">
        <f aca="false">IF(N$2=$E70,$J70,"")</f>
        <v/>
      </c>
      <c r="O70" s="99" t="str">
        <f aca="false">IF(O$2=$E70,$J70,"")</f>
        <v/>
      </c>
      <c r="P70" s="86" t="str">
        <f aca="false">IF(P$2=$E70,$J70,"")</f>
        <v/>
      </c>
      <c r="Q70" s="86" t="n">
        <f aca="false">IF(Q$2=$E70,$J70,"")</f>
        <v>10</v>
      </c>
      <c r="R70" s="99" t="str">
        <f aca="false">IF(R$2=$E70,$J70,"")</f>
        <v/>
      </c>
      <c r="S70" s="86" t="str">
        <f aca="false">IF(S$2=$E70,$J70,"")</f>
        <v/>
      </c>
      <c r="T70" s="99" t="str">
        <f aca="false">IF(T$2=$E70,$J70,"")</f>
        <v/>
      </c>
      <c r="U70" s="86" t="str">
        <f aca="false">IF(U$2=$E70,$J70,"")</f>
        <v/>
      </c>
      <c r="V70" s="99" t="str">
        <f aca="false">IF(V$2=$E70,$J70,"")</f>
        <v/>
      </c>
      <c r="W70" s="86" t="str">
        <f aca="false">IF(W$2=$E70,$J70,"")</f>
        <v/>
      </c>
      <c r="X70" s="99" t="str">
        <f aca="false">IF(X$2=$E70,$J70,"")</f>
        <v/>
      </c>
      <c r="Y70" s="86" t="str">
        <f aca="false">IF(Y$2=$E70,$J70,"")</f>
        <v/>
      </c>
      <c r="Z70" s="99" t="str">
        <f aca="false">IF(Z$2=$E70,$J70,"")</f>
        <v/>
      </c>
      <c r="AA70" s="86" t="str">
        <f aca="false">IF(AA$2=$E70,$J70,"")</f>
        <v/>
      </c>
      <c r="AB70" s="99" t="str">
        <f aca="false">IF(AB$2=$E70,$J70,"")</f>
        <v/>
      </c>
      <c r="AC70" s="101"/>
      <c r="AD70" s="83"/>
      <c r="AE70" s="83"/>
      <c r="AF70" s="83"/>
    </row>
    <row r="71" customFormat="false" ht="14.25" hidden="false" customHeight="false" outlineLevel="0" collapsed="false">
      <c r="A71" s="82" t="n">
        <f aca="false">IF(G71&lt;&gt;0,IF(COUNTIF(G$4:G$200,G71)&lt;&gt;1,RANK(G71,G$4:G$200)&amp;"°",RANK(G71,G$4:G$200)),"")</f>
        <v>68</v>
      </c>
      <c r="B71" s="96" t="s">
        <v>128</v>
      </c>
      <c r="C71" s="86" t="str">
        <f aca="false">IFERROR(VLOOKUP($B71,TabJoueurs,2,0),"")</f>
        <v>5C</v>
      </c>
      <c r="D71" s="86" t="str">
        <f aca="false">IFERROR(VLOOKUP($B71,TabJoueurs,3,0),"")</f>
        <v>S</v>
      </c>
      <c r="E71" s="86" t="str">
        <f aca="false">IFERROR(VLOOKUP($B71,TabJoueurs,4,0),"")</f>
        <v>CNA</v>
      </c>
      <c r="F71" s="86" t="n">
        <f aca="false">IFERROR(VLOOKUP($B71,TabJoueurs,7,0),"")</f>
        <v>0</v>
      </c>
      <c r="G71" s="82" t="n">
        <v>657</v>
      </c>
      <c r="H71" s="82" t="n">
        <f aca="false">COUNTIF(E$4:E71,E71)</f>
        <v>7</v>
      </c>
      <c r="I71" s="82" t="n">
        <f aca="false">IFERROR(IF(H71&lt;6,I70+1,I70),0)</f>
        <v>56</v>
      </c>
      <c r="J71" s="82" t="str">
        <f aca="false">IF(G71&gt;0,IF(H71&lt;6,PtsMax-I71+1,""),"")</f>
        <v/>
      </c>
      <c r="K71" s="97" t="n">
        <f aca="false">MAX(M71:AB71)</f>
        <v>0</v>
      </c>
      <c r="L71" s="98" t="n">
        <f aca="false">IFERROR(G71/G$1,"")</f>
        <v>0.647290640394089</v>
      </c>
      <c r="M71" s="99" t="str">
        <f aca="false">IF(M$2=$E71,$J71,"")</f>
        <v/>
      </c>
      <c r="N71" s="86" t="str">
        <f aca="false">IF(N$2=$E71,$J71,"")</f>
        <v/>
      </c>
      <c r="O71" s="99" t="str">
        <f aca="false">IF(O$2=$E71,$J71,"")</f>
        <v/>
      </c>
      <c r="P71" s="86" t="str">
        <f aca="false">IF(P$2=$E71,$J71,"")</f>
        <v/>
      </c>
      <c r="Q71" s="86" t="str">
        <f aca="false">IF(Q$2=$E71,$J71,"")</f>
        <v/>
      </c>
      <c r="R71" s="99" t="str">
        <f aca="false">IF(R$2=$E71,$J71,"")</f>
        <v/>
      </c>
      <c r="S71" s="86" t="str">
        <f aca="false">IF(S$2=$E71,$J71,"")</f>
        <v/>
      </c>
      <c r="T71" s="99" t="str">
        <f aca="false">IF(T$2=$E71,$J71,"")</f>
        <v/>
      </c>
      <c r="U71" s="86" t="str">
        <f aca="false">IF(U$2=$E71,$J71,"")</f>
        <v/>
      </c>
      <c r="V71" s="99" t="str">
        <f aca="false">IF(V$2=$E71,$J71,"")</f>
        <v/>
      </c>
      <c r="W71" s="86" t="str">
        <f aca="false">IF(W$2=$E71,$J71,"")</f>
        <v/>
      </c>
      <c r="X71" s="99" t="str">
        <f aca="false">IF(X$2=$E71,$J71,"")</f>
        <v/>
      </c>
      <c r="Y71" s="86" t="str">
        <f aca="false">IF(Y$2=$E71,$J71,"")</f>
        <v/>
      </c>
      <c r="Z71" s="99" t="str">
        <f aca="false">IF(Z$2=$E71,$J71,"")</f>
        <v/>
      </c>
      <c r="AA71" s="86" t="str">
        <f aca="false">IF(AA$2=$E71,$J71,"")</f>
        <v/>
      </c>
      <c r="AB71" s="99" t="str">
        <f aca="false">IF(AB$2=$E71,$J71,"")</f>
        <v/>
      </c>
      <c r="AC71" s="101"/>
      <c r="AD71" s="83"/>
      <c r="AE71" s="83"/>
      <c r="AF71" s="83"/>
    </row>
    <row r="72" customFormat="false" ht="14.25" hidden="false" customHeight="false" outlineLevel="0" collapsed="false">
      <c r="A72" s="82" t="n">
        <f aca="false">IF(G72&lt;&gt;0,IF(COUNTIF(G$4:G$200,G72)&lt;&gt;1,RANK(G72,G$4:G$200)&amp;"°",RANK(G72,G$4:G$200)),"")</f>
        <v>69</v>
      </c>
      <c r="B72" s="96" t="s">
        <v>129</v>
      </c>
      <c r="C72" s="86" t="str">
        <f aca="false">IFERROR(VLOOKUP($B72,TabJoueurs,2,0),"")</f>
        <v>6C</v>
      </c>
      <c r="D72" s="86" t="str">
        <f aca="false">IFERROR(VLOOKUP($B72,TabJoueurs,3,0),"")</f>
        <v>V</v>
      </c>
      <c r="E72" s="86" t="str">
        <f aca="false">IFERROR(VLOOKUP($B72,TabJoueurs,4,0),"")</f>
        <v>LIB</v>
      </c>
      <c r="F72" s="86" t="n">
        <f aca="false">IFERROR(VLOOKUP($B72,TabJoueurs,7,0),"")</f>
        <v>0</v>
      </c>
      <c r="G72" s="82" t="n">
        <v>656</v>
      </c>
      <c r="H72" s="82" t="n">
        <f aca="false">COUNTIF(E$4:E72,E72)</f>
        <v>6</v>
      </c>
      <c r="I72" s="82" t="n">
        <f aca="false">IFERROR(IF(H72&lt;6,I71+1,I71),0)</f>
        <v>56</v>
      </c>
      <c r="J72" s="82" t="str">
        <f aca="false">IF(G72&gt;0,IF(H72&lt;6,PtsMax-I72+1,""),"")</f>
        <v/>
      </c>
      <c r="K72" s="97" t="n">
        <f aca="false">MAX(M72:AB72)</f>
        <v>0</v>
      </c>
      <c r="L72" s="98" t="n">
        <f aca="false">IFERROR(G72/G$1,"")</f>
        <v>0.646305418719212</v>
      </c>
      <c r="M72" s="99" t="str">
        <f aca="false">IF(M$2=$E72,$J72,"")</f>
        <v/>
      </c>
      <c r="N72" s="86" t="str">
        <f aca="false">IF(N$2=$E72,$J72,"")</f>
        <v/>
      </c>
      <c r="O72" s="99" t="str">
        <f aca="false">IF(O$2=$E72,$J72,"")</f>
        <v/>
      </c>
      <c r="P72" s="86" t="str">
        <f aca="false">IF(P$2=$E72,$J72,"")</f>
        <v/>
      </c>
      <c r="Q72" s="86" t="str">
        <f aca="false">IF(Q$2=$E72,$J72,"")</f>
        <v/>
      </c>
      <c r="R72" s="99" t="str">
        <f aca="false">IF(R$2=$E72,$J72,"")</f>
        <v/>
      </c>
      <c r="S72" s="86" t="str">
        <f aca="false">IF(S$2=$E72,$J72,"")</f>
        <v/>
      </c>
      <c r="T72" s="99" t="str">
        <f aca="false">IF(T$2=$E72,$J72,"")</f>
        <v/>
      </c>
      <c r="U72" s="86" t="str">
        <f aca="false">IF(U$2=$E72,$J72,"")</f>
        <v/>
      </c>
      <c r="V72" s="99" t="str">
        <f aca="false">IF(V$2=$E72,$J72,"")</f>
        <v/>
      </c>
      <c r="W72" s="86" t="str">
        <f aca="false">IF(W$2=$E72,$J72,"")</f>
        <v/>
      </c>
      <c r="X72" s="99" t="str">
        <f aca="false">IF(X$2=$E72,$J72,"")</f>
        <v/>
      </c>
      <c r="Y72" s="86" t="str">
        <f aca="false">IF(Y$2=$E72,$J72,"")</f>
        <v/>
      </c>
      <c r="Z72" s="99" t="str">
        <f aca="false">IF(Z$2=$E72,$J72,"")</f>
        <v/>
      </c>
      <c r="AA72" s="86" t="str">
        <f aca="false">IF(AA$2=$E72,$J72,"")</f>
        <v/>
      </c>
      <c r="AB72" s="99" t="str">
        <f aca="false">IF(AB$2=$E72,$J72,"")</f>
        <v/>
      </c>
      <c r="AC72" s="101"/>
      <c r="AD72" s="83"/>
      <c r="AE72" s="83"/>
      <c r="AF72" s="83"/>
    </row>
    <row r="73" customFormat="false" ht="14.25" hidden="false" customHeight="false" outlineLevel="0" collapsed="false">
      <c r="A73" s="82" t="str">
        <f aca="false">IF(G73&lt;&gt;0,IF(COUNTIF(G$4:G$200,G73)&lt;&gt;1,RANK(G73,G$4:G$200)&amp;"°",RANK(G73,G$4:G$200)),"")</f>
        <v>70°</v>
      </c>
      <c r="B73" s="96" t="s">
        <v>130</v>
      </c>
      <c r="C73" s="86" t="str">
        <f aca="false">IFERROR(VLOOKUP($B73,TabJoueurs,2,0),"")</f>
        <v>6B</v>
      </c>
      <c r="D73" s="86" t="str">
        <f aca="false">IFERROR(VLOOKUP($B73,TabJoueurs,3,0),"")</f>
        <v>V</v>
      </c>
      <c r="E73" s="86" t="str">
        <f aca="false">IFERROR(VLOOKUP($B73,TabJoueurs,4,0),"")</f>
        <v>AYW</v>
      </c>
      <c r="F73" s="86" t="n">
        <f aca="false">IFERROR(VLOOKUP($B73,TabJoueurs,7,0),"")</f>
        <v>0</v>
      </c>
      <c r="G73" s="82" t="n">
        <v>652</v>
      </c>
      <c r="H73" s="82" t="n">
        <f aca="false">COUNTIF(E$4:E73,E73)</f>
        <v>7</v>
      </c>
      <c r="I73" s="82" t="n">
        <f aca="false">IFERROR(IF(H73&lt;6,I72+1,I72),0)</f>
        <v>56</v>
      </c>
      <c r="J73" s="82" t="str">
        <f aca="false">IF(G73&gt;0,IF(H73&lt;6,PtsMax-I73+1,""),"")</f>
        <v/>
      </c>
      <c r="K73" s="97" t="n">
        <f aca="false">MAX(M73:AB73)</f>
        <v>0</v>
      </c>
      <c r="L73" s="98" t="n">
        <f aca="false">IFERROR(G73/G$1,"")</f>
        <v>0.642364532019704</v>
      </c>
      <c r="M73" s="99" t="str">
        <f aca="false">IF(M$2=$E73,$J73,"")</f>
        <v/>
      </c>
      <c r="N73" s="86" t="str">
        <f aca="false">IF(N$2=$E73,$J73,"")</f>
        <v/>
      </c>
      <c r="O73" s="99" t="str">
        <f aca="false">IF(O$2=$E73,$J73,"")</f>
        <v/>
      </c>
      <c r="P73" s="86" t="str">
        <f aca="false">IF(P$2=$E73,$J73,"")</f>
        <v/>
      </c>
      <c r="Q73" s="86" t="str">
        <f aca="false">IF(Q$2=$E73,$J73,"")</f>
        <v/>
      </c>
      <c r="R73" s="99" t="str">
        <f aca="false">IF(R$2=$E73,$J73,"")</f>
        <v/>
      </c>
      <c r="S73" s="86" t="str">
        <f aca="false">IF(S$2=$E73,$J73,"")</f>
        <v/>
      </c>
      <c r="T73" s="99" t="str">
        <f aca="false">IF(T$2=$E73,$J73,"")</f>
        <v/>
      </c>
      <c r="U73" s="86" t="str">
        <f aca="false">IF(U$2=$E73,$J73,"")</f>
        <v/>
      </c>
      <c r="V73" s="99" t="str">
        <f aca="false">IF(V$2=$E73,$J73,"")</f>
        <v/>
      </c>
      <c r="W73" s="86" t="str">
        <f aca="false">IF(W$2=$E73,$J73,"")</f>
        <v/>
      </c>
      <c r="X73" s="99" t="str">
        <f aca="false">IF(X$2=$E73,$J73,"")</f>
        <v/>
      </c>
      <c r="Y73" s="86" t="str">
        <f aca="false">IF(Y$2=$E73,$J73,"")</f>
        <v/>
      </c>
      <c r="Z73" s="99" t="str">
        <f aca="false">IF(Z$2=$E73,$J73,"")</f>
        <v/>
      </c>
      <c r="AA73" s="86" t="str">
        <f aca="false">IF(AA$2=$E73,$J73,"")</f>
        <v/>
      </c>
      <c r="AB73" s="99" t="str">
        <f aca="false">IF(AB$2=$E73,$J73,"")</f>
        <v/>
      </c>
      <c r="AC73" s="101"/>
      <c r="AD73" s="83"/>
      <c r="AE73" s="83"/>
      <c r="AF73" s="83"/>
    </row>
    <row r="74" customFormat="false" ht="14.25" hidden="false" customHeight="false" outlineLevel="0" collapsed="false">
      <c r="A74" s="82" t="str">
        <f aca="false">IF(G74&lt;&gt;0,IF(COUNTIF(G$4:G$200,G74)&lt;&gt;1,RANK(G74,G$4:G$200)&amp;"°",RANK(G74,G$4:G$200)),"")</f>
        <v>70°</v>
      </c>
      <c r="B74" s="96" t="s">
        <v>131</v>
      </c>
      <c r="C74" s="86" t="n">
        <f aca="false">IFERROR(VLOOKUP($B74,TabJoueurs,2,0),"")</f>
        <v>7</v>
      </c>
      <c r="D74" s="86" t="str">
        <f aca="false">IFERROR(VLOOKUP($B74,TabJoueurs,3,0),"")</f>
        <v>V</v>
      </c>
      <c r="E74" s="86" t="str">
        <f aca="false">IFERROR(VLOOKUP($B74,TabJoueurs,4,0),"")</f>
        <v>DZY</v>
      </c>
      <c r="F74" s="86" t="n">
        <f aca="false">IFERROR(VLOOKUP($B74,TabJoueurs,7,0),"")</f>
        <v>0</v>
      </c>
      <c r="G74" s="82" t="n">
        <v>652</v>
      </c>
      <c r="H74" s="82" t="n">
        <f aca="false">COUNTIF(E$4:E74,E74)</f>
        <v>8</v>
      </c>
      <c r="I74" s="82" t="n">
        <f aca="false">IFERROR(IF(H74&lt;6,I73+1,I73),0)</f>
        <v>56</v>
      </c>
      <c r="J74" s="82" t="str">
        <f aca="false">IF(G74&gt;0,IF(H74&lt;6,PtsMax-I74+1,""),"")</f>
        <v/>
      </c>
      <c r="K74" s="97" t="n">
        <f aca="false">MAX(M74:AB74)</f>
        <v>0</v>
      </c>
      <c r="L74" s="98" t="n">
        <f aca="false">IFERROR(G74/G$1,"")</f>
        <v>0.642364532019704</v>
      </c>
      <c r="M74" s="99" t="str">
        <f aca="false">IF(M$2=$E74,$J74,"")</f>
        <v/>
      </c>
      <c r="N74" s="86" t="str">
        <f aca="false">IF(N$2=$E74,$J74,"")</f>
        <v/>
      </c>
      <c r="O74" s="99" t="str">
        <f aca="false">IF(O$2=$E74,$J74,"")</f>
        <v/>
      </c>
      <c r="P74" s="86" t="str">
        <f aca="false">IF(P$2=$E74,$J74,"")</f>
        <v/>
      </c>
      <c r="Q74" s="86" t="str">
        <f aca="false">IF(Q$2=$E74,$J74,"")</f>
        <v/>
      </c>
      <c r="R74" s="99" t="str">
        <f aca="false">IF(R$2=$E74,$J74,"")</f>
        <v/>
      </c>
      <c r="S74" s="86" t="str">
        <f aca="false">IF(S$2=$E74,$J74,"")</f>
        <v/>
      </c>
      <c r="T74" s="99" t="str">
        <f aca="false">IF(T$2=$E74,$J74,"")</f>
        <v/>
      </c>
      <c r="U74" s="86" t="str">
        <f aca="false">IF(U$2=$E74,$J74,"")</f>
        <v/>
      </c>
      <c r="V74" s="99" t="str">
        <f aca="false">IF(V$2=$E74,$J74,"")</f>
        <v/>
      </c>
      <c r="W74" s="86" t="str">
        <f aca="false">IF(W$2=$E74,$J74,"")</f>
        <v/>
      </c>
      <c r="X74" s="99" t="str">
        <f aca="false">IF(X$2=$E74,$J74,"")</f>
        <v/>
      </c>
      <c r="Y74" s="86" t="str">
        <f aca="false">IF(Y$2=$E74,$J74,"")</f>
        <v/>
      </c>
      <c r="Z74" s="99" t="str">
        <f aca="false">IF(Z$2=$E74,$J74,"")</f>
        <v/>
      </c>
      <c r="AA74" s="86" t="str">
        <f aca="false">IF(AA$2=$E74,$J74,"")</f>
        <v/>
      </c>
      <c r="AB74" s="99" t="str">
        <f aca="false">IF(AB$2=$E74,$J74,"")</f>
        <v/>
      </c>
      <c r="AC74" s="101"/>
      <c r="AD74" s="83"/>
      <c r="AE74" s="83"/>
      <c r="AF74" s="83"/>
    </row>
    <row r="75" customFormat="false" ht="14.25" hidden="false" customHeight="false" outlineLevel="0" collapsed="false">
      <c r="A75" s="82" t="n">
        <f aca="false">IF(G75&lt;&gt;0,IF(COUNTIF(G$4:G$200,G75)&lt;&gt;1,RANK(G75,G$4:G$200)&amp;"°",RANK(G75,G$4:G$200)),"")</f>
        <v>72</v>
      </c>
      <c r="B75" s="96" t="s">
        <v>132</v>
      </c>
      <c r="C75" s="86" t="str">
        <f aca="false">IFERROR(VLOOKUP($B75,TabJoueurs,2,0),"")</f>
        <v>6C</v>
      </c>
      <c r="D75" s="86" t="str">
        <f aca="false">IFERROR(VLOOKUP($B75,TabJoueurs,3,0),"")</f>
        <v>V</v>
      </c>
      <c r="E75" s="86" t="str">
        <f aca="false">IFERROR(VLOOKUP($B75,TabJoueurs,4,0),"")</f>
        <v>BAH</v>
      </c>
      <c r="F75" s="86" t="n">
        <f aca="false">IFERROR(VLOOKUP($B75,TabJoueurs,7,0),"")</f>
        <v>0</v>
      </c>
      <c r="G75" s="82" t="n">
        <v>651</v>
      </c>
      <c r="H75" s="82" t="n">
        <f aca="false">COUNTIF(E$4:E75,E75)</f>
        <v>6</v>
      </c>
      <c r="I75" s="82" t="n">
        <f aca="false">IFERROR(IF(H75&lt;6,I74+1,I74),0)</f>
        <v>56</v>
      </c>
      <c r="J75" s="82" t="str">
        <f aca="false">IF(G75&gt;0,IF(H75&lt;6,PtsMax-I75+1,""),"")</f>
        <v/>
      </c>
      <c r="K75" s="97" t="n">
        <f aca="false">MAX(M75:AB75)</f>
        <v>0</v>
      </c>
      <c r="L75" s="98" t="n">
        <f aca="false">IFERROR(G75/G$1,"")</f>
        <v>0.641379310344828</v>
      </c>
      <c r="M75" s="99" t="str">
        <f aca="false">IF(M$2=$E75,$J75,"")</f>
        <v/>
      </c>
      <c r="N75" s="86" t="str">
        <f aca="false">IF(N$2=$E75,$J75,"")</f>
        <v/>
      </c>
      <c r="O75" s="99" t="str">
        <f aca="false">IF(O$2=$E75,$J75,"")</f>
        <v/>
      </c>
      <c r="P75" s="86" t="str">
        <f aca="false">IF(P$2=$E75,$J75,"")</f>
        <v/>
      </c>
      <c r="Q75" s="86" t="str">
        <f aca="false">IF(Q$2=$E75,$J75,"")</f>
        <v/>
      </c>
      <c r="R75" s="99" t="str">
        <f aca="false">IF(R$2=$E75,$J75,"")</f>
        <v/>
      </c>
      <c r="S75" s="86" t="str">
        <f aca="false">IF(S$2=$E75,$J75,"")</f>
        <v/>
      </c>
      <c r="T75" s="99" t="str">
        <f aca="false">IF(T$2=$E75,$J75,"")</f>
        <v/>
      </c>
      <c r="U75" s="86" t="str">
        <f aca="false">IF(U$2=$E75,$J75,"")</f>
        <v/>
      </c>
      <c r="V75" s="99" t="str">
        <f aca="false">IF(V$2=$E75,$J75,"")</f>
        <v/>
      </c>
      <c r="W75" s="86" t="str">
        <f aca="false">IF(W$2=$E75,$J75,"")</f>
        <v/>
      </c>
      <c r="X75" s="99" t="str">
        <f aca="false">IF(X$2=$E75,$J75,"")</f>
        <v/>
      </c>
      <c r="Y75" s="86" t="str">
        <f aca="false">IF(Y$2=$E75,$J75,"")</f>
        <v/>
      </c>
      <c r="Z75" s="99" t="str">
        <f aca="false">IF(Z$2=$E75,$J75,"")</f>
        <v/>
      </c>
      <c r="AA75" s="86" t="str">
        <f aca="false">IF(AA$2=$E75,$J75,"")</f>
        <v/>
      </c>
      <c r="AB75" s="99" t="str">
        <f aca="false">IF(AB$2=$E75,$J75,"")</f>
        <v/>
      </c>
      <c r="AC75" s="101"/>
      <c r="AD75" s="83"/>
      <c r="AE75" s="83"/>
      <c r="AF75" s="83"/>
    </row>
    <row r="76" customFormat="false" ht="14.25" hidden="false" customHeight="false" outlineLevel="0" collapsed="false">
      <c r="A76" s="82" t="str">
        <f aca="false">IF(G76&lt;&gt;0,IF(COUNTIF(G$4:G$200,G76)&lt;&gt;1,RANK(G76,G$4:G$200)&amp;"°",RANK(G76,G$4:G$200)),"")</f>
        <v>73°</v>
      </c>
      <c r="B76" s="96" t="s">
        <v>133</v>
      </c>
      <c r="C76" s="86" t="str">
        <f aca="false">IFERROR(VLOOKUP($B76,TabJoueurs,2,0),"")</f>
        <v>6C</v>
      </c>
      <c r="D76" s="86" t="str">
        <f aca="false">IFERROR(VLOOKUP($B76,TabJoueurs,3,0),"")</f>
        <v>V</v>
      </c>
      <c r="E76" s="86" t="str">
        <f aca="false">IFERROR(VLOOKUP($B76,TabJoueurs,4,0),"")</f>
        <v>BAH</v>
      </c>
      <c r="F76" s="86" t="n">
        <f aca="false">IFERROR(VLOOKUP($B76,TabJoueurs,7,0),"")</f>
        <v>0</v>
      </c>
      <c r="G76" s="82" t="n">
        <v>650</v>
      </c>
      <c r="H76" s="82" t="n">
        <f aca="false">COUNTIF(E$4:E76,E76)</f>
        <v>7</v>
      </c>
      <c r="I76" s="82" t="n">
        <f aca="false">IFERROR(IF(H76&lt;6,I75+1,I75),0)</f>
        <v>56</v>
      </c>
      <c r="J76" s="82" t="str">
        <f aca="false">IF(G76&gt;0,IF(H76&lt;6,PtsMax-I76+1,""),"")</f>
        <v/>
      </c>
      <c r="K76" s="97" t="n">
        <f aca="false">MAX(M76:AB76)</f>
        <v>0</v>
      </c>
      <c r="L76" s="98" t="n">
        <f aca="false">IFERROR(G76/G$1,"")</f>
        <v>0.640394088669951</v>
      </c>
      <c r="M76" s="99" t="str">
        <f aca="false">IF(M$2=$E76,$J76,"")</f>
        <v/>
      </c>
      <c r="N76" s="86" t="str">
        <f aca="false">IF(N$2=$E76,$J76,"")</f>
        <v/>
      </c>
      <c r="O76" s="99" t="str">
        <f aca="false">IF(O$2=$E76,$J76,"")</f>
        <v/>
      </c>
      <c r="P76" s="86" t="str">
        <f aca="false">IF(P$2=$E76,$J76,"")</f>
        <v/>
      </c>
      <c r="Q76" s="86" t="str">
        <f aca="false">IF(Q$2=$E76,$J76,"")</f>
        <v/>
      </c>
      <c r="R76" s="99" t="str">
        <f aca="false">IF(R$2=$E76,$J76,"")</f>
        <v/>
      </c>
      <c r="S76" s="86" t="str">
        <f aca="false">IF(S$2=$E76,$J76,"")</f>
        <v/>
      </c>
      <c r="T76" s="99" t="str">
        <f aca="false">IF(T$2=$E76,$J76,"")</f>
        <v/>
      </c>
      <c r="U76" s="86" t="str">
        <f aca="false">IF(U$2=$E76,$J76,"")</f>
        <v/>
      </c>
      <c r="V76" s="99" t="str">
        <f aca="false">IF(V$2=$E76,$J76,"")</f>
        <v/>
      </c>
      <c r="W76" s="86" t="str">
        <f aca="false">IF(W$2=$E76,$J76,"")</f>
        <v/>
      </c>
      <c r="X76" s="99" t="str">
        <f aca="false">IF(X$2=$E76,$J76,"")</f>
        <v/>
      </c>
      <c r="Y76" s="86" t="str">
        <f aca="false">IF(Y$2=$E76,$J76,"")</f>
        <v/>
      </c>
      <c r="Z76" s="99" t="str">
        <f aca="false">IF(Z$2=$E76,$J76,"")</f>
        <v/>
      </c>
      <c r="AA76" s="86" t="str">
        <f aca="false">IF(AA$2=$E76,$J76,"")</f>
        <v/>
      </c>
      <c r="AB76" s="99" t="str">
        <f aca="false">IF(AB$2=$E76,$J76,"")</f>
        <v/>
      </c>
      <c r="AC76" s="101"/>
      <c r="AD76" s="83"/>
      <c r="AE76" s="83"/>
      <c r="AF76" s="83"/>
    </row>
    <row r="77" customFormat="false" ht="14.25" hidden="false" customHeight="false" outlineLevel="0" collapsed="false">
      <c r="A77" s="82" t="str">
        <f aca="false">IF(G77&lt;&gt;0,IF(COUNTIF(G$4:G$200,G77)&lt;&gt;1,RANK(G77,G$4:G$200)&amp;"°",RANK(G77,G$4:G$200)),"")</f>
        <v>73°</v>
      </c>
      <c r="B77" s="96" t="s">
        <v>134</v>
      </c>
      <c r="C77" s="86" t="str">
        <f aca="false">IFERROR(VLOOKUP($B77,TabJoueurs,2,0),"")</f>
        <v>6C</v>
      </c>
      <c r="D77" s="86" t="str">
        <f aca="false">IFERROR(VLOOKUP($B77,TabJoueurs,3,0),"")</f>
        <v>D</v>
      </c>
      <c r="E77" s="86" t="str">
        <f aca="false">IFERROR(VLOOKUP($B77,TabJoueurs,4,0),"")</f>
        <v>BAH</v>
      </c>
      <c r="F77" s="86" t="n">
        <f aca="false">IFERROR(VLOOKUP($B77,TabJoueurs,7,0),"")</f>
        <v>0</v>
      </c>
      <c r="G77" s="82" t="n">
        <v>650</v>
      </c>
      <c r="H77" s="82" t="n">
        <f aca="false">COUNTIF(E$4:E77,E77)</f>
        <v>8</v>
      </c>
      <c r="I77" s="82" t="n">
        <f aca="false">IFERROR(IF(H77&lt;6,I76+1,I76),0)</f>
        <v>56</v>
      </c>
      <c r="J77" s="82" t="str">
        <f aca="false">IF(G77&gt;0,IF(H77&lt;6,PtsMax-I77+1,""),"")</f>
        <v/>
      </c>
      <c r="K77" s="97" t="n">
        <f aca="false">MAX(M77:AB77)</f>
        <v>0</v>
      </c>
      <c r="L77" s="98" t="n">
        <f aca="false">IFERROR(G77/G$1,"")</f>
        <v>0.640394088669951</v>
      </c>
      <c r="M77" s="99" t="str">
        <f aca="false">IF(M$2=$E77,$J77,"")</f>
        <v/>
      </c>
      <c r="N77" s="86" t="str">
        <f aca="false">IF(N$2=$E77,$J77,"")</f>
        <v/>
      </c>
      <c r="O77" s="99" t="str">
        <f aca="false">IF(O$2=$E77,$J77,"")</f>
        <v/>
      </c>
      <c r="P77" s="86" t="str">
        <f aca="false">IF(P$2=$E77,$J77,"")</f>
        <v/>
      </c>
      <c r="Q77" s="86" t="str">
        <f aca="false">IF(Q$2=$E77,$J77,"")</f>
        <v/>
      </c>
      <c r="R77" s="99" t="str">
        <f aca="false">IF(R$2=$E77,$J77,"")</f>
        <v/>
      </c>
      <c r="S77" s="86" t="str">
        <f aca="false">IF(S$2=$E77,$J77,"")</f>
        <v/>
      </c>
      <c r="T77" s="99" t="str">
        <f aca="false">IF(T$2=$E77,$J77,"")</f>
        <v/>
      </c>
      <c r="U77" s="86" t="str">
        <f aca="false">IF(U$2=$E77,$J77,"")</f>
        <v/>
      </c>
      <c r="V77" s="99" t="str">
        <f aca="false">IF(V$2=$E77,$J77,"")</f>
        <v/>
      </c>
      <c r="W77" s="86" t="str">
        <f aca="false">IF(W$2=$E77,$J77,"")</f>
        <v/>
      </c>
      <c r="X77" s="99" t="str">
        <f aca="false">IF(X$2=$E77,$J77,"")</f>
        <v/>
      </c>
      <c r="Y77" s="86" t="str">
        <f aca="false">IF(Y$2=$E77,$J77,"")</f>
        <v/>
      </c>
      <c r="Z77" s="99" t="str">
        <f aca="false">IF(Z$2=$E77,$J77,"")</f>
        <v/>
      </c>
      <c r="AA77" s="86" t="str">
        <f aca="false">IF(AA$2=$E77,$J77,"")</f>
        <v/>
      </c>
      <c r="AB77" s="99" t="str">
        <f aca="false">IF(AB$2=$E77,$J77,"")</f>
        <v/>
      </c>
      <c r="AC77" s="101"/>
      <c r="AD77" s="83"/>
      <c r="AE77" s="83"/>
      <c r="AF77" s="83"/>
    </row>
    <row r="78" customFormat="false" ht="14.25" hidden="false" customHeight="false" outlineLevel="0" collapsed="false">
      <c r="A78" s="82" t="n">
        <f aca="false">IF(G78&lt;&gt;0,IF(COUNTIF(G$4:G$200,G78)&lt;&gt;1,RANK(G78,G$4:G$200)&amp;"°",RANK(G78,G$4:G$200)),"")</f>
        <v>75</v>
      </c>
      <c r="B78" s="96" t="s">
        <v>135</v>
      </c>
      <c r="C78" s="86" t="str">
        <f aca="false">IFERROR(VLOOKUP($B78,TabJoueurs,2,0),"")</f>
        <v>6D</v>
      </c>
      <c r="D78" s="86" t="str">
        <f aca="false">IFERROR(VLOOKUP($B78,TabJoueurs,3,0),"")</f>
        <v>S</v>
      </c>
      <c r="E78" s="86" t="str">
        <f aca="false">IFERROR(VLOOKUP($B78,TabJoueurs,4,0),"")</f>
        <v>WAA</v>
      </c>
      <c r="F78" s="86" t="n">
        <f aca="false">IFERROR(VLOOKUP($B78,TabJoueurs,7,0),"")</f>
        <v>0</v>
      </c>
      <c r="G78" s="82" t="n">
        <v>647</v>
      </c>
      <c r="H78" s="82" t="n">
        <f aca="false">COUNTIF(E$4:E78,E78)</f>
        <v>6</v>
      </c>
      <c r="I78" s="82" t="n">
        <f aca="false">IFERROR(IF(H78&lt;6,I77+1,I77),0)</f>
        <v>56</v>
      </c>
      <c r="J78" s="82" t="str">
        <f aca="false">IF(G78&gt;0,IF(H78&lt;6,PtsMax-I78+1,""),"")</f>
        <v/>
      </c>
      <c r="K78" s="97" t="n">
        <f aca="false">MAX(M78:AB78)</f>
        <v>0</v>
      </c>
      <c r="L78" s="98" t="n">
        <f aca="false">IFERROR(G78/G$1,"")</f>
        <v>0.63743842364532</v>
      </c>
      <c r="M78" s="99" t="str">
        <f aca="false">IF(M$2=$E78,$J78,"")</f>
        <v/>
      </c>
      <c r="N78" s="86" t="str">
        <f aca="false">IF(N$2=$E78,$J78,"")</f>
        <v/>
      </c>
      <c r="O78" s="99" t="str">
        <f aca="false">IF(O$2=$E78,$J78,"")</f>
        <v/>
      </c>
      <c r="P78" s="86" t="str">
        <f aca="false">IF(P$2=$E78,$J78,"")</f>
        <v/>
      </c>
      <c r="Q78" s="86" t="str">
        <f aca="false">IF(Q$2=$E78,$J78,"")</f>
        <v/>
      </c>
      <c r="R78" s="99" t="str">
        <f aca="false">IF(R$2=$E78,$J78,"")</f>
        <v/>
      </c>
      <c r="S78" s="86" t="str">
        <f aca="false">IF(S$2=$E78,$J78,"")</f>
        <v/>
      </c>
      <c r="T78" s="99" t="str">
        <f aca="false">IF(T$2=$E78,$J78,"")</f>
        <v/>
      </c>
      <c r="U78" s="86" t="str">
        <f aca="false">IF(U$2=$E78,$J78,"")</f>
        <v/>
      </c>
      <c r="V78" s="99" t="str">
        <f aca="false">IF(V$2=$E78,$J78,"")</f>
        <v/>
      </c>
      <c r="W78" s="86" t="str">
        <f aca="false">IF(W$2=$E78,$J78,"")</f>
        <v/>
      </c>
      <c r="X78" s="99" t="str">
        <f aca="false">IF(X$2=$E78,$J78,"")</f>
        <v/>
      </c>
      <c r="Y78" s="86" t="str">
        <f aca="false">IF(Y$2=$E78,$J78,"")</f>
        <v/>
      </c>
      <c r="Z78" s="99" t="str">
        <f aca="false">IF(Z$2=$E78,$J78,"")</f>
        <v/>
      </c>
      <c r="AA78" s="86" t="str">
        <f aca="false">IF(AA$2=$E78,$J78,"")</f>
        <v/>
      </c>
      <c r="AB78" s="99" t="str">
        <f aca="false">IF(AB$2=$E78,$J78,"")</f>
        <v/>
      </c>
      <c r="AC78" s="101"/>
      <c r="AD78" s="83"/>
      <c r="AE78" s="83"/>
      <c r="AF78" s="83"/>
    </row>
    <row r="79" customFormat="false" ht="14.25" hidden="false" customHeight="false" outlineLevel="0" collapsed="false">
      <c r="A79" s="82" t="n">
        <f aca="false">IF(G79&lt;&gt;0,IF(COUNTIF(G$4:G$200,G79)&lt;&gt;1,RANK(G79,G$4:G$200)&amp;"°",RANK(G79,G$4:G$200)),"")</f>
        <v>76</v>
      </c>
      <c r="B79" s="96" t="s">
        <v>136</v>
      </c>
      <c r="C79" s="86" t="str">
        <f aca="false">IFERROR(VLOOKUP($B79,TabJoueurs,2,0),"")</f>
        <v>6B</v>
      </c>
      <c r="D79" s="86" t="str">
        <f aca="false">IFERROR(VLOOKUP($B79,TabJoueurs,3,0),"")</f>
        <v>V</v>
      </c>
      <c r="E79" s="86" t="str">
        <f aca="false">IFERROR(VLOOKUP($B79,TabJoueurs,4,0),"")</f>
        <v>WAA</v>
      </c>
      <c r="F79" s="86" t="n">
        <f aca="false">IFERROR(VLOOKUP($B79,TabJoueurs,7,0),"")</f>
        <v>0</v>
      </c>
      <c r="G79" s="82" t="n">
        <v>643</v>
      </c>
      <c r="H79" s="82" t="n">
        <f aca="false">COUNTIF(E$4:E79,E79)</f>
        <v>7</v>
      </c>
      <c r="I79" s="82" t="n">
        <f aca="false">IFERROR(IF(H79&lt;6,I78+1,I78),0)</f>
        <v>56</v>
      </c>
      <c r="J79" s="82" t="str">
        <f aca="false">IF(G79&gt;0,IF(H79&lt;6,PtsMax-I79+1,""),"")</f>
        <v/>
      </c>
      <c r="K79" s="97" t="n">
        <f aca="false">MAX(M79:AB79)</f>
        <v>0</v>
      </c>
      <c r="L79" s="98" t="n">
        <f aca="false">IFERROR(G79/G$1,"")</f>
        <v>0.633497536945813</v>
      </c>
      <c r="M79" s="99" t="str">
        <f aca="false">IF(M$2=$E79,$J79,"")</f>
        <v/>
      </c>
      <c r="N79" s="86" t="str">
        <f aca="false">IF(N$2=$E79,$J79,"")</f>
        <v/>
      </c>
      <c r="O79" s="99" t="str">
        <f aca="false">IF(O$2=$E79,$J79,"")</f>
        <v/>
      </c>
      <c r="P79" s="86" t="str">
        <f aca="false">IF(P$2=$E79,$J79,"")</f>
        <v/>
      </c>
      <c r="Q79" s="86" t="str">
        <f aca="false">IF(Q$2=$E79,$J79,"")</f>
        <v/>
      </c>
      <c r="R79" s="99" t="str">
        <f aca="false">IF(R$2=$E79,$J79,"")</f>
        <v/>
      </c>
      <c r="S79" s="86" t="str">
        <f aca="false">IF(S$2=$E79,$J79,"")</f>
        <v/>
      </c>
      <c r="T79" s="99" t="str">
        <f aca="false">IF(T$2=$E79,$J79,"")</f>
        <v/>
      </c>
      <c r="U79" s="86" t="str">
        <f aca="false">IF(U$2=$E79,$J79,"")</f>
        <v/>
      </c>
      <c r="V79" s="99" t="str">
        <f aca="false">IF(V$2=$E79,$J79,"")</f>
        <v/>
      </c>
      <c r="W79" s="86" t="str">
        <f aca="false">IF(W$2=$E79,$J79,"")</f>
        <v/>
      </c>
      <c r="X79" s="99" t="str">
        <f aca="false">IF(X$2=$E79,$J79,"")</f>
        <v/>
      </c>
      <c r="Y79" s="86" t="str">
        <f aca="false">IF(Y$2=$E79,$J79,"")</f>
        <v/>
      </c>
      <c r="Z79" s="99" t="str">
        <f aca="false">IF(Z$2=$E79,$J79,"")</f>
        <v/>
      </c>
      <c r="AA79" s="86" t="str">
        <f aca="false">IF(AA$2=$E79,$J79,"")</f>
        <v/>
      </c>
      <c r="AB79" s="99" t="str">
        <f aca="false">IF(AB$2=$E79,$J79,"")</f>
        <v/>
      </c>
      <c r="AC79" s="101"/>
      <c r="AD79" s="83"/>
      <c r="AE79" s="83"/>
      <c r="AF79" s="83"/>
    </row>
    <row r="80" customFormat="false" ht="14.25" hidden="false" customHeight="false" outlineLevel="0" collapsed="false">
      <c r="A80" s="82" t="n">
        <f aca="false">IF(G80&lt;&gt;0,IF(COUNTIF(G$4:G$200,G80)&lt;&gt;1,RANK(G80,G$4:G$200)&amp;"°",RANK(G80,G$4:G$200)),"")</f>
        <v>77</v>
      </c>
      <c r="B80" s="96" t="s">
        <v>137</v>
      </c>
      <c r="C80" s="86" t="str">
        <f aca="false">IFERROR(VLOOKUP($B80,TabJoueurs,2,0),"")</f>
        <v>NC</v>
      </c>
      <c r="D80" s="86" t="str">
        <f aca="false">IFERROR(VLOOKUP($B80,TabJoueurs,3,0),"")</f>
        <v>S</v>
      </c>
      <c r="E80" s="86" t="str">
        <f aca="false">IFERROR(VLOOKUP($B80,TabJoueurs,4,0),"")</f>
        <v>AYW</v>
      </c>
      <c r="F80" s="86" t="n">
        <f aca="false">IFERROR(VLOOKUP($B80,TabJoueurs,7,0),"")</f>
        <v>0</v>
      </c>
      <c r="G80" s="82" t="n">
        <v>642</v>
      </c>
      <c r="H80" s="82" t="n">
        <f aca="false">COUNTIF(E$4:E80,E80)</f>
        <v>8</v>
      </c>
      <c r="I80" s="82" t="n">
        <f aca="false">IFERROR(IF(H80&lt;6,I79+1,I79),0)</f>
        <v>56</v>
      </c>
      <c r="J80" s="82" t="str">
        <f aca="false">IF(G80&gt;0,IF(H80&lt;6,PtsMax-I80+1,""),"")</f>
        <v/>
      </c>
      <c r="K80" s="97" t="n">
        <f aca="false">MAX(M80:AB80)</f>
        <v>0</v>
      </c>
      <c r="L80" s="98" t="n">
        <f aca="false">IFERROR(G80/G$1,"")</f>
        <v>0.632512315270936</v>
      </c>
      <c r="M80" s="99" t="str">
        <f aca="false">IF(M$2=$E80,$J80,"")</f>
        <v/>
      </c>
      <c r="N80" s="86" t="str">
        <f aca="false">IF(N$2=$E80,$J80,"")</f>
        <v/>
      </c>
      <c r="O80" s="99" t="str">
        <f aca="false">IF(O$2=$E80,$J80,"")</f>
        <v/>
      </c>
      <c r="P80" s="86" t="str">
        <f aca="false">IF(P$2=$E80,$J80,"")</f>
        <v/>
      </c>
      <c r="Q80" s="86" t="str">
        <f aca="false">IF(Q$2=$E80,$J80,"")</f>
        <v/>
      </c>
      <c r="R80" s="99" t="str">
        <f aca="false">IF(R$2=$E80,$J80,"")</f>
        <v/>
      </c>
      <c r="S80" s="86" t="str">
        <f aca="false">IF(S$2=$E80,$J80,"")</f>
        <v/>
      </c>
      <c r="T80" s="99" t="str">
        <f aca="false">IF(T$2=$E80,$J80,"")</f>
        <v/>
      </c>
      <c r="U80" s="86" t="str">
        <f aca="false">IF(U$2=$E80,$J80,"")</f>
        <v/>
      </c>
      <c r="V80" s="99" t="str">
        <f aca="false">IF(V$2=$E80,$J80,"")</f>
        <v/>
      </c>
      <c r="W80" s="86" t="str">
        <f aca="false">IF(W$2=$E80,$J80,"")</f>
        <v/>
      </c>
      <c r="X80" s="99" t="str">
        <f aca="false">IF(X$2=$E80,$J80,"")</f>
        <v/>
      </c>
      <c r="Y80" s="86" t="str">
        <f aca="false">IF(Y$2=$E80,$J80,"")</f>
        <v/>
      </c>
      <c r="Z80" s="99" t="str">
        <f aca="false">IF(Z$2=$E80,$J80,"")</f>
        <v/>
      </c>
      <c r="AA80" s="86" t="str">
        <f aca="false">IF(AA$2=$E80,$J80,"")</f>
        <v/>
      </c>
      <c r="AB80" s="99" t="str">
        <f aca="false">IF(AB$2=$E80,$J80,"")</f>
        <v/>
      </c>
      <c r="AC80" s="101"/>
      <c r="AD80" s="83"/>
      <c r="AE80" s="83"/>
      <c r="AF80" s="83"/>
    </row>
    <row r="81" customFormat="false" ht="14.25" hidden="false" customHeight="false" outlineLevel="0" collapsed="false">
      <c r="A81" s="82" t="n">
        <f aca="false">IF(G81&lt;&gt;0,IF(COUNTIF(G$4:G$200,G81)&lt;&gt;1,RANK(G81,G$4:G$200)&amp;"°",RANK(G81,G$4:G$200)),"")</f>
        <v>78</v>
      </c>
      <c r="B81" s="96" t="s">
        <v>138</v>
      </c>
      <c r="C81" s="86" t="str">
        <f aca="false">IFERROR(VLOOKUP($B81,TabJoueurs,2,0),"")</f>
        <v>6B</v>
      </c>
      <c r="D81" s="86" t="str">
        <f aca="false">IFERROR(VLOOKUP($B81,TabJoueurs,3,0),"")</f>
        <v>D</v>
      </c>
      <c r="E81" s="86" t="str">
        <f aca="false">IFERROR(VLOOKUP($B81,TabJoueurs,4,0),"")</f>
        <v>LIB</v>
      </c>
      <c r="F81" s="86" t="n">
        <f aca="false">IFERROR(VLOOKUP($B81,TabJoueurs,7,0),"")</f>
        <v>0</v>
      </c>
      <c r="G81" s="82" t="n">
        <v>637</v>
      </c>
      <c r="H81" s="82" t="n">
        <f aca="false">COUNTIF(E$4:E81,E81)</f>
        <v>7</v>
      </c>
      <c r="I81" s="82" t="n">
        <f aca="false">IFERROR(IF(H81&lt;6,I80+1,I80),0)</f>
        <v>56</v>
      </c>
      <c r="J81" s="82" t="str">
        <f aca="false">IF(G81&gt;0,IF(H81&lt;6,PtsMax-I81+1,""),"")</f>
        <v/>
      </c>
      <c r="K81" s="97" t="n">
        <f aca="false">MAX(M81:AB81)</f>
        <v>0</v>
      </c>
      <c r="L81" s="98" t="n">
        <f aca="false">IFERROR(G81/G$1,"")</f>
        <v>0.627586206896552</v>
      </c>
      <c r="M81" s="99" t="str">
        <f aca="false">IF(M$2=$E81,$J81,"")</f>
        <v/>
      </c>
      <c r="N81" s="86" t="str">
        <f aca="false">IF(N$2=$E81,$J81,"")</f>
        <v/>
      </c>
      <c r="O81" s="99" t="str">
        <f aca="false">IF(O$2=$E81,$J81,"")</f>
        <v/>
      </c>
      <c r="P81" s="86" t="str">
        <f aca="false">IF(P$2=$E81,$J81,"")</f>
        <v/>
      </c>
      <c r="Q81" s="86" t="str">
        <f aca="false">IF(Q$2=$E81,$J81,"")</f>
        <v/>
      </c>
      <c r="R81" s="99" t="str">
        <f aca="false">IF(R$2=$E81,$J81,"")</f>
        <v/>
      </c>
      <c r="S81" s="86" t="str">
        <f aca="false">IF(S$2=$E81,$J81,"")</f>
        <v/>
      </c>
      <c r="T81" s="99" t="str">
        <f aca="false">IF(T$2=$E81,$J81,"")</f>
        <v/>
      </c>
      <c r="U81" s="86" t="str">
        <f aca="false">IF(U$2=$E81,$J81,"")</f>
        <v/>
      </c>
      <c r="V81" s="99" t="str">
        <f aca="false">IF(V$2=$E81,$J81,"")</f>
        <v/>
      </c>
      <c r="W81" s="86" t="str">
        <f aca="false">IF(W$2=$E81,$J81,"")</f>
        <v/>
      </c>
      <c r="X81" s="99" t="str">
        <f aca="false">IF(X$2=$E81,$J81,"")</f>
        <v/>
      </c>
      <c r="Y81" s="86" t="str">
        <f aca="false">IF(Y$2=$E81,$J81,"")</f>
        <v/>
      </c>
      <c r="Z81" s="99" t="str">
        <f aca="false">IF(Z$2=$E81,$J81,"")</f>
        <v/>
      </c>
      <c r="AA81" s="86" t="str">
        <f aca="false">IF(AA$2=$E81,$J81,"")</f>
        <v/>
      </c>
      <c r="AB81" s="99" t="str">
        <f aca="false">IF(AB$2=$E81,$J81,"")</f>
        <v/>
      </c>
      <c r="AC81" s="101"/>
      <c r="AD81" s="83"/>
      <c r="AE81" s="83"/>
      <c r="AF81" s="83"/>
    </row>
    <row r="82" customFormat="false" ht="14.25" hidden="false" customHeight="false" outlineLevel="0" collapsed="false">
      <c r="A82" s="82" t="n">
        <f aca="false">IF(G82&lt;&gt;0,IF(COUNTIF(G$4:G$200,G82)&lt;&gt;1,RANK(G82,G$4:G$200)&amp;"°",RANK(G82,G$4:G$200)),"")</f>
        <v>79</v>
      </c>
      <c r="B82" s="96" t="s">
        <v>139</v>
      </c>
      <c r="C82" s="86" t="str">
        <f aca="false">IFERROR(VLOOKUP($B82,TabJoueurs,2,0),"")</f>
        <v>NC</v>
      </c>
      <c r="D82" s="86" t="str">
        <f aca="false">IFERROR(VLOOKUP($B82,TabJoueurs,3,0),"")</f>
        <v>S</v>
      </c>
      <c r="E82" s="86" t="str">
        <f aca="false">IFERROR(VLOOKUP($B82,TabJoueurs,4,0),"")</f>
        <v>WAA</v>
      </c>
      <c r="F82" s="86" t="n">
        <f aca="false">IFERROR(VLOOKUP($B82,TabJoueurs,7,0),"")</f>
        <v>0</v>
      </c>
      <c r="G82" s="82" t="n">
        <v>634</v>
      </c>
      <c r="H82" s="82" t="n">
        <f aca="false">COUNTIF(E$4:E82,E82)</f>
        <v>8</v>
      </c>
      <c r="I82" s="82" t="n">
        <f aca="false">IFERROR(IF(H82&lt;6,I81+1,I81),0)</f>
        <v>56</v>
      </c>
      <c r="J82" s="82" t="str">
        <f aca="false">IF(G82&gt;0,IF(H82&lt;6,PtsMax-I82+1,""),"")</f>
        <v/>
      </c>
      <c r="K82" s="97" t="n">
        <f aca="false">MAX(M82:AB82)</f>
        <v>0</v>
      </c>
      <c r="L82" s="98" t="n">
        <f aca="false">IFERROR(G82/G$1,"")</f>
        <v>0.624630541871921</v>
      </c>
      <c r="M82" s="99" t="str">
        <f aca="false">IF(M$2=$E82,$J82,"")</f>
        <v/>
      </c>
      <c r="N82" s="86" t="str">
        <f aca="false">IF(N$2=$E82,$J82,"")</f>
        <v/>
      </c>
      <c r="O82" s="99" t="str">
        <f aca="false">IF(O$2=$E82,$J82,"")</f>
        <v/>
      </c>
      <c r="P82" s="86" t="str">
        <f aca="false">IF(P$2=$E82,$J82,"")</f>
        <v/>
      </c>
      <c r="Q82" s="86" t="str">
        <f aca="false">IF(Q$2=$E82,$J82,"")</f>
        <v/>
      </c>
      <c r="R82" s="99" t="str">
        <f aca="false">IF(R$2=$E82,$J82,"")</f>
        <v/>
      </c>
      <c r="S82" s="86" t="str">
        <f aca="false">IF(S$2=$E82,$J82,"")</f>
        <v/>
      </c>
      <c r="T82" s="99" t="str">
        <f aca="false">IF(T$2=$E82,$J82,"")</f>
        <v/>
      </c>
      <c r="U82" s="86" t="str">
        <f aca="false">IF(U$2=$E82,$J82,"")</f>
        <v/>
      </c>
      <c r="V82" s="99" t="str">
        <f aca="false">IF(V$2=$E82,$J82,"")</f>
        <v/>
      </c>
      <c r="W82" s="86" t="str">
        <f aca="false">IF(W$2=$E82,$J82,"")</f>
        <v/>
      </c>
      <c r="X82" s="99" t="str">
        <f aca="false">IF(X$2=$E82,$J82,"")</f>
        <v/>
      </c>
      <c r="Y82" s="86" t="str">
        <f aca="false">IF(Y$2=$E82,$J82,"")</f>
        <v/>
      </c>
      <c r="Z82" s="99" t="str">
        <f aca="false">IF(Z$2=$E82,$J82,"")</f>
        <v/>
      </c>
      <c r="AA82" s="86" t="str">
        <f aca="false">IF(AA$2=$E82,$J82,"")</f>
        <v/>
      </c>
      <c r="AB82" s="99" t="str">
        <f aca="false">IF(AB$2=$E82,$J82,"")</f>
        <v/>
      </c>
      <c r="AC82" s="101"/>
      <c r="AD82" s="83"/>
      <c r="AE82" s="83"/>
      <c r="AF82" s="83"/>
    </row>
    <row r="83" customFormat="false" ht="14.25" hidden="false" customHeight="false" outlineLevel="0" collapsed="false">
      <c r="A83" s="82" t="n">
        <f aca="false">IF(G83&lt;&gt;0,IF(COUNTIF(G$4:G$200,G83)&lt;&gt;1,RANK(G83,G$4:G$200)&amp;"°",RANK(G83,G$4:G$200)),"")</f>
        <v>80</v>
      </c>
      <c r="B83" s="96" t="s">
        <v>140</v>
      </c>
      <c r="C83" s="86" t="str">
        <f aca="false">IFERROR(VLOOKUP($B83,TabJoueurs,2,0),"")</f>
        <v>6D</v>
      </c>
      <c r="D83" s="86" t="str">
        <f aca="false">IFERROR(VLOOKUP($B83,TabJoueurs,3,0),"")</f>
        <v>S</v>
      </c>
      <c r="E83" s="86" t="str">
        <f aca="false">IFERROR(VLOOKUP($B83,TabJoueurs,4,0),"")</f>
        <v>CHY</v>
      </c>
      <c r="F83" s="86" t="n">
        <f aca="false">IFERROR(VLOOKUP($B83,TabJoueurs,7,0),"")</f>
        <v>0</v>
      </c>
      <c r="G83" s="82" t="n">
        <v>631</v>
      </c>
      <c r="H83" s="82" t="n">
        <f aca="false">COUNTIF(E$4:E83,E83)</f>
        <v>4</v>
      </c>
      <c r="I83" s="82" t="n">
        <f aca="false">IFERROR(IF(H83&lt;6,I82+1,I82),0)</f>
        <v>57</v>
      </c>
      <c r="J83" s="82" t="n">
        <f aca="false">IF(G83&gt;0,IF(H83&lt;6,PtsMax-I83+1,""),"")</f>
        <v>9</v>
      </c>
      <c r="K83" s="97" t="n">
        <f aca="false">MAX(M83:AB83)</f>
        <v>9</v>
      </c>
      <c r="L83" s="98" t="n">
        <f aca="false">IFERROR(G83/G$1,"")</f>
        <v>0.621674876847291</v>
      </c>
      <c r="M83" s="99" t="str">
        <f aca="false">IF(M$2=$E83,$J83,"")</f>
        <v/>
      </c>
      <c r="N83" s="86" t="str">
        <f aca="false">IF(N$2=$E83,$J83,"")</f>
        <v/>
      </c>
      <c r="O83" s="99" t="str">
        <f aca="false">IF(O$2=$E83,$J83,"")</f>
        <v/>
      </c>
      <c r="P83" s="86" t="str">
        <f aca="false">IF(P$2=$E83,$J83,"")</f>
        <v/>
      </c>
      <c r="Q83" s="86" t="n">
        <f aca="false">IF(Q$2=$E83,$J83,"")</f>
        <v>9</v>
      </c>
      <c r="R83" s="99" t="str">
        <f aca="false">IF(R$2=$E83,$J83,"")</f>
        <v/>
      </c>
      <c r="S83" s="86" t="str">
        <f aca="false">IF(S$2=$E83,$J83,"")</f>
        <v/>
      </c>
      <c r="T83" s="99" t="str">
        <f aca="false">IF(T$2=$E83,$J83,"")</f>
        <v/>
      </c>
      <c r="U83" s="86" t="str">
        <f aca="false">IF(U$2=$E83,$J83,"")</f>
        <v/>
      </c>
      <c r="V83" s="99" t="str">
        <f aca="false">IF(V$2=$E83,$J83,"")</f>
        <v/>
      </c>
      <c r="W83" s="86" t="str">
        <f aca="false">IF(W$2=$E83,$J83,"")</f>
        <v/>
      </c>
      <c r="X83" s="99" t="str">
        <f aca="false">IF(X$2=$E83,$J83,"")</f>
        <v/>
      </c>
      <c r="Y83" s="86" t="str">
        <f aca="false">IF(Y$2=$E83,$J83,"")</f>
        <v/>
      </c>
      <c r="Z83" s="99" t="str">
        <f aca="false">IF(Z$2=$E83,$J83,"")</f>
        <v/>
      </c>
      <c r="AA83" s="86" t="str">
        <f aca="false">IF(AA$2=$E83,$J83,"")</f>
        <v/>
      </c>
      <c r="AB83" s="99" t="str">
        <f aca="false">IF(AB$2=$E83,$J83,"")</f>
        <v/>
      </c>
      <c r="AC83" s="101"/>
      <c r="AD83" s="83"/>
      <c r="AE83" s="83"/>
      <c r="AF83" s="83"/>
    </row>
    <row r="84" customFormat="false" ht="14.25" hidden="false" customHeight="false" outlineLevel="0" collapsed="false">
      <c r="A84" s="82" t="n">
        <f aca="false">IF(G84&lt;&gt;0,IF(COUNTIF(G$4:G$200,G84)&lt;&gt;1,RANK(G84,G$4:G$200)&amp;"°",RANK(G84,G$4:G$200)),"")</f>
        <v>81</v>
      </c>
      <c r="B84" s="96" t="s">
        <v>141</v>
      </c>
      <c r="C84" s="86" t="n">
        <f aca="false">IFERROR(VLOOKUP($B84,TabJoueurs,2,0),"")</f>
        <v>7</v>
      </c>
      <c r="D84" s="86" t="str">
        <f aca="false">IFERROR(VLOOKUP($B84,TabJoueurs,3,0),"")</f>
        <v>S</v>
      </c>
      <c r="E84" s="86" t="str">
        <f aca="false">IFERROR(VLOOKUP($B84,TabJoueurs,4,0),"")</f>
        <v>CHY</v>
      </c>
      <c r="F84" s="86" t="n">
        <f aca="false">IFERROR(VLOOKUP($B84,TabJoueurs,7,0),"")</f>
        <v>0</v>
      </c>
      <c r="G84" s="82" t="n">
        <v>629</v>
      </c>
      <c r="H84" s="82" t="n">
        <f aca="false">COUNTIF(E$4:E84,E84)</f>
        <v>5</v>
      </c>
      <c r="I84" s="82" t="n">
        <f aca="false">IFERROR(IF(H84&lt;6,I83+1,I83),0)</f>
        <v>58</v>
      </c>
      <c r="J84" s="82" t="n">
        <f aca="false">IF(G84&gt;0,IF(H84&lt;6,PtsMax-I84+1,""),"")</f>
        <v>8</v>
      </c>
      <c r="K84" s="97" t="n">
        <f aca="false">MAX(M84:AB84)</f>
        <v>8</v>
      </c>
      <c r="L84" s="98" t="n">
        <f aca="false">IFERROR(G84/G$1,"")</f>
        <v>0.619704433497537</v>
      </c>
      <c r="M84" s="99" t="str">
        <f aca="false">IF(M$2=$E84,$J84,"")</f>
        <v/>
      </c>
      <c r="N84" s="86" t="str">
        <f aca="false">IF(N$2=$E84,$J84,"")</f>
        <v/>
      </c>
      <c r="O84" s="99" t="str">
        <f aca="false">IF(O$2=$E84,$J84,"")</f>
        <v/>
      </c>
      <c r="P84" s="86" t="str">
        <f aca="false">IF(P$2=$E84,$J84,"")</f>
        <v/>
      </c>
      <c r="Q84" s="86" t="n">
        <f aca="false">IF(Q$2=$E84,$J84,"")</f>
        <v>8</v>
      </c>
      <c r="R84" s="99" t="str">
        <f aca="false">IF(R$2=$E84,$J84,"")</f>
        <v/>
      </c>
      <c r="S84" s="86" t="str">
        <f aca="false">IF(S$2=$E84,$J84,"")</f>
        <v/>
      </c>
      <c r="T84" s="99" t="str">
        <f aca="false">IF(T$2=$E84,$J84,"")</f>
        <v/>
      </c>
      <c r="U84" s="86" t="str">
        <f aca="false">IF(U$2=$E84,$J84,"")</f>
        <v/>
      </c>
      <c r="V84" s="99" t="str">
        <f aca="false">IF(V$2=$E84,$J84,"")</f>
        <v/>
      </c>
      <c r="W84" s="86" t="str">
        <f aca="false">IF(W$2=$E84,$J84,"")</f>
        <v/>
      </c>
      <c r="X84" s="99" t="str">
        <f aca="false">IF(X$2=$E84,$J84,"")</f>
        <v/>
      </c>
      <c r="Y84" s="86" t="str">
        <f aca="false">IF(Y$2=$E84,$J84,"")</f>
        <v/>
      </c>
      <c r="Z84" s="99" t="str">
        <f aca="false">IF(Z$2=$E84,$J84,"")</f>
        <v/>
      </c>
      <c r="AA84" s="86" t="str">
        <f aca="false">IF(AA$2=$E84,$J84,"")</f>
        <v/>
      </c>
      <c r="AB84" s="99" t="str">
        <f aca="false">IF(AB$2=$E84,$J84,"")</f>
        <v/>
      </c>
      <c r="AC84" s="101"/>
      <c r="AD84" s="83"/>
      <c r="AE84" s="83"/>
      <c r="AF84" s="83"/>
    </row>
    <row r="85" customFormat="false" ht="14.25" hidden="false" customHeight="false" outlineLevel="0" collapsed="false">
      <c r="A85" s="82" t="n">
        <f aca="false">IF(G85&lt;&gt;0,IF(COUNTIF(G$4:G$200,G85)&lt;&gt;1,RANK(G85,G$4:G$200)&amp;"°",RANK(G85,G$4:G$200)),"")</f>
        <v>82</v>
      </c>
      <c r="B85" s="96" t="s">
        <v>142</v>
      </c>
      <c r="C85" s="86" t="str">
        <f aca="false">IFERROR(VLOOKUP($B85,TabJoueurs,2,0),"")</f>
        <v>6D</v>
      </c>
      <c r="D85" s="86" t="str">
        <f aca="false">IFERROR(VLOOKUP($B85,TabJoueurs,3,0),"")</f>
        <v>S</v>
      </c>
      <c r="E85" s="86" t="str">
        <f aca="false">IFERROR(VLOOKUP($B85,TabJoueurs,4,0),"")</f>
        <v>LUX</v>
      </c>
      <c r="F85" s="86" t="n">
        <f aca="false">IFERROR(VLOOKUP($B85,TabJoueurs,7,0),"")</f>
        <v>0</v>
      </c>
      <c r="G85" s="82" t="n">
        <v>626</v>
      </c>
      <c r="H85" s="82" t="n">
        <f aca="false">COUNTIF(E$4:E85,E85)</f>
        <v>10</v>
      </c>
      <c r="I85" s="82" t="n">
        <f aca="false">IFERROR(IF(H85&lt;6,I84+1,I84),0)</f>
        <v>58</v>
      </c>
      <c r="J85" s="82" t="str">
        <f aca="false">IF(G85&gt;0,IF(H85&lt;6,PtsMax-I85+1,""),"")</f>
        <v/>
      </c>
      <c r="K85" s="97" t="n">
        <f aca="false">MAX(M85:AB85)</f>
        <v>0</v>
      </c>
      <c r="L85" s="98" t="n">
        <f aca="false">IFERROR(G85/G$1,"")</f>
        <v>0.616748768472906</v>
      </c>
      <c r="M85" s="99" t="str">
        <f aca="false">IF(M$2=$E85,$J85,"")</f>
        <v/>
      </c>
      <c r="N85" s="86" t="str">
        <f aca="false">IF(N$2=$E85,$J85,"")</f>
        <v/>
      </c>
      <c r="O85" s="99" t="str">
        <f aca="false">IF(O$2=$E85,$J85,"")</f>
        <v/>
      </c>
      <c r="P85" s="86" t="str">
        <f aca="false">IF(P$2=$E85,$J85,"")</f>
        <v/>
      </c>
      <c r="Q85" s="86" t="str">
        <f aca="false">IF(Q$2=$E85,$J85,"")</f>
        <v/>
      </c>
      <c r="R85" s="99" t="str">
        <f aca="false">IF(R$2=$E85,$J85,"")</f>
        <v/>
      </c>
      <c r="S85" s="86" t="str">
        <f aca="false">IF(S$2=$E85,$J85,"")</f>
        <v/>
      </c>
      <c r="T85" s="99" t="str">
        <f aca="false">IF(T$2=$E85,$J85,"")</f>
        <v/>
      </c>
      <c r="U85" s="86" t="str">
        <f aca="false">IF(U$2=$E85,$J85,"")</f>
        <v/>
      </c>
      <c r="V85" s="99" t="str">
        <f aca="false">IF(V$2=$E85,$J85,"")</f>
        <v/>
      </c>
      <c r="W85" s="86" t="str">
        <f aca="false">IF(W$2=$E85,$J85,"")</f>
        <v/>
      </c>
      <c r="X85" s="99" t="str">
        <f aca="false">IF(X$2=$E85,$J85,"")</f>
        <v/>
      </c>
      <c r="Y85" s="86" t="str">
        <f aca="false">IF(Y$2=$E85,$J85,"")</f>
        <v/>
      </c>
      <c r="Z85" s="99" t="str">
        <f aca="false">IF(Z$2=$E85,$J85,"")</f>
        <v/>
      </c>
      <c r="AA85" s="86" t="str">
        <f aca="false">IF(AA$2=$E85,$J85,"")</f>
        <v/>
      </c>
      <c r="AB85" s="99" t="str">
        <f aca="false">IF(AB$2=$E85,$J85,"")</f>
        <v/>
      </c>
      <c r="AC85" s="101"/>
      <c r="AD85" s="83"/>
      <c r="AE85" s="83"/>
      <c r="AF85" s="83"/>
    </row>
    <row r="86" customFormat="false" ht="14.25" hidden="false" customHeight="false" outlineLevel="0" collapsed="false">
      <c r="A86" s="82" t="str">
        <f aca="false">IF(G86&lt;&gt;0,IF(COUNTIF(G$4:G$200,G86)&lt;&gt;1,RANK(G86,G$4:G$200)&amp;"°",RANK(G86,G$4:G$200)),"")</f>
        <v>83°</v>
      </c>
      <c r="B86" s="96" t="s">
        <v>143</v>
      </c>
      <c r="C86" s="86" t="n">
        <f aca="false">IFERROR(VLOOKUP($B86,TabJoueurs,2,0),"")</f>
        <v>7</v>
      </c>
      <c r="D86" s="86" t="str">
        <f aca="false">IFERROR(VLOOKUP($B86,TabJoueurs,3,0),"")</f>
        <v>V</v>
      </c>
      <c r="E86" s="86" t="str">
        <f aca="false">IFERROR(VLOOKUP($B86,TabJoueurs,4,0),"")</f>
        <v>SLR</v>
      </c>
      <c r="F86" s="86" t="n">
        <f aca="false">IFERROR(VLOOKUP($B86,TabJoueurs,7,0),"")</f>
        <v>0</v>
      </c>
      <c r="G86" s="82" t="n">
        <v>625</v>
      </c>
      <c r="H86" s="82" t="n">
        <f aca="false">COUNTIF(E$4:E86,E86)</f>
        <v>8</v>
      </c>
      <c r="I86" s="82" t="n">
        <f aca="false">IFERROR(IF(H86&lt;6,I85+1,I85),0)</f>
        <v>58</v>
      </c>
      <c r="J86" s="82" t="str">
        <f aca="false">IF(G86&gt;0,IF(H86&lt;6,PtsMax-I86+1,""),"")</f>
        <v/>
      </c>
      <c r="K86" s="97" t="n">
        <f aca="false">MAX(M86:AB86)</f>
        <v>0</v>
      </c>
      <c r="L86" s="98" t="n">
        <f aca="false">IFERROR(G86/G$1,"")</f>
        <v>0.61576354679803</v>
      </c>
      <c r="M86" s="99" t="str">
        <f aca="false">IF(M$2=$E86,$J86,"")</f>
        <v/>
      </c>
      <c r="N86" s="86" t="str">
        <f aca="false">IF(N$2=$E86,$J86,"")</f>
        <v/>
      </c>
      <c r="O86" s="99" t="str">
        <f aca="false">IF(O$2=$E86,$J86,"")</f>
        <v/>
      </c>
      <c r="P86" s="86" t="str">
        <f aca="false">IF(P$2=$E86,$J86,"")</f>
        <v/>
      </c>
      <c r="Q86" s="86" t="str">
        <f aca="false">IF(Q$2=$E86,$J86,"")</f>
        <v/>
      </c>
      <c r="R86" s="99" t="str">
        <f aca="false">IF(R$2=$E86,$J86,"")</f>
        <v/>
      </c>
      <c r="S86" s="86" t="str">
        <f aca="false">IF(S$2=$E86,$J86,"")</f>
        <v/>
      </c>
      <c r="T86" s="99" t="str">
        <f aca="false">IF(T$2=$E86,$J86,"")</f>
        <v/>
      </c>
      <c r="U86" s="86" t="str">
        <f aca="false">IF(U$2=$E86,$J86,"")</f>
        <v/>
      </c>
      <c r="V86" s="99" t="str">
        <f aca="false">IF(V$2=$E86,$J86,"")</f>
        <v/>
      </c>
      <c r="W86" s="86" t="str">
        <f aca="false">IF(W$2=$E86,$J86,"")</f>
        <v/>
      </c>
      <c r="X86" s="99" t="str">
        <f aca="false">IF(X$2=$E86,$J86,"")</f>
        <v/>
      </c>
      <c r="Y86" s="86" t="str">
        <f aca="false">IF(Y$2=$E86,$J86,"")</f>
        <v/>
      </c>
      <c r="Z86" s="99" t="str">
        <f aca="false">IF(Z$2=$E86,$J86,"")</f>
        <v/>
      </c>
      <c r="AA86" s="86" t="str">
        <f aca="false">IF(AA$2=$E86,$J86,"")</f>
        <v/>
      </c>
      <c r="AB86" s="99" t="str">
        <f aca="false">IF(AB$2=$E86,$J86,"")</f>
        <v/>
      </c>
      <c r="AC86" s="101"/>
      <c r="AD86" s="83"/>
      <c r="AE86" s="83"/>
      <c r="AF86" s="83"/>
    </row>
    <row r="87" customFormat="false" ht="14.25" hidden="false" customHeight="false" outlineLevel="0" collapsed="false">
      <c r="A87" s="82" t="str">
        <f aca="false">IF(G87&lt;&gt;0,IF(COUNTIF(G$4:G$200,G87)&lt;&gt;1,RANK(G87,G$4:G$200)&amp;"°",RANK(G87,G$4:G$200)),"")</f>
        <v>83°</v>
      </c>
      <c r="B87" s="96" t="s">
        <v>144</v>
      </c>
      <c r="C87" s="86" t="str">
        <f aca="false">IFERROR(VLOOKUP($B87,TabJoueurs,2,0),"")</f>
        <v>NC</v>
      </c>
      <c r="D87" s="86" t="str">
        <f aca="false">IFERROR(VLOOKUP($B87,TabJoueurs,3,0),"")</f>
        <v>S</v>
      </c>
      <c r="E87" s="86" t="str">
        <f aca="false">IFERROR(VLOOKUP($B87,TabJoueurs,4,0),"")</f>
        <v>LIB</v>
      </c>
      <c r="F87" s="86" t="n">
        <f aca="false">IFERROR(VLOOKUP($B87,TabJoueurs,7,0),"")</f>
        <v>0</v>
      </c>
      <c r="G87" s="82" t="n">
        <v>625</v>
      </c>
      <c r="H87" s="82" t="n">
        <f aca="false">COUNTIF(E$4:E87,E87)</f>
        <v>8</v>
      </c>
      <c r="I87" s="82" t="n">
        <f aca="false">IFERROR(IF(H87&lt;6,I86+1,I86),0)</f>
        <v>58</v>
      </c>
      <c r="J87" s="82" t="str">
        <f aca="false">IF(G87&gt;0,IF(H87&lt;6,PtsMax-I87+1,""),"")</f>
        <v/>
      </c>
      <c r="K87" s="97" t="n">
        <f aca="false">MAX(M87:AB87)</f>
        <v>0</v>
      </c>
      <c r="L87" s="98" t="n">
        <f aca="false">IFERROR(G87/G$1,"")</f>
        <v>0.61576354679803</v>
      </c>
      <c r="M87" s="99" t="str">
        <f aca="false">IF(M$2=$E87,$J87,"")</f>
        <v/>
      </c>
      <c r="N87" s="86" t="str">
        <f aca="false">IF(N$2=$E87,$J87,"")</f>
        <v/>
      </c>
      <c r="O87" s="99" t="str">
        <f aca="false">IF(O$2=$E87,$J87,"")</f>
        <v/>
      </c>
      <c r="P87" s="86" t="str">
        <f aca="false">IF(P$2=$E87,$J87,"")</f>
        <v/>
      </c>
      <c r="Q87" s="86" t="str">
        <f aca="false">IF(Q$2=$E87,$J87,"")</f>
        <v/>
      </c>
      <c r="R87" s="99" t="str">
        <f aca="false">IF(R$2=$E87,$J87,"")</f>
        <v/>
      </c>
      <c r="S87" s="86" t="str">
        <f aca="false">IF(S$2=$E87,$J87,"")</f>
        <v/>
      </c>
      <c r="T87" s="99" t="str">
        <f aca="false">IF(T$2=$E87,$J87,"")</f>
        <v/>
      </c>
      <c r="U87" s="86" t="str">
        <f aca="false">IF(U$2=$E87,$J87,"")</f>
        <v/>
      </c>
      <c r="V87" s="99" t="str">
        <f aca="false">IF(V$2=$E87,$J87,"")</f>
        <v/>
      </c>
      <c r="W87" s="86" t="str">
        <f aca="false">IF(W$2=$E87,$J87,"")</f>
        <v/>
      </c>
      <c r="X87" s="99" t="str">
        <f aca="false">IF(X$2=$E87,$J87,"")</f>
        <v/>
      </c>
      <c r="Y87" s="86" t="str">
        <f aca="false">IF(Y$2=$E87,$J87,"")</f>
        <v/>
      </c>
      <c r="Z87" s="99" t="str">
        <f aca="false">IF(Z$2=$E87,$J87,"")</f>
        <v/>
      </c>
      <c r="AA87" s="86" t="str">
        <f aca="false">IF(AA$2=$E87,$J87,"")</f>
        <v/>
      </c>
      <c r="AB87" s="99" t="str">
        <f aca="false">IF(AB$2=$E87,$J87,"")</f>
        <v/>
      </c>
      <c r="AC87" s="101"/>
      <c r="AD87" s="83"/>
      <c r="AE87" s="83"/>
      <c r="AF87" s="83"/>
    </row>
    <row r="88" customFormat="false" ht="14.25" hidden="false" customHeight="false" outlineLevel="0" collapsed="false">
      <c r="A88" s="82" t="n">
        <f aca="false">IF(G88&lt;&gt;0,IF(COUNTIF(G$4:G$200,G88)&lt;&gt;1,RANK(G88,G$4:G$200)&amp;"°",RANK(G88,G$4:G$200)),"")</f>
        <v>85</v>
      </c>
      <c r="B88" s="96" t="s">
        <v>145</v>
      </c>
      <c r="C88" s="86" t="str">
        <f aca="false">IFERROR(VLOOKUP($B88,TabJoueurs,2,0),"")</f>
        <v>6A</v>
      </c>
      <c r="D88" s="86" t="str">
        <f aca="false">IFERROR(VLOOKUP($B88,TabJoueurs,3,0),"")</f>
        <v>S</v>
      </c>
      <c r="E88" s="86" t="str">
        <f aca="false">IFERROR(VLOOKUP($B88,TabJoueurs,4,0),"")</f>
        <v>SLR</v>
      </c>
      <c r="F88" s="86" t="n">
        <f aca="false">IFERROR(VLOOKUP($B88,TabJoueurs,7,0),"")</f>
        <v>0</v>
      </c>
      <c r="G88" s="82" t="n">
        <v>624</v>
      </c>
      <c r="H88" s="82" t="n">
        <f aca="false">COUNTIF(E$4:E88,E88)</f>
        <v>9</v>
      </c>
      <c r="I88" s="82" t="n">
        <f aca="false">IFERROR(IF(H88&lt;6,I87+1,I87),0)</f>
        <v>58</v>
      </c>
      <c r="J88" s="82" t="str">
        <f aca="false">IF(G88&gt;0,IF(H88&lt;6,PtsMax-I88+1,""),"")</f>
        <v/>
      </c>
      <c r="K88" s="97" t="n">
        <f aca="false">MAX(M88:AB88)</f>
        <v>0</v>
      </c>
      <c r="L88" s="98" t="n">
        <f aca="false">IFERROR(G88/G$1,"")</f>
        <v>0.614778325123153</v>
      </c>
      <c r="M88" s="99" t="str">
        <f aca="false">IF(M$2=$E88,$J88,"")</f>
        <v/>
      </c>
      <c r="N88" s="86" t="str">
        <f aca="false">IF(N$2=$E88,$J88,"")</f>
        <v/>
      </c>
      <c r="O88" s="99" t="str">
        <f aca="false">IF(O$2=$E88,$J88,"")</f>
        <v/>
      </c>
      <c r="P88" s="86" t="str">
        <f aca="false">IF(P$2=$E88,$J88,"")</f>
        <v/>
      </c>
      <c r="Q88" s="86" t="str">
        <f aca="false">IF(Q$2=$E88,$J88,"")</f>
        <v/>
      </c>
      <c r="R88" s="99" t="str">
        <f aca="false">IF(R$2=$E88,$J88,"")</f>
        <v/>
      </c>
      <c r="S88" s="86" t="str">
        <f aca="false">IF(S$2=$E88,$J88,"")</f>
        <v/>
      </c>
      <c r="T88" s="99" t="str">
        <f aca="false">IF(T$2=$E88,$J88,"")</f>
        <v/>
      </c>
      <c r="U88" s="86" t="str">
        <f aca="false">IF(U$2=$E88,$J88,"")</f>
        <v/>
      </c>
      <c r="V88" s="99" t="str">
        <f aca="false">IF(V$2=$E88,$J88,"")</f>
        <v/>
      </c>
      <c r="W88" s="86" t="str">
        <f aca="false">IF(W$2=$E88,$J88,"")</f>
        <v/>
      </c>
      <c r="X88" s="99" t="str">
        <f aca="false">IF(X$2=$E88,$J88,"")</f>
        <v/>
      </c>
      <c r="Y88" s="86" t="str">
        <f aca="false">IF(Y$2=$E88,$J88,"")</f>
        <v/>
      </c>
      <c r="Z88" s="99" t="str">
        <f aca="false">IF(Z$2=$E88,$J88,"")</f>
        <v/>
      </c>
      <c r="AA88" s="86" t="str">
        <f aca="false">IF(AA$2=$E88,$J88,"")</f>
        <v/>
      </c>
      <c r="AB88" s="99" t="str">
        <f aca="false">IF(AB$2=$E88,$J88,"")</f>
        <v/>
      </c>
      <c r="AC88" s="101"/>
      <c r="AD88" s="83"/>
      <c r="AE88" s="83"/>
      <c r="AF88" s="83"/>
    </row>
    <row r="89" customFormat="false" ht="14.25" hidden="false" customHeight="false" outlineLevel="0" collapsed="false">
      <c r="A89" s="82" t="n">
        <f aca="false">IF(G89&lt;&gt;0,IF(COUNTIF(G$4:G$200,G89)&lt;&gt;1,RANK(G89,G$4:G$200)&amp;"°",RANK(G89,G$4:G$200)),"")</f>
        <v>86</v>
      </c>
      <c r="B89" s="96" t="s">
        <v>146</v>
      </c>
      <c r="C89" s="86" t="n">
        <f aca="false">IFERROR(VLOOKUP($B89,TabJoueurs,2,0),"")</f>
        <v>7</v>
      </c>
      <c r="D89" s="86" t="str">
        <f aca="false">IFERROR(VLOOKUP($B89,TabJoueurs,3,0),"")</f>
        <v>V</v>
      </c>
      <c r="E89" s="86" t="str">
        <f aca="false">IFERROR(VLOOKUP($B89,TabJoueurs,4,0),"")</f>
        <v>CNB</v>
      </c>
      <c r="F89" s="86" t="n">
        <f aca="false">IFERROR(VLOOKUP($B89,TabJoueurs,7,0),"")</f>
        <v>0</v>
      </c>
      <c r="G89" s="82" t="n">
        <v>623</v>
      </c>
      <c r="H89" s="82" t="n">
        <f aca="false">COUNTIF(E$4:E89,E89)</f>
        <v>2</v>
      </c>
      <c r="I89" s="82" t="n">
        <f aca="false">IFERROR(IF(H89&lt;6,I88+1,I88),0)</f>
        <v>59</v>
      </c>
      <c r="J89" s="82" t="n">
        <f aca="false">IF(G89&gt;0,IF(H89&lt;6,PtsMax-I89+1,""),"")</f>
        <v>7</v>
      </c>
      <c r="K89" s="97" t="n">
        <f aca="false">MAX(M89:AB89)</f>
        <v>7</v>
      </c>
      <c r="L89" s="98" t="n">
        <f aca="false">IFERROR(G89/G$1,"")</f>
        <v>0.613793103448276</v>
      </c>
      <c r="M89" s="99" t="str">
        <f aca="false">IF(M$2=$E89,$J89,"")</f>
        <v/>
      </c>
      <c r="N89" s="86" t="str">
        <f aca="false">IF(N$2=$E89,$J89,"")</f>
        <v/>
      </c>
      <c r="O89" s="99" t="str">
        <f aca="false">IF(O$2=$E89,$J89,"")</f>
        <v/>
      </c>
      <c r="P89" s="86" t="str">
        <f aca="false">IF(P$2=$E89,$J89,"")</f>
        <v/>
      </c>
      <c r="Q89" s="86" t="str">
        <f aca="false">IF(Q$2=$E89,$J89,"")</f>
        <v/>
      </c>
      <c r="R89" s="99" t="str">
        <f aca="false">IF(R$2=$E89,$J89,"")</f>
        <v/>
      </c>
      <c r="S89" s="86" t="n">
        <f aca="false">IF(S$2=$E89,$J89,"")</f>
        <v>7</v>
      </c>
      <c r="T89" s="99" t="str">
        <f aca="false">IF(T$2=$E89,$J89,"")</f>
        <v/>
      </c>
      <c r="U89" s="86" t="str">
        <f aca="false">IF(U$2=$E89,$J89,"")</f>
        <v/>
      </c>
      <c r="V89" s="99" t="str">
        <f aca="false">IF(V$2=$E89,$J89,"")</f>
        <v/>
      </c>
      <c r="W89" s="86" t="str">
        <f aca="false">IF(W$2=$E89,$J89,"")</f>
        <v/>
      </c>
      <c r="X89" s="99" t="str">
        <f aca="false">IF(X$2=$E89,$J89,"")</f>
        <v/>
      </c>
      <c r="Y89" s="86" t="str">
        <f aca="false">IF(Y$2=$E89,$J89,"")</f>
        <v/>
      </c>
      <c r="Z89" s="99" t="str">
        <f aca="false">IF(Z$2=$E89,$J89,"")</f>
        <v/>
      </c>
      <c r="AA89" s="86" t="str">
        <f aca="false">IF(AA$2=$E89,$J89,"")</f>
        <v/>
      </c>
      <c r="AB89" s="99" t="str">
        <f aca="false">IF(AB$2=$E89,$J89,"")</f>
        <v/>
      </c>
      <c r="AC89" s="101"/>
      <c r="AD89" s="83"/>
      <c r="AE89" s="83"/>
      <c r="AF89" s="83"/>
    </row>
    <row r="90" customFormat="false" ht="14.25" hidden="false" customHeight="false" outlineLevel="0" collapsed="false">
      <c r="A90" s="82" t="n">
        <f aca="false">IF(G90&lt;&gt;0,IF(COUNTIF(G$4:G$200,G90)&lt;&gt;1,RANK(G90,G$4:G$200)&amp;"°",RANK(G90,G$4:G$200)),"")</f>
        <v>87</v>
      </c>
      <c r="B90" s="96" t="s">
        <v>147</v>
      </c>
      <c r="C90" s="86" t="str">
        <f aca="false">IFERROR(VLOOKUP($B90,TabJoueurs,2,0),"")</f>
        <v>6C</v>
      </c>
      <c r="D90" s="86" t="str">
        <f aca="false">IFERROR(VLOOKUP($B90,TabJoueurs,3,0),"")</f>
        <v>V</v>
      </c>
      <c r="E90" s="86" t="str">
        <f aca="false">IFERROR(VLOOKUP($B90,TabJoueurs,4,0),"")</f>
        <v>BAH</v>
      </c>
      <c r="F90" s="86" t="n">
        <f aca="false">IFERROR(VLOOKUP($B90,TabJoueurs,7,0),"")</f>
        <v>0</v>
      </c>
      <c r="G90" s="82" t="n">
        <v>621</v>
      </c>
      <c r="H90" s="82" t="n">
        <f aca="false">COUNTIF(E$4:E90,E90)</f>
        <v>9</v>
      </c>
      <c r="I90" s="82" t="n">
        <f aca="false">IFERROR(IF(H90&lt;6,I89+1,I89),0)</f>
        <v>59</v>
      </c>
      <c r="J90" s="82" t="str">
        <f aca="false">IF(G90&gt;0,IF(H90&lt;6,PtsMax-I90+1,""),"")</f>
        <v/>
      </c>
      <c r="K90" s="97" t="n">
        <f aca="false">MAX(M90:AB90)</f>
        <v>0</v>
      </c>
      <c r="L90" s="98" t="n">
        <f aca="false">IFERROR(G90/G$1,"")</f>
        <v>0.611822660098522</v>
      </c>
      <c r="M90" s="99" t="str">
        <f aca="false">IF(M$2=$E90,$J90,"")</f>
        <v/>
      </c>
      <c r="N90" s="86" t="str">
        <f aca="false">IF(N$2=$E90,$J90,"")</f>
        <v/>
      </c>
      <c r="O90" s="99" t="str">
        <f aca="false">IF(O$2=$E90,$J90,"")</f>
        <v/>
      </c>
      <c r="P90" s="86" t="str">
        <f aca="false">IF(P$2=$E90,$J90,"")</f>
        <v/>
      </c>
      <c r="Q90" s="86" t="str">
        <f aca="false">IF(Q$2=$E90,$J90,"")</f>
        <v/>
      </c>
      <c r="R90" s="99" t="str">
        <f aca="false">IF(R$2=$E90,$J90,"")</f>
        <v/>
      </c>
      <c r="S90" s="86" t="str">
        <f aca="false">IF(S$2=$E90,$J90,"")</f>
        <v/>
      </c>
      <c r="T90" s="99" t="str">
        <f aca="false">IF(T$2=$E90,$J90,"")</f>
        <v/>
      </c>
      <c r="U90" s="86" t="str">
        <f aca="false">IF(U$2=$E90,$J90,"")</f>
        <v/>
      </c>
      <c r="V90" s="99" t="str">
        <f aca="false">IF(V$2=$E90,$J90,"")</f>
        <v/>
      </c>
      <c r="W90" s="86" t="str">
        <f aca="false">IF(W$2=$E90,$J90,"")</f>
        <v/>
      </c>
      <c r="X90" s="99" t="str">
        <f aca="false">IF(X$2=$E90,$J90,"")</f>
        <v/>
      </c>
      <c r="Y90" s="86" t="str">
        <f aca="false">IF(Y$2=$E90,$J90,"")</f>
        <v/>
      </c>
      <c r="Z90" s="99" t="str">
        <f aca="false">IF(Z$2=$E90,$J90,"")</f>
        <v/>
      </c>
      <c r="AA90" s="86" t="str">
        <f aca="false">IF(AA$2=$E90,$J90,"")</f>
        <v/>
      </c>
      <c r="AB90" s="99" t="str">
        <f aca="false">IF(AB$2=$E90,$J90,"")</f>
        <v/>
      </c>
      <c r="AC90" s="101"/>
      <c r="AD90" s="83"/>
      <c r="AE90" s="83"/>
      <c r="AF90" s="83"/>
    </row>
    <row r="91" customFormat="false" ht="14.25" hidden="false" customHeight="false" outlineLevel="0" collapsed="false">
      <c r="A91" s="82" t="n">
        <f aca="false">IF(G91&lt;&gt;0,IF(COUNTIF(G$4:G$200,G91)&lt;&gt;1,RANK(G91,G$4:G$200)&amp;"°",RANK(G91,G$4:G$200)),"")</f>
        <v>88</v>
      </c>
      <c r="B91" s="96" t="s">
        <v>148</v>
      </c>
      <c r="C91" s="86" t="str">
        <f aca="false">IFERROR(VLOOKUP($B91,TabJoueurs,2,0),"")</f>
        <v>6A</v>
      </c>
      <c r="D91" s="86" t="str">
        <f aca="false">IFERROR(VLOOKUP($B91,TabJoueurs,3,0),"")</f>
        <v>V</v>
      </c>
      <c r="E91" s="86" t="str">
        <f aca="false">IFERROR(VLOOKUP($B91,TabJoueurs,4,0),"")</f>
        <v>DZY</v>
      </c>
      <c r="F91" s="86" t="n">
        <f aca="false">IFERROR(VLOOKUP($B91,TabJoueurs,7,0),"")</f>
        <v>0</v>
      </c>
      <c r="G91" s="82" t="n">
        <v>619</v>
      </c>
      <c r="H91" s="82" t="n">
        <f aca="false">COUNTIF(E$4:E91,E91)</f>
        <v>9</v>
      </c>
      <c r="I91" s="82" t="n">
        <f aca="false">IFERROR(IF(H91&lt;6,I90+1,I90),0)</f>
        <v>59</v>
      </c>
      <c r="J91" s="82" t="str">
        <f aca="false">IF(G91&gt;0,IF(H91&lt;6,PtsMax-I91+1,""),"")</f>
        <v/>
      </c>
      <c r="K91" s="97" t="n">
        <f aca="false">MAX(M91:AB91)</f>
        <v>0</v>
      </c>
      <c r="L91" s="98" t="n">
        <f aca="false">IFERROR(G91/G$1,"")</f>
        <v>0.609852216748768</v>
      </c>
      <c r="M91" s="99" t="str">
        <f aca="false">IF(M$2=$E91,$J91,"")</f>
        <v/>
      </c>
      <c r="N91" s="86" t="str">
        <f aca="false">IF(N$2=$E91,$J91,"")</f>
        <v/>
      </c>
      <c r="O91" s="99" t="str">
        <f aca="false">IF(O$2=$E91,$J91,"")</f>
        <v/>
      </c>
      <c r="P91" s="86" t="str">
        <f aca="false">IF(P$2=$E91,$J91,"")</f>
        <v/>
      </c>
      <c r="Q91" s="86" t="str">
        <f aca="false">IF(Q$2=$E91,$J91,"")</f>
        <v/>
      </c>
      <c r="R91" s="99" t="str">
        <f aca="false">IF(R$2=$E91,$J91,"")</f>
        <v/>
      </c>
      <c r="S91" s="86" t="str">
        <f aca="false">IF(S$2=$E91,$J91,"")</f>
        <v/>
      </c>
      <c r="T91" s="99" t="str">
        <f aca="false">IF(T$2=$E91,$J91,"")</f>
        <v/>
      </c>
      <c r="U91" s="86" t="str">
        <f aca="false">IF(U$2=$E91,$J91,"")</f>
        <v/>
      </c>
      <c r="V91" s="99" t="str">
        <f aca="false">IF(V$2=$E91,$J91,"")</f>
        <v/>
      </c>
      <c r="W91" s="86" t="str">
        <f aca="false">IF(W$2=$E91,$J91,"")</f>
        <v/>
      </c>
      <c r="X91" s="99" t="str">
        <f aca="false">IF(X$2=$E91,$J91,"")</f>
        <v/>
      </c>
      <c r="Y91" s="86" t="str">
        <f aca="false">IF(Y$2=$E91,$J91,"")</f>
        <v/>
      </c>
      <c r="Z91" s="99" t="str">
        <f aca="false">IF(Z$2=$E91,$J91,"")</f>
        <v/>
      </c>
      <c r="AA91" s="86" t="str">
        <f aca="false">IF(AA$2=$E91,$J91,"")</f>
        <v/>
      </c>
      <c r="AB91" s="99" t="str">
        <f aca="false">IF(AB$2=$E91,$J91,"")</f>
        <v/>
      </c>
      <c r="AC91" s="101"/>
      <c r="AD91" s="83"/>
      <c r="AE91" s="83"/>
      <c r="AF91" s="83"/>
    </row>
    <row r="92" customFormat="false" ht="14.25" hidden="false" customHeight="false" outlineLevel="0" collapsed="false">
      <c r="A92" s="82" t="str">
        <f aca="false">IF(G92&lt;&gt;0,IF(COUNTIF(G$4:G$200,G92)&lt;&gt;1,RANK(G92,G$4:G$200)&amp;"°",RANK(G92,G$4:G$200)),"")</f>
        <v>89°</v>
      </c>
      <c r="B92" s="96" t="s">
        <v>149</v>
      </c>
      <c r="C92" s="86" t="str">
        <f aca="false">IFERROR(VLOOKUP($B92,TabJoueurs,2,0),"")</f>
        <v>6C</v>
      </c>
      <c r="D92" s="86" t="str">
        <f aca="false">IFERROR(VLOOKUP($B92,TabJoueurs,3,0),"")</f>
        <v>V</v>
      </c>
      <c r="E92" s="86" t="str">
        <f aca="false">IFERROR(VLOOKUP($B92,TabJoueurs,4,0),"")</f>
        <v>WAA</v>
      </c>
      <c r="F92" s="86" t="n">
        <f aca="false">IFERROR(VLOOKUP($B92,TabJoueurs,7,0),"")</f>
        <v>0</v>
      </c>
      <c r="G92" s="82" t="n">
        <v>606</v>
      </c>
      <c r="H92" s="82" t="n">
        <f aca="false">COUNTIF(E$4:E92,E92)</f>
        <v>9</v>
      </c>
      <c r="I92" s="82" t="n">
        <f aca="false">IFERROR(IF(H92&lt;6,I91+1,I91),0)</f>
        <v>59</v>
      </c>
      <c r="J92" s="82" t="str">
        <f aca="false">IF(G92&gt;0,IF(H92&lt;6,PtsMax-I92+1,""),"")</f>
        <v/>
      </c>
      <c r="K92" s="97" t="n">
        <f aca="false">MAX(M92:AB92)</f>
        <v>0</v>
      </c>
      <c r="L92" s="98" t="n">
        <f aca="false">IFERROR(G92/G$1,"")</f>
        <v>0.597044334975369</v>
      </c>
      <c r="M92" s="99" t="str">
        <f aca="false">IF(M$2=$E92,$J92,"")</f>
        <v/>
      </c>
      <c r="N92" s="86" t="str">
        <f aca="false">IF(N$2=$E92,$J92,"")</f>
        <v/>
      </c>
      <c r="O92" s="99" t="str">
        <f aca="false">IF(O$2=$E92,$J92,"")</f>
        <v/>
      </c>
      <c r="P92" s="86" t="str">
        <f aca="false">IF(P$2=$E92,$J92,"")</f>
        <v/>
      </c>
      <c r="Q92" s="86" t="str">
        <f aca="false">IF(Q$2=$E92,$J92,"")</f>
        <v/>
      </c>
      <c r="R92" s="99" t="str">
        <f aca="false">IF(R$2=$E92,$J92,"")</f>
        <v/>
      </c>
      <c r="S92" s="86" t="str">
        <f aca="false">IF(S$2=$E92,$J92,"")</f>
        <v/>
      </c>
      <c r="T92" s="99" t="str">
        <f aca="false">IF(T$2=$E92,$J92,"")</f>
        <v/>
      </c>
      <c r="U92" s="86" t="str">
        <f aca="false">IF(U$2=$E92,$J92,"")</f>
        <v/>
      </c>
      <c r="V92" s="99" t="str">
        <f aca="false">IF(V$2=$E92,$J92,"")</f>
        <v/>
      </c>
      <c r="W92" s="86" t="str">
        <f aca="false">IF(W$2=$E92,$J92,"")</f>
        <v/>
      </c>
      <c r="X92" s="99" t="str">
        <f aca="false">IF(X$2=$E92,$J92,"")</f>
        <v/>
      </c>
      <c r="Y92" s="86" t="str">
        <f aca="false">IF(Y$2=$E92,$J92,"")</f>
        <v/>
      </c>
      <c r="Z92" s="99" t="str">
        <f aca="false">IF(Z$2=$E92,$J92,"")</f>
        <v/>
      </c>
      <c r="AA92" s="86" t="str">
        <f aca="false">IF(AA$2=$E92,$J92,"")</f>
        <v/>
      </c>
      <c r="AB92" s="99" t="str">
        <f aca="false">IF(AB$2=$E92,$J92,"")</f>
        <v/>
      </c>
      <c r="AC92" s="101"/>
      <c r="AD92" s="83"/>
      <c r="AE92" s="83"/>
      <c r="AF92" s="83"/>
    </row>
    <row r="93" customFormat="false" ht="14.25" hidden="false" customHeight="false" outlineLevel="0" collapsed="false">
      <c r="A93" s="82" t="str">
        <f aca="false">IF(G93&lt;&gt;0,IF(COUNTIF(G$4:G$200,G93)&lt;&gt;1,RANK(G93,G$4:G$200)&amp;"°",RANK(G93,G$4:G$200)),"")</f>
        <v>89°</v>
      </c>
      <c r="B93" s="96" t="s">
        <v>150</v>
      </c>
      <c r="C93" s="86" t="str">
        <f aca="false">IFERROR(VLOOKUP($B93,TabJoueurs,2,0),"")</f>
        <v>5B</v>
      </c>
      <c r="D93" s="86" t="str">
        <f aca="false">IFERROR(VLOOKUP($B93,TabJoueurs,3,0),"")</f>
        <v>V</v>
      </c>
      <c r="E93" s="86" t="str">
        <f aca="false">IFERROR(VLOOKUP($B93,TabJoueurs,4,0),"")</f>
        <v>WAA</v>
      </c>
      <c r="F93" s="86" t="n">
        <f aca="false">IFERROR(VLOOKUP($B93,TabJoueurs,7,0),"")</f>
        <v>0</v>
      </c>
      <c r="G93" s="82" t="n">
        <v>606</v>
      </c>
      <c r="H93" s="82" t="n">
        <f aca="false">COUNTIF(E$4:E93,E93)</f>
        <v>10</v>
      </c>
      <c r="I93" s="82" t="n">
        <f aca="false">IFERROR(IF(H93&lt;6,I92+1,I92),0)</f>
        <v>59</v>
      </c>
      <c r="J93" s="82" t="str">
        <f aca="false">IF(G93&gt;0,IF(H93&lt;6,PtsMax-I93+1,""),"")</f>
        <v/>
      </c>
      <c r="K93" s="97" t="n">
        <f aca="false">MAX(M93:AB93)</f>
        <v>0</v>
      </c>
      <c r="L93" s="98" t="n">
        <f aca="false">IFERROR(G93/G$1,"")</f>
        <v>0.597044334975369</v>
      </c>
      <c r="M93" s="99" t="str">
        <f aca="false">IF(M$2=$E93,$J93,"")</f>
        <v/>
      </c>
      <c r="N93" s="86" t="str">
        <f aca="false">IF(N$2=$E93,$J93,"")</f>
        <v/>
      </c>
      <c r="O93" s="99" t="str">
        <f aca="false">IF(O$2=$E93,$J93,"")</f>
        <v/>
      </c>
      <c r="P93" s="86" t="str">
        <f aca="false">IF(P$2=$E93,$J93,"")</f>
        <v/>
      </c>
      <c r="Q93" s="86" t="str">
        <f aca="false">IF(Q$2=$E93,$J93,"")</f>
        <v/>
      </c>
      <c r="R93" s="99" t="str">
        <f aca="false">IF(R$2=$E93,$J93,"")</f>
        <v/>
      </c>
      <c r="S93" s="86" t="str">
        <f aca="false">IF(S$2=$E93,$J93,"")</f>
        <v/>
      </c>
      <c r="T93" s="99" t="str">
        <f aca="false">IF(T$2=$E93,$J93,"")</f>
        <v/>
      </c>
      <c r="U93" s="86" t="str">
        <f aca="false">IF(U$2=$E93,$J93,"")</f>
        <v/>
      </c>
      <c r="V93" s="99" t="str">
        <f aca="false">IF(V$2=$E93,$J93,"")</f>
        <v/>
      </c>
      <c r="W93" s="86" t="str">
        <f aca="false">IF(W$2=$E93,$J93,"")</f>
        <v/>
      </c>
      <c r="X93" s="99" t="str">
        <f aca="false">IF(X$2=$E93,$J93,"")</f>
        <v/>
      </c>
      <c r="Y93" s="86" t="str">
        <f aca="false">IF(Y$2=$E93,$J93,"")</f>
        <v/>
      </c>
      <c r="Z93" s="99" t="str">
        <f aca="false">IF(Z$2=$E93,$J93,"")</f>
        <v/>
      </c>
      <c r="AA93" s="86" t="str">
        <f aca="false">IF(AA$2=$E93,$J93,"")</f>
        <v/>
      </c>
      <c r="AB93" s="99" t="str">
        <f aca="false">IF(AB$2=$E93,$J93,"")</f>
        <v/>
      </c>
      <c r="AC93" s="101"/>
      <c r="AD93" s="83"/>
      <c r="AE93" s="83"/>
      <c r="AF93" s="83"/>
    </row>
    <row r="94" customFormat="false" ht="14.25" hidden="false" customHeight="false" outlineLevel="0" collapsed="false">
      <c r="A94" s="82" t="str">
        <f aca="false">IF(G94&lt;&gt;0,IF(COUNTIF(G$4:G$200,G94)&lt;&gt;1,RANK(G94,G$4:G$200)&amp;"°",RANK(G94,G$4:G$200)),"")</f>
        <v>91°</v>
      </c>
      <c r="B94" s="102" t="s">
        <v>151</v>
      </c>
      <c r="C94" s="86" t="str">
        <f aca="false">IFERROR(VLOOKUP($B94,TabJoueurs,2,0),"")</f>
        <v>6D</v>
      </c>
      <c r="D94" s="86" t="str">
        <f aca="false">IFERROR(VLOOKUP($B94,TabJoueurs,3,0),"")</f>
        <v>V</v>
      </c>
      <c r="E94" s="86" t="str">
        <f aca="false">IFERROR(VLOOKUP($B94,TabJoueurs,4,0),"")</f>
        <v>GER</v>
      </c>
      <c r="F94" s="86" t="n">
        <f aca="false">IFERROR(VLOOKUP($B94,TabJoueurs,7,0),"")</f>
        <v>0</v>
      </c>
      <c r="G94" s="82" t="n">
        <v>603</v>
      </c>
      <c r="H94" s="82" t="n">
        <f aca="false">COUNTIF(E$4:E94,E94)</f>
        <v>4</v>
      </c>
      <c r="I94" s="82" t="n">
        <f aca="false">IFERROR(IF(H94&lt;6,I93+1,I93),0)</f>
        <v>60</v>
      </c>
      <c r="J94" s="82" t="n">
        <f aca="false">IF(G94&gt;0,IF(H94&lt;6,PtsMax-I94+1,""),"")</f>
        <v>6</v>
      </c>
      <c r="K94" s="97" t="n">
        <f aca="false">MAX(M94:AB94)</f>
        <v>6</v>
      </c>
      <c r="L94" s="98" t="n">
        <f aca="false">IFERROR(G94/G$1,"")</f>
        <v>0.594088669950739</v>
      </c>
      <c r="M94" s="99" t="str">
        <f aca="false">IF(M$2=$E94,$J94,"")</f>
        <v/>
      </c>
      <c r="N94" s="86" t="str">
        <f aca="false">IF(N$2=$E94,$J94,"")</f>
        <v/>
      </c>
      <c r="O94" s="99" t="str">
        <f aca="false">IF(O$2=$E94,$J94,"")</f>
        <v/>
      </c>
      <c r="P94" s="86" t="str">
        <f aca="false">IF(P$2=$E94,$J94,"")</f>
        <v/>
      </c>
      <c r="Q94" s="86" t="str">
        <f aca="false">IF(Q$2=$E94,$J94,"")</f>
        <v/>
      </c>
      <c r="R94" s="99" t="str">
        <f aca="false">IF(R$2=$E94,$J94,"")</f>
        <v/>
      </c>
      <c r="S94" s="86" t="str">
        <f aca="false">IF(S$2=$E94,$J94,"")</f>
        <v/>
      </c>
      <c r="T94" s="99" t="str">
        <f aca="false">IF(T$2=$E94,$J94,"")</f>
        <v/>
      </c>
      <c r="U94" s="86" t="str">
        <f aca="false">IF(U$2=$E94,$J94,"")</f>
        <v/>
      </c>
      <c r="V94" s="99" t="str">
        <f aca="false">IF(V$2=$E94,$J94,"")</f>
        <v/>
      </c>
      <c r="W94" s="86" t="n">
        <f aca="false">IF(W$2=$E94,$J94,"")</f>
        <v>6</v>
      </c>
      <c r="X94" s="99" t="str">
        <f aca="false">IF(X$2=$E94,$J94,"")</f>
        <v/>
      </c>
      <c r="Y94" s="86" t="str">
        <f aca="false">IF(Y$2=$E94,$J94,"")</f>
        <v/>
      </c>
      <c r="Z94" s="99" t="str">
        <f aca="false">IF(Z$2=$E94,$J94,"")</f>
        <v/>
      </c>
      <c r="AA94" s="86" t="str">
        <f aca="false">IF(AA$2=$E94,$J94,"")</f>
        <v/>
      </c>
      <c r="AB94" s="99" t="str">
        <f aca="false">IF(AB$2=$E94,$J94,"")</f>
        <v/>
      </c>
      <c r="AC94" s="101"/>
      <c r="AD94" s="83"/>
      <c r="AE94" s="83"/>
      <c r="AF94" s="83"/>
    </row>
    <row r="95" customFormat="false" ht="14.25" hidden="false" customHeight="false" outlineLevel="0" collapsed="false">
      <c r="A95" s="82" t="str">
        <f aca="false">IF(G95&lt;&gt;0,IF(COUNTIF(G$4:G$200,G95)&lt;&gt;1,RANK(G95,G$4:G$200)&amp;"°",RANK(G95,G$4:G$200)),"")</f>
        <v>91°</v>
      </c>
      <c r="B95" s="96" t="s">
        <v>152</v>
      </c>
      <c r="C95" s="86" t="str">
        <f aca="false">IFERROR(VLOOKUP($B95,TabJoueurs,2,0),"")</f>
        <v>6D</v>
      </c>
      <c r="D95" s="86" t="str">
        <f aca="false">IFERROR(VLOOKUP($B95,TabJoueurs,3,0),"")</f>
        <v>D</v>
      </c>
      <c r="E95" s="86" t="str">
        <f aca="false">IFERROR(VLOOKUP($B95,TabJoueurs,4,0),"")</f>
        <v>FLO</v>
      </c>
      <c r="F95" s="86" t="n">
        <f aca="false">IFERROR(VLOOKUP($B95,TabJoueurs,7,0),"")</f>
        <v>0</v>
      </c>
      <c r="G95" s="82" t="n">
        <v>603</v>
      </c>
      <c r="H95" s="82" t="n">
        <f aca="false">COUNTIF(E$4:E95,E95)</f>
        <v>7</v>
      </c>
      <c r="I95" s="82" t="n">
        <f aca="false">IFERROR(IF(H95&lt;6,I94+1,I94),0)</f>
        <v>60</v>
      </c>
      <c r="J95" s="82" t="str">
        <f aca="false">IF(G95&gt;0,IF(H95&lt;6,PtsMax-I95+1,""),"")</f>
        <v/>
      </c>
      <c r="K95" s="97" t="n">
        <f aca="false">MAX(M95:AB95)</f>
        <v>0</v>
      </c>
      <c r="L95" s="98" t="n">
        <f aca="false">IFERROR(G95/G$1,"")</f>
        <v>0.594088669950739</v>
      </c>
      <c r="M95" s="99" t="str">
        <f aca="false">IF(M$2=$E95,$J95,"")</f>
        <v/>
      </c>
      <c r="N95" s="86" t="str">
        <f aca="false">IF(N$2=$E95,$J95,"")</f>
        <v/>
      </c>
      <c r="O95" s="99" t="str">
        <f aca="false">IF(O$2=$E95,$J95,"")</f>
        <v/>
      </c>
      <c r="P95" s="86" t="str">
        <f aca="false">IF(P$2=$E95,$J95,"")</f>
        <v/>
      </c>
      <c r="Q95" s="86" t="str">
        <f aca="false">IF(Q$2=$E95,$J95,"")</f>
        <v/>
      </c>
      <c r="R95" s="99" t="str">
        <f aca="false">IF(R$2=$E95,$J95,"")</f>
        <v/>
      </c>
      <c r="S95" s="86" t="str">
        <f aca="false">IF(S$2=$E95,$J95,"")</f>
        <v/>
      </c>
      <c r="T95" s="99" t="str">
        <f aca="false">IF(T$2=$E95,$J95,"")</f>
        <v/>
      </c>
      <c r="U95" s="86" t="str">
        <f aca="false">IF(U$2=$E95,$J95,"")</f>
        <v/>
      </c>
      <c r="V95" s="99" t="str">
        <f aca="false">IF(V$2=$E95,$J95,"")</f>
        <v/>
      </c>
      <c r="W95" s="86" t="str">
        <f aca="false">IF(W$2=$E95,$J95,"")</f>
        <v/>
      </c>
      <c r="X95" s="99" t="str">
        <f aca="false">IF(X$2=$E95,$J95,"")</f>
        <v/>
      </c>
      <c r="Y95" s="86" t="str">
        <f aca="false">IF(Y$2=$E95,$J95,"")</f>
        <v/>
      </c>
      <c r="Z95" s="99" t="str">
        <f aca="false">IF(Z$2=$E95,$J95,"")</f>
        <v/>
      </c>
      <c r="AA95" s="86" t="str">
        <f aca="false">IF(AA$2=$E95,$J95,"")</f>
        <v/>
      </c>
      <c r="AB95" s="99" t="str">
        <f aca="false">IF(AB$2=$E95,$J95,"")</f>
        <v/>
      </c>
      <c r="AC95" s="101"/>
      <c r="AD95" s="83"/>
      <c r="AE95" s="83"/>
      <c r="AF95" s="83"/>
    </row>
    <row r="96" customFormat="false" ht="14.25" hidden="false" customHeight="false" outlineLevel="0" collapsed="false">
      <c r="A96" s="82" t="n">
        <f aca="false">IF(G96&lt;&gt;0,IF(COUNTIF(G$4:G$200,G96)&lt;&gt;1,RANK(G96,G$4:G$200)&amp;"°",RANK(G96,G$4:G$200)),"")</f>
        <v>93</v>
      </c>
      <c r="B96" s="96" t="s">
        <v>153</v>
      </c>
      <c r="C96" s="86" t="str">
        <f aca="false">IFERROR(VLOOKUP($B96,TabJoueurs,2,0),"")</f>
        <v>5D</v>
      </c>
      <c r="D96" s="86" t="str">
        <f aca="false">IFERROR(VLOOKUP($B96,TabJoueurs,3,0),"")</f>
        <v>V</v>
      </c>
      <c r="E96" s="86" t="str">
        <f aca="false">IFERROR(VLOOKUP($B96,TabJoueurs,4,0),"")</f>
        <v>BAH</v>
      </c>
      <c r="F96" s="86" t="n">
        <f aca="false">IFERROR(VLOOKUP($B96,TabJoueurs,7,0),"")</f>
        <v>0</v>
      </c>
      <c r="G96" s="82" t="n">
        <v>595</v>
      </c>
      <c r="H96" s="82" t="n">
        <f aca="false">COUNTIF(E$4:E96,E96)</f>
        <v>10</v>
      </c>
      <c r="I96" s="82" t="n">
        <f aca="false">IFERROR(IF(H96&lt;6,I95+1,I95),0)</f>
        <v>60</v>
      </c>
      <c r="J96" s="82" t="str">
        <f aca="false">IF(G96&gt;0,IF(H96&lt;6,PtsMax-I96+1,""),"")</f>
        <v/>
      </c>
      <c r="K96" s="97" t="n">
        <f aca="false">MAX(M96:AB96)</f>
        <v>0</v>
      </c>
      <c r="L96" s="98" t="n">
        <f aca="false">IFERROR(G96/G$1,"")</f>
        <v>0.586206896551724</v>
      </c>
      <c r="M96" s="99" t="str">
        <f aca="false">IF(M$2=$E96,$J96,"")</f>
        <v/>
      </c>
      <c r="N96" s="86" t="str">
        <f aca="false">IF(N$2=$E96,$J96,"")</f>
        <v/>
      </c>
      <c r="O96" s="99" t="str">
        <f aca="false">IF(O$2=$E96,$J96,"")</f>
        <v/>
      </c>
      <c r="P96" s="86" t="str">
        <f aca="false">IF(P$2=$E96,$J96,"")</f>
        <v/>
      </c>
      <c r="Q96" s="86" t="str">
        <f aca="false">IF(Q$2=$E96,$J96,"")</f>
        <v/>
      </c>
      <c r="R96" s="99" t="str">
        <f aca="false">IF(R$2=$E96,$J96,"")</f>
        <v/>
      </c>
      <c r="S96" s="86" t="str">
        <f aca="false">IF(S$2=$E96,$J96,"")</f>
        <v/>
      </c>
      <c r="T96" s="99" t="str">
        <f aca="false">IF(T$2=$E96,$J96,"")</f>
        <v/>
      </c>
      <c r="U96" s="86" t="str">
        <f aca="false">IF(U$2=$E96,$J96,"")</f>
        <v/>
      </c>
      <c r="V96" s="99" t="str">
        <f aca="false">IF(V$2=$E96,$J96,"")</f>
        <v/>
      </c>
      <c r="W96" s="86" t="str">
        <f aca="false">IF(W$2=$E96,$J96,"")</f>
        <v/>
      </c>
      <c r="X96" s="99" t="str">
        <f aca="false">IF(X$2=$E96,$J96,"")</f>
        <v/>
      </c>
      <c r="Y96" s="86" t="str">
        <f aca="false">IF(Y$2=$E96,$J96,"")</f>
        <v/>
      </c>
      <c r="Z96" s="99" t="str">
        <f aca="false">IF(Z$2=$E96,$J96,"")</f>
        <v/>
      </c>
      <c r="AA96" s="86" t="str">
        <f aca="false">IF(AA$2=$E96,$J96,"")</f>
        <v/>
      </c>
      <c r="AB96" s="99" t="str">
        <f aca="false">IF(AB$2=$E96,$J96,"")</f>
        <v/>
      </c>
      <c r="AC96" s="101"/>
      <c r="AD96" s="83"/>
      <c r="AE96" s="83"/>
      <c r="AF96" s="83"/>
    </row>
    <row r="97" customFormat="false" ht="14.25" hidden="false" customHeight="false" outlineLevel="0" collapsed="false">
      <c r="A97" s="82" t="n">
        <f aca="false">IF(G97&lt;&gt;0,IF(COUNTIF(G$4:G$200,G97)&lt;&gt;1,RANK(G97,G$4:G$200)&amp;"°",RANK(G97,G$4:G$200)),"")</f>
        <v>94</v>
      </c>
      <c r="B97" s="96" t="s">
        <v>154</v>
      </c>
      <c r="C97" s="86" t="str">
        <f aca="false">IFERROR(VLOOKUP($B97,TabJoueurs,2,0),"")</f>
        <v>NC</v>
      </c>
      <c r="D97" s="86" t="str">
        <f aca="false">IFERROR(VLOOKUP($B97,TabJoueurs,3,0),"")</f>
        <v>S</v>
      </c>
      <c r="E97" s="86" t="str">
        <f aca="false">IFERROR(VLOOKUP($B97,TabJoueurs,4,0),"")</f>
        <v>FLO</v>
      </c>
      <c r="F97" s="86" t="n">
        <f aca="false">IFERROR(VLOOKUP($B97,TabJoueurs,7,0),"")</f>
        <v>0</v>
      </c>
      <c r="G97" s="82" t="n">
        <v>586</v>
      </c>
      <c r="H97" s="82" t="n">
        <f aca="false">COUNTIF(E$4:E97,E97)</f>
        <v>8</v>
      </c>
      <c r="I97" s="82" t="n">
        <f aca="false">IFERROR(IF(H97&lt;6,I96+1,I96),0)</f>
        <v>60</v>
      </c>
      <c r="J97" s="82" t="str">
        <f aca="false">IF(G97&gt;0,IF(H97&lt;6,PtsMax-I97+1,""),"")</f>
        <v/>
      </c>
      <c r="K97" s="97" t="n">
        <f aca="false">MAX(M97:AB97)</f>
        <v>0</v>
      </c>
      <c r="L97" s="98" t="n">
        <f aca="false">IFERROR(G97/G$1,"")</f>
        <v>0.577339901477833</v>
      </c>
      <c r="M97" s="99" t="str">
        <f aca="false">IF(M$2=$E97,$J97,"")</f>
        <v/>
      </c>
      <c r="N97" s="86" t="str">
        <f aca="false">IF(N$2=$E97,$J97,"")</f>
        <v/>
      </c>
      <c r="O97" s="99" t="str">
        <f aca="false">IF(O$2=$E97,$J97,"")</f>
        <v/>
      </c>
      <c r="P97" s="86" t="str">
        <f aca="false">IF(P$2=$E97,$J97,"")</f>
        <v/>
      </c>
      <c r="Q97" s="86" t="str">
        <f aca="false">IF(Q$2=$E97,$J97,"")</f>
        <v/>
      </c>
      <c r="R97" s="99" t="str">
        <f aca="false">IF(R$2=$E97,$J97,"")</f>
        <v/>
      </c>
      <c r="S97" s="86" t="str">
        <f aca="false">IF(S$2=$E97,$J97,"")</f>
        <v/>
      </c>
      <c r="T97" s="99" t="str">
        <f aca="false">IF(T$2=$E97,$J97,"")</f>
        <v/>
      </c>
      <c r="U97" s="86" t="str">
        <f aca="false">IF(U$2=$E97,$J97,"")</f>
        <v/>
      </c>
      <c r="V97" s="99" t="str">
        <f aca="false">IF(V$2=$E97,$J97,"")</f>
        <v/>
      </c>
      <c r="W97" s="86" t="str">
        <f aca="false">IF(W$2=$E97,$J97,"")</f>
        <v/>
      </c>
      <c r="X97" s="99" t="str">
        <f aca="false">IF(X$2=$E97,$J97,"")</f>
        <v/>
      </c>
      <c r="Y97" s="86" t="str">
        <f aca="false">IF(Y$2=$E97,$J97,"")</f>
        <v/>
      </c>
      <c r="Z97" s="99" t="str">
        <f aca="false">IF(Z$2=$E97,$J97,"")</f>
        <v/>
      </c>
      <c r="AA97" s="86" t="str">
        <f aca="false">IF(AA$2=$E97,$J97,"")</f>
        <v/>
      </c>
      <c r="AB97" s="99" t="str">
        <f aca="false">IF(AB$2=$E97,$J97,"")</f>
        <v/>
      </c>
      <c r="AC97" s="101"/>
      <c r="AD97" s="83"/>
      <c r="AE97" s="83"/>
      <c r="AF97" s="83"/>
    </row>
    <row r="98" customFormat="false" ht="14.25" hidden="false" customHeight="false" outlineLevel="0" collapsed="false">
      <c r="A98" s="82" t="n">
        <f aca="false">IF(G98&lt;&gt;0,IF(COUNTIF(G$4:G$200,G98)&lt;&gt;1,RANK(G98,G$4:G$200)&amp;"°",RANK(G98,G$4:G$200)),"")</f>
        <v>95</v>
      </c>
      <c r="B98" s="96" t="s">
        <v>155</v>
      </c>
      <c r="C98" s="86" t="str">
        <f aca="false">IFERROR(VLOOKUP($B98,TabJoueurs,2,0),"")</f>
        <v>NC</v>
      </c>
      <c r="D98" s="86" t="str">
        <f aca="false">IFERROR(VLOOKUP($B98,TabJoueurs,3,0),"")</f>
        <v>D</v>
      </c>
      <c r="E98" s="86" t="str">
        <f aca="false">IFERROR(VLOOKUP($B98,TabJoueurs,4,0),"")</f>
        <v>LIB</v>
      </c>
      <c r="F98" s="86" t="n">
        <f aca="false">IFERROR(VLOOKUP($B98,TabJoueurs,7,0),"")</f>
        <v>0</v>
      </c>
      <c r="G98" s="82" t="n">
        <v>563</v>
      </c>
      <c r="H98" s="82" t="n">
        <f aca="false">COUNTIF(E$4:E98,E98)</f>
        <v>9</v>
      </c>
      <c r="I98" s="82" t="n">
        <f aca="false">IFERROR(IF(H98&lt;6,I97+1,I97),0)</f>
        <v>60</v>
      </c>
      <c r="J98" s="82" t="str">
        <f aca="false">IF(G98&gt;0,IF(H98&lt;6,PtsMax-I98+1,""),"")</f>
        <v/>
      </c>
      <c r="K98" s="97" t="n">
        <f aca="false">MAX(M98:AB98)</f>
        <v>0</v>
      </c>
      <c r="L98" s="98" t="n">
        <f aca="false">IFERROR(G98/G$1,"")</f>
        <v>0.554679802955665</v>
      </c>
      <c r="M98" s="99" t="str">
        <f aca="false">IF(M$2=$E98,$J98,"")</f>
        <v/>
      </c>
      <c r="N98" s="86" t="str">
        <f aca="false">IF(N$2=$E98,$J98,"")</f>
        <v/>
      </c>
      <c r="O98" s="99" t="str">
        <f aca="false">IF(O$2=$E98,$J98,"")</f>
        <v/>
      </c>
      <c r="P98" s="86" t="str">
        <f aca="false">IF(P$2=$E98,$J98,"")</f>
        <v/>
      </c>
      <c r="Q98" s="86" t="str">
        <f aca="false">IF(Q$2=$E98,$J98,"")</f>
        <v/>
      </c>
      <c r="R98" s="99" t="str">
        <f aca="false">IF(R$2=$E98,$J98,"")</f>
        <v/>
      </c>
      <c r="S98" s="86" t="str">
        <f aca="false">IF(S$2=$E98,$J98,"")</f>
        <v/>
      </c>
      <c r="T98" s="99" t="str">
        <f aca="false">IF(T$2=$E98,$J98,"")</f>
        <v/>
      </c>
      <c r="U98" s="86" t="str">
        <f aca="false">IF(U$2=$E98,$J98,"")</f>
        <v/>
      </c>
      <c r="V98" s="99" t="str">
        <f aca="false">IF(V$2=$E98,$J98,"")</f>
        <v/>
      </c>
      <c r="W98" s="86" t="str">
        <f aca="false">IF(W$2=$E98,$J98,"")</f>
        <v/>
      </c>
      <c r="X98" s="99" t="str">
        <f aca="false">IF(X$2=$E98,$J98,"")</f>
        <v/>
      </c>
      <c r="Y98" s="86" t="str">
        <f aca="false">IF(Y$2=$E98,$J98,"")</f>
        <v/>
      </c>
      <c r="Z98" s="99" t="str">
        <f aca="false">IF(Z$2=$E98,$J98,"")</f>
        <v/>
      </c>
      <c r="AA98" s="86" t="str">
        <f aca="false">IF(AA$2=$E98,$J98,"")</f>
        <v/>
      </c>
      <c r="AB98" s="99" t="str">
        <f aca="false">IF(AB$2=$E98,$J98,"")</f>
        <v/>
      </c>
      <c r="AC98" s="101"/>
      <c r="AD98" s="83"/>
      <c r="AE98" s="83"/>
      <c r="AF98" s="83"/>
    </row>
    <row r="99" customFormat="false" ht="14.25" hidden="false" customHeight="false" outlineLevel="0" collapsed="false">
      <c r="A99" s="82" t="n">
        <f aca="false">IF(G99&lt;&gt;0,IF(COUNTIF(G$4:G$200,G99)&lt;&gt;1,RANK(G99,G$4:G$200)&amp;"°",RANK(G99,G$4:G$200)),"")</f>
        <v>96</v>
      </c>
      <c r="B99" s="96" t="s">
        <v>156</v>
      </c>
      <c r="C99" s="86" t="str">
        <f aca="false">IFERROR(VLOOKUP($B99,TabJoueurs,2,0),"")</f>
        <v>6D</v>
      </c>
      <c r="D99" s="86" t="str">
        <f aca="false">IFERROR(VLOOKUP($B99,TabJoueurs,3,0),"")</f>
        <v>S</v>
      </c>
      <c r="E99" s="86" t="str">
        <f aca="false">IFERROR(VLOOKUP($B99,TabJoueurs,4,0),"")</f>
        <v>LUX</v>
      </c>
      <c r="F99" s="86" t="n">
        <f aca="false">IFERROR(VLOOKUP($B99,TabJoueurs,7,0),"")</f>
        <v>0</v>
      </c>
      <c r="G99" s="82" t="n">
        <v>562</v>
      </c>
      <c r="H99" s="82" t="n">
        <f aca="false">COUNTIF(E$4:E99,E99)</f>
        <v>11</v>
      </c>
      <c r="I99" s="82" t="n">
        <f aca="false">IFERROR(IF(H99&lt;6,I98+1,I98),0)</f>
        <v>60</v>
      </c>
      <c r="J99" s="82" t="str">
        <f aca="false">IF(G99&gt;0,IF(H99&lt;6,PtsMax-I99+1,""),"")</f>
        <v/>
      </c>
      <c r="K99" s="97" t="n">
        <f aca="false">MAX(M99:AB99)</f>
        <v>0</v>
      </c>
      <c r="L99" s="98" t="n">
        <f aca="false">IFERROR(G99/G$1,"")</f>
        <v>0.553694581280788</v>
      </c>
      <c r="M99" s="99" t="str">
        <f aca="false">IF(M$2=$E99,$J99,"")</f>
        <v/>
      </c>
      <c r="N99" s="86" t="str">
        <f aca="false">IF(N$2=$E99,$J99,"")</f>
        <v/>
      </c>
      <c r="O99" s="99" t="str">
        <f aca="false">IF(O$2=$E99,$J99,"")</f>
        <v/>
      </c>
      <c r="P99" s="86" t="str">
        <f aca="false">IF(P$2=$E99,$J99,"")</f>
        <v/>
      </c>
      <c r="Q99" s="86" t="str">
        <f aca="false">IF(Q$2=$E99,$J99,"")</f>
        <v/>
      </c>
      <c r="R99" s="99" t="str">
        <f aca="false">IF(R$2=$E99,$J99,"")</f>
        <v/>
      </c>
      <c r="S99" s="86" t="str">
        <f aca="false">IF(S$2=$E99,$J99,"")</f>
        <v/>
      </c>
      <c r="T99" s="99" t="str">
        <f aca="false">IF(T$2=$E99,$J99,"")</f>
        <v/>
      </c>
      <c r="U99" s="86" t="str">
        <f aca="false">IF(U$2=$E99,$J99,"")</f>
        <v/>
      </c>
      <c r="V99" s="99" t="str">
        <f aca="false">IF(V$2=$E99,$J99,"")</f>
        <v/>
      </c>
      <c r="W99" s="86" t="str">
        <f aca="false">IF(W$2=$E99,$J99,"")</f>
        <v/>
      </c>
      <c r="X99" s="99" t="str">
        <f aca="false">IF(X$2=$E99,$J99,"")</f>
        <v/>
      </c>
      <c r="Y99" s="86" t="str">
        <f aca="false">IF(Y$2=$E99,$J99,"")</f>
        <v/>
      </c>
      <c r="Z99" s="99" t="str">
        <f aca="false">IF(Z$2=$E99,$J99,"")</f>
        <v/>
      </c>
      <c r="AA99" s="86" t="str">
        <f aca="false">IF(AA$2=$E99,$J99,"")</f>
        <v/>
      </c>
      <c r="AB99" s="99" t="str">
        <f aca="false">IF(AB$2=$E99,$J99,"")</f>
        <v/>
      </c>
      <c r="AC99" s="101"/>
      <c r="AD99" s="83"/>
      <c r="AE99" s="83"/>
      <c r="AF99" s="83"/>
    </row>
    <row r="100" customFormat="false" ht="14.25" hidden="false" customHeight="false" outlineLevel="0" collapsed="false">
      <c r="A100" s="82" t="str">
        <f aca="false">IF(G100&lt;&gt;0,IF(COUNTIF(G$4:G$200,G100)&lt;&gt;1,RANK(G100,G$4:G$200)&amp;"°",RANK(G100,G$4:G$200)),"")</f>
        <v>97°</v>
      </c>
      <c r="B100" s="102" t="s">
        <v>157</v>
      </c>
      <c r="C100" s="86" t="str">
        <f aca="false">IFERROR(VLOOKUP($B100,TabJoueurs,2,0),"")</f>
        <v>6D</v>
      </c>
      <c r="D100" s="86" t="str">
        <f aca="false">IFERROR(VLOOKUP($B100,TabJoueurs,3,0),"")</f>
        <v>V</v>
      </c>
      <c r="E100" s="86" t="str">
        <f aca="false">IFERROR(VLOOKUP($B100,TabJoueurs,4,0),"")</f>
        <v>GER</v>
      </c>
      <c r="F100" s="86" t="n">
        <f aca="false">IFERROR(VLOOKUP($B100,TabJoueurs,7,0),"")</f>
        <v>0</v>
      </c>
      <c r="G100" s="82" t="n">
        <v>547</v>
      </c>
      <c r="H100" s="82" t="n">
        <f aca="false">COUNTIF(E$4:E100,E100)</f>
        <v>5</v>
      </c>
      <c r="I100" s="82" t="n">
        <f aca="false">IFERROR(IF(H100&lt;6,I99+1,I99),0)</f>
        <v>61</v>
      </c>
      <c r="J100" s="82" t="n">
        <f aca="false">IF(G100&gt;0,IF(H100&lt;6,PtsMax-I100+1,""),"")</f>
        <v>5</v>
      </c>
      <c r="K100" s="97" t="n">
        <f aca="false">MAX(M100:AB100)</f>
        <v>5</v>
      </c>
      <c r="L100" s="98" t="n">
        <f aca="false">IFERROR(G100/G$1,"")</f>
        <v>0.538916256157636</v>
      </c>
      <c r="M100" s="99" t="str">
        <f aca="false">IF(M$2=$E100,$J100,"")</f>
        <v/>
      </c>
      <c r="N100" s="86" t="str">
        <f aca="false">IF(N$2=$E100,$J100,"")</f>
        <v/>
      </c>
      <c r="O100" s="99" t="str">
        <f aca="false">IF(O$2=$E100,$J100,"")</f>
        <v/>
      </c>
      <c r="P100" s="86" t="str">
        <f aca="false">IF(P$2=$E100,$J100,"")</f>
        <v/>
      </c>
      <c r="Q100" s="86" t="str">
        <f aca="false">IF(Q$2=$E100,$J100,"")</f>
        <v/>
      </c>
      <c r="R100" s="99" t="str">
        <f aca="false">IF(R$2=$E100,$J100,"")</f>
        <v/>
      </c>
      <c r="S100" s="86" t="str">
        <f aca="false">IF(S$2=$E100,$J100,"")</f>
        <v/>
      </c>
      <c r="T100" s="99" t="str">
        <f aca="false">IF(T$2=$E100,$J100,"")</f>
        <v/>
      </c>
      <c r="U100" s="86" t="str">
        <f aca="false">IF(U$2=$E100,$J100,"")</f>
        <v/>
      </c>
      <c r="V100" s="99" t="str">
        <f aca="false">IF(V$2=$E100,$J100,"")</f>
        <v/>
      </c>
      <c r="W100" s="86" t="n">
        <f aca="false">IF(W$2=$E100,$J100,"")</f>
        <v>5</v>
      </c>
      <c r="X100" s="99" t="str">
        <f aca="false">IF(X$2=$E100,$J100,"")</f>
        <v/>
      </c>
      <c r="Y100" s="86" t="str">
        <f aca="false">IF(Y$2=$E100,$J100,"")</f>
        <v/>
      </c>
      <c r="Z100" s="99" t="str">
        <f aca="false">IF(Z$2=$E100,$J100,"")</f>
        <v/>
      </c>
      <c r="AA100" s="86" t="str">
        <f aca="false">IF(AA$2=$E100,$J100,"")</f>
        <v/>
      </c>
      <c r="AB100" s="99" t="str">
        <f aca="false">IF(AB$2=$E100,$J100,"")</f>
        <v/>
      </c>
      <c r="AC100" s="101"/>
      <c r="AD100" s="83"/>
      <c r="AE100" s="83"/>
      <c r="AF100" s="83"/>
    </row>
    <row r="101" customFormat="false" ht="14.25" hidden="false" customHeight="false" outlineLevel="0" collapsed="false">
      <c r="A101" s="82" t="str">
        <f aca="false">IF(G101&lt;&gt;0,IF(COUNTIF(G$4:G$200,G101)&lt;&gt;1,RANK(G101,G$4:G$200)&amp;"°",RANK(G101,G$4:G$200)),"")</f>
        <v>97°</v>
      </c>
      <c r="B101" s="96" t="s">
        <v>158</v>
      </c>
      <c r="C101" s="86" t="str">
        <f aca="false">IFERROR(VLOOKUP($B101,TabJoueurs,2,0),"")</f>
        <v>6A</v>
      </c>
      <c r="D101" s="86" t="str">
        <f aca="false">IFERROR(VLOOKUP($B101,TabJoueurs,3,0),"")</f>
        <v>S</v>
      </c>
      <c r="E101" s="86" t="str">
        <f aca="false">IFERROR(VLOOKUP($B101,TabJoueurs,4,0),"")</f>
        <v>CHY</v>
      </c>
      <c r="F101" s="86" t="n">
        <f aca="false">IFERROR(VLOOKUP($B101,TabJoueurs,7,0),"")</f>
        <v>0</v>
      </c>
      <c r="G101" s="82" t="n">
        <v>547</v>
      </c>
      <c r="H101" s="82" t="n">
        <f aca="false">COUNTIF(E$4:E101,E101)</f>
        <v>6</v>
      </c>
      <c r="I101" s="82" t="n">
        <f aca="false">IFERROR(IF(H101&lt;6,I100+1,I100),0)</f>
        <v>61</v>
      </c>
      <c r="J101" s="82" t="str">
        <f aca="false">IF(G101&gt;0,IF(H101&lt;6,PtsMax-I101+1,""),"")</f>
        <v/>
      </c>
      <c r="K101" s="97" t="n">
        <f aca="false">MAX(M101:AB101)</f>
        <v>0</v>
      </c>
      <c r="L101" s="98" t="n">
        <f aca="false">IFERROR(G101/G$1,"")</f>
        <v>0.538916256157636</v>
      </c>
      <c r="M101" s="99" t="str">
        <f aca="false">IF(M$2=$E101,$J101,"")</f>
        <v/>
      </c>
      <c r="N101" s="86" t="str">
        <f aca="false">IF(N$2=$E101,$J101,"")</f>
        <v/>
      </c>
      <c r="O101" s="99" t="str">
        <f aca="false">IF(O$2=$E101,$J101,"")</f>
        <v/>
      </c>
      <c r="P101" s="86" t="str">
        <f aca="false">IF(P$2=$E101,$J101,"")</f>
        <v/>
      </c>
      <c r="Q101" s="86" t="str">
        <f aca="false">IF(Q$2=$E101,$J101,"")</f>
        <v/>
      </c>
      <c r="R101" s="99" t="str">
        <f aca="false">IF(R$2=$E101,$J101,"")</f>
        <v/>
      </c>
      <c r="S101" s="86" t="str">
        <f aca="false">IF(S$2=$E101,$J101,"")</f>
        <v/>
      </c>
      <c r="T101" s="99" t="str">
        <f aca="false">IF(T$2=$E101,$J101,"")</f>
        <v/>
      </c>
      <c r="U101" s="86" t="str">
        <f aca="false">IF(U$2=$E101,$J101,"")</f>
        <v/>
      </c>
      <c r="V101" s="99" t="str">
        <f aca="false">IF(V$2=$E101,$J101,"")</f>
        <v/>
      </c>
      <c r="W101" s="86" t="str">
        <f aca="false">IF(W$2=$E101,$J101,"")</f>
        <v/>
      </c>
      <c r="X101" s="99" t="str">
        <f aca="false">IF(X$2=$E101,$J101,"")</f>
        <v/>
      </c>
      <c r="Y101" s="86" t="str">
        <f aca="false">IF(Y$2=$E101,$J101,"")</f>
        <v/>
      </c>
      <c r="Z101" s="99" t="str">
        <f aca="false">IF(Z$2=$E101,$J101,"")</f>
        <v/>
      </c>
      <c r="AA101" s="86" t="str">
        <f aca="false">IF(AA$2=$E101,$J101,"")</f>
        <v/>
      </c>
      <c r="AB101" s="99" t="str">
        <f aca="false">IF(AB$2=$E101,$J101,"")</f>
        <v/>
      </c>
      <c r="AC101" s="101"/>
      <c r="AD101" s="83"/>
      <c r="AE101" s="83"/>
      <c r="AF101" s="83"/>
    </row>
    <row r="102" customFormat="false" ht="14.25" hidden="false" customHeight="false" outlineLevel="0" collapsed="false">
      <c r="A102" s="82" t="n">
        <f aca="false">IF(G102&lt;&gt;0,IF(COUNTIF(G$4:G$200,G102)&lt;&gt;1,RANK(G102,G$4:G$200)&amp;"°",RANK(G102,G$4:G$200)),"")</f>
        <v>99</v>
      </c>
      <c r="B102" s="96" t="s">
        <v>159</v>
      </c>
      <c r="C102" s="86" t="str">
        <f aca="false">IFERROR(VLOOKUP($B102,TabJoueurs,2,0),"")</f>
        <v>6C</v>
      </c>
      <c r="D102" s="86" t="str">
        <f aca="false">IFERROR(VLOOKUP($B102,TabJoueurs,3,0),"")</f>
        <v>S</v>
      </c>
      <c r="E102" s="86" t="str">
        <f aca="false">IFERROR(VLOOKUP($B102,TabJoueurs,4,0),"")</f>
        <v>BAH</v>
      </c>
      <c r="F102" s="86" t="n">
        <f aca="false">IFERROR(VLOOKUP($B102,TabJoueurs,7,0),"")</f>
        <v>0</v>
      </c>
      <c r="G102" s="82" t="n">
        <v>539</v>
      </c>
      <c r="H102" s="82" t="n">
        <f aca="false">COUNTIF(E$4:E102,E102)</f>
        <v>11</v>
      </c>
      <c r="I102" s="82" t="n">
        <f aca="false">IFERROR(IF(H102&lt;6,I101+1,I101),0)</f>
        <v>61</v>
      </c>
      <c r="J102" s="82" t="str">
        <f aca="false">IF(G102&gt;0,IF(H102&lt;6,PtsMax-I102+1,""),"")</f>
        <v/>
      </c>
      <c r="K102" s="97" t="n">
        <f aca="false">MAX(M102:AB102)</f>
        <v>0</v>
      </c>
      <c r="L102" s="98" t="n">
        <f aca="false">IFERROR(G102/G$1,"")</f>
        <v>0.531034482758621</v>
      </c>
      <c r="M102" s="99" t="str">
        <f aca="false">IF(M$2=$E102,$J102,"")</f>
        <v/>
      </c>
      <c r="N102" s="86" t="str">
        <f aca="false">IF(N$2=$E102,$J102,"")</f>
        <v/>
      </c>
      <c r="O102" s="99" t="str">
        <f aca="false">IF(O$2=$E102,$J102,"")</f>
        <v/>
      </c>
      <c r="P102" s="86" t="str">
        <f aca="false">IF(P$2=$E102,$J102,"")</f>
        <v/>
      </c>
      <c r="Q102" s="86" t="str">
        <f aca="false">IF(Q$2=$E102,$J102,"")</f>
        <v/>
      </c>
      <c r="R102" s="99" t="str">
        <f aca="false">IF(R$2=$E102,$J102,"")</f>
        <v/>
      </c>
      <c r="S102" s="86" t="str">
        <f aca="false">IF(S$2=$E102,$J102,"")</f>
        <v/>
      </c>
      <c r="T102" s="99" t="str">
        <f aca="false">IF(T$2=$E102,$J102,"")</f>
        <v/>
      </c>
      <c r="U102" s="86" t="str">
        <f aca="false">IF(U$2=$E102,$J102,"")</f>
        <v/>
      </c>
      <c r="V102" s="99" t="str">
        <f aca="false">IF(V$2=$E102,$J102,"")</f>
        <v/>
      </c>
      <c r="W102" s="86" t="str">
        <f aca="false">IF(W$2=$E102,$J102,"")</f>
        <v/>
      </c>
      <c r="X102" s="99" t="str">
        <f aca="false">IF(X$2=$E102,$J102,"")</f>
        <v/>
      </c>
      <c r="Y102" s="86" t="str">
        <f aca="false">IF(Y$2=$E102,$J102,"")</f>
        <v/>
      </c>
      <c r="Z102" s="99" t="str">
        <f aca="false">IF(Z$2=$E102,$J102,"")</f>
        <v/>
      </c>
      <c r="AA102" s="86" t="str">
        <f aca="false">IF(AA$2=$E102,$J102,"")</f>
        <v/>
      </c>
      <c r="AB102" s="99" t="str">
        <f aca="false">IF(AB$2=$E102,$J102,"")</f>
        <v/>
      </c>
      <c r="AC102" s="101"/>
      <c r="AD102" s="83"/>
      <c r="AE102" s="83"/>
      <c r="AF102" s="83"/>
    </row>
    <row r="103" customFormat="false" ht="14.25" hidden="false" customHeight="false" outlineLevel="0" collapsed="false">
      <c r="A103" s="82" t="n">
        <f aca="false">IF(G103&lt;&gt;0,IF(COUNTIF(G$4:G$200,G103)&lt;&gt;1,RANK(G103,G$4:G$200)&amp;"°",RANK(G103,G$4:G$200)),"")</f>
        <v>100</v>
      </c>
      <c r="B103" s="96" t="s">
        <v>160</v>
      </c>
      <c r="C103" s="86" t="str">
        <f aca="false">IFERROR(VLOOKUP($B103,TabJoueurs,2,0),"")</f>
        <v>6C</v>
      </c>
      <c r="D103" s="86" t="str">
        <f aca="false">IFERROR(VLOOKUP($B103,TabJoueurs,3,0),"")</f>
        <v>D</v>
      </c>
      <c r="E103" s="86" t="str">
        <f aca="false">IFERROR(VLOOKUP($B103,TabJoueurs,4,0),"")</f>
        <v>WAA</v>
      </c>
      <c r="F103" s="86" t="n">
        <f aca="false">IFERROR(VLOOKUP($B103,TabJoueurs,7,0),"")</f>
        <v>0</v>
      </c>
      <c r="G103" s="82" t="n">
        <v>522</v>
      </c>
      <c r="H103" s="82" t="n">
        <f aca="false">COUNTIF(E$4:E103,E103)</f>
        <v>11</v>
      </c>
      <c r="I103" s="82" t="n">
        <f aca="false">IFERROR(IF(H103&lt;6,I102+1,I102),0)</f>
        <v>61</v>
      </c>
      <c r="J103" s="82" t="str">
        <f aca="false">IF(G103&gt;0,IF(H103&lt;6,PtsMax-I103+1,""),"")</f>
        <v/>
      </c>
      <c r="K103" s="97" t="n">
        <f aca="false">MAX(M103:AB103)</f>
        <v>0</v>
      </c>
      <c r="L103" s="98" t="n">
        <f aca="false">IFERROR(G103/G$1,"")</f>
        <v>0.514285714285714</v>
      </c>
      <c r="M103" s="99" t="str">
        <f aca="false">IF(M$2=$E103,$J103,"")</f>
        <v/>
      </c>
      <c r="N103" s="86" t="str">
        <f aca="false">IF(N$2=$E103,$J103,"")</f>
        <v/>
      </c>
      <c r="O103" s="99" t="str">
        <f aca="false">IF(O$2=$E103,$J103,"")</f>
        <v/>
      </c>
      <c r="P103" s="86" t="str">
        <f aca="false">IF(P$2=$E103,$J103,"")</f>
        <v/>
      </c>
      <c r="Q103" s="86" t="str">
        <f aca="false">IF(Q$2=$E103,$J103,"")</f>
        <v/>
      </c>
      <c r="R103" s="99" t="str">
        <f aca="false">IF(R$2=$E103,$J103,"")</f>
        <v/>
      </c>
      <c r="S103" s="86" t="str">
        <f aca="false">IF(S$2=$E103,$J103,"")</f>
        <v/>
      </c>
      <c r="T103" s="99" t="str">
        <f aca="false">IF(T$2=$E103,$J103,"")</f>
        <v/>
      </c>
      <c r="U103" s="86" t="str">
        <f aca="false">IF(U$2=$E103,$J103,"")</f>
        <v/>
      </c>
      <c r="V103" s="99" t="str">
        <f aca="false">IF(V$2=$E103,$J103,"")</f>
        <v/>
      </c>
      <c r="W103" s="86" t="str">
        <f aca="false">IF(W$2=$E103,$J103,"")</f>
        <v/>
      </c>
      <c r="X103" s="99" t="str">
        <f aca="false">IF(X$2=$E103,$J103,"")</f>
        <v/>
      </c>
      <c r="Y103" s="86" t="str">
        <f aca="false">IF(Y$2=$E103,$J103,"")</f>
        <v/>
      </c>
      <c r="Z103" s="99" t="str">
        <f aca="false">IF(Z$2=$E103,$J103,"")</f>
        <v/>
      </c>
      <c r="AA103" s="86" t="str">
        <f aca="false">IF(AA$2=$E103,$J103,"")</f>
        <v/>
      </c>
      <c r="AB103" s="99" t="str">
        <f aca="false">IF(AB$2=$E103,$J103,"")</f>
        <v/>
      </c>
      <c r="AC103" s="101"/>
      <c r="AD103" s="83"/>
      <c r="AE103" s="83"/>
      <c r="AF103" s="83"/>
    </row>
    <row r="104" customFormat="false" ht="14.25" hidden="false" customHeight="false" outlineLevel="0" collapsed="false">
      <c r="A104" s="82" t="n">
        <f aca="false">IF(G104&lt;&gt;0,IF(COUNTIF(G$4:G$200,G104)&lt;&gt;1,RANK(G104,G$4:G$200)&amp;"°",RANK(G104,G$4:G$200)),"")</f>
        <v>101</v>
      </c>
      <c r="B104" s="102" t="s">
        <v>161</v>
      </c>
      <c r="C104" s="86" t="str">
        <f aca="false">IFERROR(VLOOKUP($B104,TabJoueurs,2,0),"")</f>
        <v>6D</v>
      </c>
      <c r="D104" s="86" t="str">
        <f aca="false">IFERROR(VLOOKUP($B104,TabJoueurs,3,0),"")</f>
        <v>D</v>
      </c>
      <c r="E104" s="86" t="str">
        <f aca="false">IFERROR(VLOOKUP($B104,TabJoueurs,4,0),"")</f>
        <v>GER</v>
      </c>
      <c r="F104" s="86" t="n">
        <f aca="false">IFERROR(VLOOKUP($B104,TabJoueurs,7,0),"")</f>
        <v>0</v>
      </c>
      <c r="G104" s="82" t="n">
        <v>513</v>
      </c>
      <c r="H104" s="82" t="n">
        <f aca="false">COUNTIF(E$4:E104,E104)</f>
        <v>6</v>
      </c>
      <c r="I104" s="82" t="n">
        <f aca="false">IFERROR(IF(H104&lt;6,I103+1,I103),0)</f>
        <v>61</v>
      </c>
      <c r="J104" s="82" t="str">
        <f aca="false">IF(G104&gt;0,IF(H104&lt;6,PtsMax-I104+1,""),"")</f>
        <v/>
      </c>
      <c r="K104" s="97" t="n">
        <f aca="false">MAX(M104:AB104)</f>
        <v>0</v>
      </c>
      <c r="L104" s="98" t="n">
        <f aca="false">IFERROR(G104/G$1,"")</f>
        <v>0.505418719211823</v>
      </c>
      <c r="M104" s="99" t="str">
        <f aca="false">IF(M$2=$E104,$J104,"")</f>
        <v/>
      </c>
      <c r="N104" s="86" t="str">
        <f aca="false">IF(N$2=$E104,$J104,"")</f>
        <v/>
      </c>
      <c r="O104" s="99" t="str">
        <f aca="false">IF(O$2=$E104,$J104,"")</f>
        <v/>
      </c>
      <c r="P104" s="86" t="str">
        <f aca="false">IF(P$2=$E104,$J104,"")</f>
        <v/>
      </c>
      <c r="Q104" s="86" t="str">
        <f aca="false">IF(Q$2=$E104,$J104,"")</f>
        <v/>
      </c>
      <c r="R104" s="99" t="str">
        <f aca="false">IF(R$2=$E104,$J104,"")</f>
        <v/>
      </c>
      <c r="S104" s="86" t="str">
        <f aca="false">IF(S$2=$E104,$J104,"")</f>
        <v/>
      </c>
      <c r="T104" s="99" t="str">
        <f aca="false">IF(T$2=$E104,$J104,"")</f>
        <v/>
      </c>
      <c r="U104" s="86" t="str">
        <f aca="false">IF(U$2=$E104,$J104,"")</f>
        <v/>
      </c>
      <c r="V104" s="99" t="str">
        <f aca="false">IF(V$2=$E104,$J104,"")</f>
        <v/>
      </c>
      <c r="W104" s="86" t="str">
        <f aca="false">IF(W$2=$E104,$J104,"")</f>
        <v/>
      </c>
      <c r="X104" s="99" t="str">
        <f aca="false">IF(X$2=$E104,$J104,"")</f>
        <v/>
      </c>
      <c r="Y104" s="86" t="str">
        <f aca="false">IF(Y$2=$E104,$J104,"")</f>
        <v/>
      </c>
      <c r="Z104" s="99" t="str">
        <f aca="false">IF(Z$2=$E104,$J104,"")</f>
        <v/>
      </c>
      <c r="AA104" s="86" t="str">
        <f aca="false">IF(AA$2=$E104,$J104,"")</f>
        <v/>
      </c>
      <c r="AB104" s="99" t="str">
        <f aca="false">IF(AB$2=$E104,$J104,"")</f>
        <v/>
      </c>
      <c r="AC104" s="101"/>
      <c r="AD104" s="83"/>
      <c r="AE104" s="83"/>
      <c r="AF104" s="83"/>
    </row>
    <row r="105" customFormat="false" ht="14.25" hidden="false" customHeight="false" outlineLevel="0" collapsed="false">
      <c r="A105" s="82" t="n">
        <f aca="false">IF(G105&lt;&gt;0,IF(COUNTIF(G$4:G$200,G105)&lt;&gt;1,RANK(G105,G$4:G$200)&amp;"°",RANK(G105,G$4:G$200)),"")</f>
        <v>102</v>
      </c>
      <c r="B105" s="96" t="s">
        <v>162</v>
      </c>
      <c r="C105" s="86" t="str">
        <f aca="false">IFERROR(VLOOKUP($B105,TabJoueurs,2,0),"")</f>
        <v>NC</v>
      </c>
      <c r="D105" s="86" t="str">
        <f aca="false">IFERROR(VLOOKUP($B105,TabJoueurs,3,0),"")</f>
        <v>V</v>
      </c>
      <c r="E105" s="86" t="str">
        <f aca="false">IFERROR(VLOOKUP($B105,TabJoueurs,4,0),"")</f>
        <v>CNB</v>
      </c>
      <c r="F105" s="86" t="n">
        <f aca="false">IFERROR(VLOOKUP($B105,TabJoueurs,7,0),"")</f>
        <v>0</v>
      </c>
      <c r="G105" s="82" t="n">
        <v>508</v>
      </c>
      <c r="H105" s="82" t="n">
        <f aca="false">COUNTIF(E$4:E105,E105)</f>
        <v>3</v>
      </c>
      <c r="I105" s="82" t="n">
        <f aca="false">IFERROR(IF(H105&lt;6,I104+1,I104),0)</f>
        <v>62</v>
      </c>
      <c r="J105" s="82" t="n">
        <f aca="false">IF(G105&gt;0,IF(H105&lt;6,PtsMax-I105+1,""),"")</f>
        <v>4</v>
      </c>
      <c r="K105" s="97" t="n">
        <f aca="false">MAX(M105:AB105)</f>
        <v>4</v>
      </c>
      <c r="L105" s="98" t="n">
        <f aca="false">IFERROR(G105/G$1,"")</f>
        <v>0.500492610837438</v>
      </c>
      <c r="M105" s="99" t="str">
        <f aca="false">IF(M$2=$E105,$J105,"")</f>
        <v/>
      </c>
      <c r="N105" s="86" t="str">
        <f aca="false">IF(N$2=$E105,$J105,"")</f>
        <v/>
      </c>
      <c r="O105" s="99" t="str">
        <f aca="false">IF(O$2=$E105,$J105,"")</f>
        <v/>
      </c>
      <c r="P105" s="86" t="str">
        <f aca="false">IF(P$2=$E105,$J105,"")</f>
        <v/>
      </c>
      <c r="Q105" s="86" t="str">
        <f aca="false">IF(Q$2=$E105,$J105,"")</f>
        <v/>
      </c>
      <c r="R105" s="99" t="str">
        <f aca="false">IF(R$2=$E105,$J105,"")</f>
        <v/>
      </c>
      <c r="S105" s="86" t="n">
        <f aca="false">IF(S$2=$E105,$J105,"")</f>
        <v>4</v>
      </c>
      <c r="T105" s="99" t="str">
        <f aca="false">IF(T$2=$E105,$J105,"")</f>
        <v/>
      </c>
      <c r="U105" s="86" t="str">
        <f aca="false">IF(U$2=$E105,$J105,"")</f>
        <v/>
      </c>
      <c r="V105" s="99" t="str">
        <f aca="false">IF(V$2=$E105,$J105,"")</f>
        <v/>
      </c>
      <c r="W105" s="86" t="str">
        <f aca="false">IF(W$2=$E105,$J105,"")</f>
        <v/>
      </c>
      <c r="X105" s="99" t="str">
        <f aca="false">IF(X$2=$E105,$J105,"")</f>
        <v/>
      </c>
      <c r="Y105" s="86" t="str">
        <f aca="false">IF(Y$2=$E105,$J105,"")</f>
        <v/>
      </c>
      <c r="Z105" s="99" t="str">
        <f aca="false">IF(Z$2=$E105,$J105,"")</f>
        <v/>
      </c>
      <c r="AA105" s="86" t="str">
        <f aca="false">IF(AA$2=$E105,$J105,"")</f>
        <v/>
      </c>
      <c r="AB105" s="99" t="str">
        <f aca="false">IF(AB$2=$E105,$J105,"")</f>
        <v/>
      </c>
      <c r="AC105" s="101"/>
      <c r="AD105" s="83"/>
      <c r="AE105" s="83"/>
      <c r="AF105" s="83"/>
    </row>
    <row r="106" customFormat="false" ht="14.25" hidden="false" customHeight="false" outlineLevel="0" collapsed="false">
      <c r="A106" s="82" t="n">
        <f aca="false">IF(G106&lt;&gt;0,IF(COUNTIF(G$4:G$200,G106)&lt;&gt;1,RANK(G106,G$4:G$200)&amp;"°",RANK(G106,G$4:G$200)),"")</f>
        <v>103</v>
      </c>
      <c r="B106" s="96" t="s">
        <v>163</v>
      </c>
      <c r="C106" s="86" t="str">
        <f aca="false">IFERROR(VLOOKUP($B106,TabJoueurs,2,0),"")</f>
        <v>NC</v>
      </c>
      <c r="D106" s="86" t="n">
        <f aca="false">IFERROR(VLOOKUP($B106,TabJoueurs,3,0),"")</f>
        <v>0</v>
      </c>
      <c r="E106" s="86" t="str">
        <f aca="false">IFERROR(VLOOKUP($B106,TabJoueurs,4,0),"")</f>
        <v>FLO</v>
      </c>
      <c r="F106" s="86" t="n">
        <f aca="false">IFERROR(VLOOKUP($B106,TabJoueurs,7,0),"")</f>
        <v>0</v>
      </c>
      <c r="G106" s="82" t="n">
        <v>507</v>
      </c>
      <c r="H106" s="82" t="n">
        <f aca="false">COUNTIF(E$4:E106,E106)</f>
        <v>9</v>
      </c>
      <c r="I106" s="82" t="n">
        <f aca="false">IFERROR(IF(H106&lt;6,I105+1,I105),0)</f>
        <v>62</v>
      </c>
      <c r="J106" s="82" t="str">
        <f aca="false">IF(G106&gt;0,IF(H106&lt;6,PtsMax-I106+1,""),"")</f>
        <v/>
      </c>
      <c r="K106" s="97" t="n">
        <f aca="false">MAX(M106:AB106)</f>
        <v>0</v>
      </c>
      <c r="L106" s="98" t="n">
        <f aca="false">IFERROR(G106/G$1,"")</f>
        <v>0.499507389162562</v>
      </c>
      <c r="M106" s="99" t="str">
        <f aca="false">IF(M$2=$E106,$J106,"")</f>
        <v/>
      </c>
      <c r="N106" s="86" t="str">
        <f aca="false">IF(N$2=$E106,$J106,"")</f>
        <v/>
      </c>
      <c r="O106" s="99" t="str">
        <f aca="false">IF(O$2=$E106,$J106,"")</f>
        <v/>
      </c>
      <c r="P106" s="86" t="str">
        <f aca="false">IF(P$2=$E106,$J106,"")</f>
        <v/>
      </c>
      <c r="Q106" s="86" t="str">
        <f aca="false">IF(Q$2=$E106,$J106,"")</f>
        <v/>
      </c>
      <c r="R106" s="99" t="str">
        <f aca="false">IF(R$2=$E106,$J106,"")</f>
        <v/>
      </c>
      <c r="S106" s="86" t="str">
        <f aca="false">IF(S$2=$E106,$J106,"")</f>
        <v/>
      </c>
      <c r="T106" s="99" t="str">
        <f aca="false">IF(T$2=$E106,$J106,"")</f>
        <v/>
      </c>
      <c r="U106" s="86" t="str">
        <f aca="false">IF(U$2=$E106,$J106,"")</f>
        <v/>
      </c>
      <c r="V106" s="99" t="str">
        <f aca="false">IF(V$2=$E106,$J106,"")</f>
        <v/>
      </c>
      <c r="W106" s="86" t="str">
        <f aca="false">IF(W$2=$E106,$J106,"")</f>
        <v/>
      </c>
      <c r="X106" s="99" t="str">
        <f aca="false">IF(X$2=$E106,$J106,"")</f>
        <v/>
      </c>
      <c r="Y106" s="86" t="str">
        <f aca="false">IF(Y$2=$E106,$J106,"")</f>
        <v/>
      </c>
      <c r="Z106" s="99" t="str">
        <f aca="false">IF(Z$2=$E106,$J106,"")</f>
        <v/>
      </c>
      <c r="AA106" s="86" t="str">
        <f aca="false">IF(AA$2=$E106,$J106,"")</f>
        <v/>
      </c>
      <c r="AB106" s="99" t="str">
        <f aca="false">IF(AB$2=$E106,$J106,"")</f>
        <v/>
      </c>
      <c r="AC106" s="101"/>
      <c r="AD106" s="83"/>
      <c r="AE106" s="83"/>
      <c r="AF106" s="83"/>
    </row>
    <row r="107" customFormat="false" ht="14.25" hidden="false" customHeight="false" outlineLevel="0" collapsed="false">
      <c r="A107" s="82" t="n">
        <f aca="false">IF(G107&lt;&gt;0,IF(COUNTIF(G$4:G$200,G107)&lt;&gt;1,RANK(G107,G$4:G$200)&amp;"°",RANK(G107,G$4:G$200)),"")</f>
        <v>104</v>
      </c>
      <c r="B107" s="96" t="s">
        <v>164</v>
      </c>
      <c r="C107" s="86" t="str">
        <f aca="false">IFERROR(VLOOKUP($B107,TabJoueurs,2,0),"")</f>
        <v>NC</v>
      </c>
      <c r="D107" s="86" t="str">
        <f aca="false">IFERROR(VLOOKUP($B107,TabJoueurs,3,0),"")</f>
        <v>S</v>
      </c>
      <c r="E107" s="86" t="str">
        <f aca="false">IFERROR(VLOOKUP($B107,TabJoueurs,4,0),"")</f>
        <v>DZY</v>
      </c>
      <c r="F107" s="86" t="n">
        <f aca="false">IFERROR(VLOOKUP($B107,TabJoueurs,7,0),"")</f>
        <v>0</v>
      </c>
      <c r="G107" s="82" t="n">
        <v>505</v>
      </c>
      <c r="H107" s="82" t="n">
        <f aca="false">COUNTIF(E$4:E107,E107)</f>
        <v>10</v>
      </c>
      <c r="I107" s="82" t="n">
        <f aca="false">IFERROR(IF(H107&lt;6,I106+1,I106),0)</f>
        <v>62</v>
      </c>
      <c r="J107" s="82" t="str">
        <f aca="false">IF(G107&gt;0,IF(H107&lt;6,PtsMax-I107+1,""),"")</f>
        <v/>
      </c>
      <c r="K107" s="97" t="n">
        <f aca="false">MAX(M107:AB107)</f>
        <v>0</v>
      </c>
      <c r="L107" s="98" t="n">
        <f aca="false">IFERROR(G107/G$1,"")</f>
        <v>0.497536945812808</v>
      </c>
      <c r="M107" s="99" t="str">
        <f aca="false">IF(M$2=$E107,$J107,"")</f>
        <v/>
      </c>
      <c r="N107" s="86" t="str">
        <f aca="false">IF(N$2=$E107,$J107,"")</f>
        <v/>
      </c>
      <c r="O107" s="99" t="str">
        <f aca="false">IF(O$2=$E107,$J107,"")</f>
        <v/>
      </c>
      <c r="P107" s="86" t="str">
        <f aca="false">IF(P$2=$E107,$J107,"")</f>
        <v/>
      </c>
      <c r="Q107" s="86" t="str">
        <f aca="false">IF(Q$2=$E107,$J107,"")</f>
        <v/>
      </c>
      <c r="R107" s="99" t="str">
        <f aca="false">IF(R$2=$E107,$J107,"")</f>
        <v/>
      </c>
      <c r="S107" s="86" t="str">
        <f aca="false">IF(S$2=$E107,$J107,"")</f>
        <v/>
      </c>
      <c r="T107" s="99" t="str">
        <f aca="false">IF(T$2=$E107,$J107,"")</f>
        <v/>
      </c>
      <c r="U107" s="86" t="str">
        <f aca="false">IF(U$2=$E107,$J107,"")</f>
        <v/>
      </c>
      <c r="V107" s="99" t="str">
        <f aca="false">IF(V$2=$E107,$J107,"")</f>
        <v/>
      </c>
      <c r="W107" s="86" t="str">
        <f aca="false">IF(W$2=$E107,$J107,"")</f>
        <v/>
      </c>
      <c r="X107" s="99" t="str">
        <f aca="false">IF(X$2=$E107,$J107,"")</f>
        <v/>
      </c>
      <c r="Y107" s="86" t="str">
        <f aca="false">IF(Y$2=$E107,$J107,"")</f>
        <v/>
      </c>
      <c r="Z107" s="99" t="str">
        <f aca="false">IF(Z$2=$E107,$J107,"")</f>
        <v/>
      </c>
      <c r="AA107" s="86" t="str">
        <f aca="false">IF(AA$2=$E107,$J107,"")</f>
        <v/>
      </c>
      <c r="AB107" s="99" t="str">
        <f aca="false">IF(AB$2=$E107,$J107,"")</f>
        <v/>
      </c>
      <c r="AC107" s="101"/>
      <c r="AD107" s="83"/>
      <c r="AE107" s="83"/>
      <c r="AF107" s="83"/>
    </row>
    <row r="108" customFormat="false" ht="14.25" hidden="false" customHeight="false" outlineLevel="0" collapsed="false">
      <c r="A108" s="82" t="n">
        <f aca="false">IF(G108&lt;&gt;0,IF(COUNTIF(G$4:G$200,G108)&lt;&gt;1,RANK(G108,G$4:G$200)&amp;"°",RANK(G108,G$4:G$200)),"")</f>
        <v>105</v>
      </c>
      <c r="B108" s="102" t="s">
        <v>165</v>
      </c>
      <c r="C108" s="86" t="str">
        <f aca="false">IFERROR(VLOOKUP($B108,TabJoueurs,2,0),"")</f>
        <v>6C</v>
      </c>
      <c r="D108" s="86" t="str">
        <f aca="false">IFERROR(VLOOKUP($B108,TabJoueurs,3,0),"")</f>
        <v>V</v>
      </c>
      <c r="E108" s="86" t="str">
        <f aca="false">IFERROR(VLOOKUP($B108,TabJoueurs,4,0),"")</f>
        <v>GER</v>
      </c>
      <c r="F108" s="86" t="n">
        <f aca="false">IFERROR(VLOOKUP($B108,TabJoueurs,7,0),"")</f>
        <v>0</v>
      </c>
      <c r="G108" s="82" t="n">
        <v>500</v>
      </c>
      <c r="H108" s="82" t="n">
        <f aca="false">COUNTIF(E$4:E108,E108)</f>
        <v>7</v>
      </c>
      <c r="I108" s="82" t="n">
        <f aca="false">IFERROR(IF(H108&lt;6,I107+1,I107),0)</f>
        <v>62</v>
      </c>
      <c r="J108" s="82" t="str">
        <f aca="false">IF(G108&gt;0,IF(H108&lt;6,PtsMax-I108+1,""),"")</f>
        <v/>
      </c>
      <c r="K108" s="97" t="n">
        <f aca="false">MAX(M108:AB108)</f>
        <v>0</v>
      </c>
      <c r="L108" s="98" t="n">
        <f aca="false">IFERROR(G108/G$1,"")</f>
        <v>0.492610837438424</v>
      </c>
      <c r="M108" s="99" t="str">
        <f aca="false">IF(M$2=$E108,$J108,"")</f>
        <v/>
      </c>
      <c r="N108" s="86" t="str">
        <f aca="false">IF(N$2=$E108,$J108,"")</f>
        <v/>
      </c>
      <c r="O108" s="99" t="str">
        <f aca="false">IF(O$2=$E108,$J108,"")</f>
        <v/>
      </c>
      <c r="P108" s="86" t="str">
        <f aca="false">IF(P$2=$E108,$J108,"")</f>
        <v/>
      </c>
      <c r="Q108" s="86" t="str">
        <f aca="false">IF(Q$2=$E108,$J108,"")</f>
        <v/>
      </c>
      <c r="R108" s="99" t="str">
        <f aca="false">IF(R$2=$E108,$J108,"")</f>
        <v/>
      </c>
      <c r="S108" s="86" t="str">
        <f aca="false">IF(S$2=$E108,$J108,"")</f>
        <v/>
      </c>
      <c r="T108" s="99" t="str">
        <f aca="false">IF(T$2=$E108,$J108,"")</f>
        <v/>
      </c>
      <c r="U108" s="86" t="str">
        <f aca="false">IF(U$2=$E108,$J108,"")</f>
        <v/>
      </c>
      <c r="V108" s="99" t="str">
        <f aca="false">IF(V$2=$E108,$J108,"")</f>
        <v/>
      </c>
      <c r="W108" s="86" t="str">
        <f aca="false">IF(W$2=$E108,$J108,"")</f>
        <v/>
      </c>
      <c r="X108" s="99" t="str">
        <f aca="false">IF(X$2=$E108,$J108,"")</f>
        <v/>
      </c>
      <c r="Y108" s="86" t="str">
        <f aca="false">IF(Y$2=$E108,$J108,"")</f>
        <v/>
      </c>
      <c r="Z108" s="99" t="str">
        <f aca="false">IF(Z$2=$E108,$J108,"")</f>
        <v/>
      </c>
      <c r="AA108" s="86" t="str">
        <f aca="false">IF(AA$2=$E108,$J108,"")</f>
        <v/>
      </c>
      <c r="AB108" s="99" t="str">
        <f aca="false">IF(AB$2=$E108,$J108,"")</f>
        <v/>
      </c>
      <c r="AC108" s="101"/>
      <c r="AD108" s="83"/>
      <c r="AE108" s="83"/>
      <c r="AF108" s="83"/>
    </row>
    <row r="109" customFormat="false" ht="14.25" hidden="false" customHeight="false" outlineLevel="0" collapsed="false">
      <c r="A109" s="82" t="n">
        <f aca="false">IF(G109&lt;&gt;0,IF(COUNTIF(G$4:G$200,G109)&lt;&gt;1,RANK(G109,G$4:G$200)&amp;"°",RANK(G109,G$4:G$200)),"")</f>
        <v>106</v>
      </c>
      <c r="B109" s="102" t="s">
        <v>166</v>
      </c>
      <c r="C109" s="86" t="str">
        <f aca="false">IFERROR(VLOOKUP($B109,TabJoueurs,2,0),"")</f>
        <v>NC</v>
      </c>
      <c r="D109" s="86" t="n">
        <f aca="false">IFERROR(VLOOKUP($B109,TabJoueurs,3,0),"")</f>
        <v>0</v>
      </c>
      <c r="E109" s="86" t="str">
        <f aca="false">IFERROR(VLOOKUP($B109,TabJoueurs,4,0),"")</f>
        <v>GER</v>
      </c>
      <c r="F109" s="86" t="n">
        <f aca="false">IFERROR(VLOOKUP($B109,TabJoueurs,7,0),"")</f>
        <v>0</v>
      </c>
      <c r="G109" s="82" t="n">
        <v>496</v>
      </c>
      <c r="H109" s="82" t="n">
        <f aca="false">COUNTIF(E$4:E109,E109)</f>
        <v>8</v>
      </c>
      <c r="I109" s="82" t="n">
        <f aca="false">IFERROR(IF(H109&lt;6,I108+1,I108),0)</f>
        <v>62</v>
      </c>
      <c r="J109" s="82" t="str">
        <f aca="false">IF(G109&gt;0,IF(H109&lt;6,PtsMax-I109+1,""),"")</f>
        <v/>
      </c>
      <c r="K109" s="97" t="n">
        <f aca="false">MAX(M109:AB109)</f>
        <v>0</v>
      </c>
      <c r="L109" s="98" t="n">
        <f aca="false">IFERROR(G109/G$1,"")</f>
        <v>0.488669950738916</v>
      </c>
      <c r="M109" s="99" t="str">
        <f aca="false">IF(M$2=$E109,$J109,"")</f>
        <v/>
      </c>
      <c r="N109" s="86" t="str">
        <f aca="false">IF(N$2=$E109,$J109,"")</f>
        <v/>
      </c>
      <c r="O109" s="99" t="str">
        <f aca="false">IF(O$2=$E109,$J109,"")</f>
        <v/>
      </c>
      <c r="P109" s="86" t="str">
        <f aca="false">IF(P$2=$E109,$J109,"")</f>
        <v/>
      </c>
      <c r="Q109" s="86" t="str">
        <f aca="false">IF(Q$2=$E109,$J109,"")</f>
        <v/>
      </c>
      <c r="R109" s="99" t="str">
        <f aca="false">IF(R$2=$E109,$J109,"")</f>
        <v/>
      </c>
      <c r="S109" s="86" t="str">
        <f aca="false">IF(S$2=$E109,$J109,"")</f>
        <v/>
      </c>
      <c r="T109" s="99" t="str">
        <f aca="false">IF(T$2=$E109,$J109,"")</f>
        <v/>
      </c>
      <c r="U109" s="86" t="str">
        <f aca="false">IF(U$2=$E109,$J109,"")</f>
        <v/>
      </c>
      <c r="V109" s="99" t="str">
        <f aca="false">IF(V$2=$E109,$J109,"")</f>
        <v/>
      </c>
      <c r="W109" s="86" t="str">
        <f aca="false">IF(W$2=$E109,$J109,"")</f>
        <v/>
      </c>
      <c r="X109" s="99" t="str">
        <f aca="false">IF(X$2=$E109,$J109,"")</f>
        <v/>
      </c>
      <c r="Y109" s="86" t="str">
        <f aca="false">IF(Y$2=$E109,$J109,"")</f>
        <v/>
      </c>
      <c r="Z109" s="99" t="str">
        <f aca="false">IF(Z$2=$E109,$J109,"")</f>
        <v/>
      </c>
      <c r="AA109" s="86" t="str">
        <f aca="false">IF(AA$2=$E109,$J109,"")</f>
        <v/>
      </c>
      <c r="AB109" s="99" t="str">
        <f aca="false">IF(AB$2=$E109,$J109,"")</f>
        <v/>
      </c>
      <c r="AC109" s="101"/>
      <c r="AD109" s="83"/>
      <c r="AE109" s="83"/>
      <c r="AF109" s="83"/>
    </row>
    <row r="110" customFormat="false" ht="14.25" hidden="false" customHeight="false" outlineLevel="0" collapsed="false">
      <c r="A110" s="82" t="n">
        <f aca="false">IF(G110&lt;&gt;0,IF(COUNTIF(G$4:G$200,G110)&lt;&gt;1,RANK(G110,G$4:G$200)&amp;"°",RANK(G110,G$4:G$200)),"")</f>
        <v>107</v>
      </c>
      <c r="B110" s="96" t="s">
        <v>167</v>
      </c>
      <c r="C110" s="86" t="str">
        <f aca="false">IFERROR(VLOOKUP($B110,TabJoueurs,2,0),"")</f>
        <v>6D</v>
      </c>
      <c r="D110" s="86" t="str">
        <f aca="false">IFERROR(VLOOKUP($B110,TabJoueurs,3,0),"")</f>
        <v>S</v>
      </c>
      <c r="E110" s="86" t="str">
        <f aca="false">IFERROR(VLOOKUP($B110,TabJoueurs,4,0),"")</f>
        <v>BAH</v>
      </c>
      <c r="F110" s="86" t="n">
        <f aca="false">IFERROR(VLOOKUP($B110,TabJoueurs,7,0),"")</f>
        <v>0</v>
      </c>
      <c r="G110" s="82" t="n">
        <v>484</v>
      </c>
      <c r="H110" s="82" t="n">
        <f aca="false">COUNTIF(E$4:E110,E110)</f>
        <v>12</v>
      </c>
      <c r="I110" s="82" t="n">
        <f aca="false">IFERROR(IF(H110&lt;6,I109+1,I109),0)</f>
        <v>62</v>
      </c>
      <c r="J110" s="82" t="str">
        <f aca="false">IF(G110&gt;0,IF(H110&lt;6,PtsMax-I110+1,""),"")</f>
        <v/>
      </c>
      <c r="K110" s="97" t="n">
        <f aca="false">MAX(M110:AB110)</f>
        <v>0</v>
      </c>
      <c r="L110" s="98" t="n">
        <f aca="false">IFERROR(G110/G$1,"")</f>
        <v>0.476847290640394</v>
      </c>
      <c r="M110" s="99" t="str">
        <f aca="false">IF(M$2=$E110,$J110,"")</f>
        <v/>
      </c>
      <c r="N110" s="86" t="str">
        <f aca="false">IF(N$2=$E110,$J110,"")</f>
        <v/>
      </c>
      <c r="O110" s="99" t="str">
        <f aca="false">IF(O$2=$E110,$J110,"")</f>
        <v/>
      </c>
      <c r="P110" s="86" t="str">
        <f aca="false">IF(P$2=$E110,$J110,"")</f>
        <v/>
      </c>
      <c r="Q110" s="86" t="str">
        <f aca="false">IF(Q$2=$E110,$J110,"")</f>
        <v/>
      </c>
      <c r="R110" s="99" t="str">
        <f aca="false">IF(R$2=$E110,$J110,"")</f>
        <v/>
      </c>
      <c r="S110" s="86" t="str">
        <f aca="false">IF(S$2=$E110,$J110,"")</f>
        <v/>
      </c>
      <c r="T110" s="99" t="str">
        <f aca="false">IF(T$2=$E110,$J110,"")</f>
        <v/>
      </c>
      <c r="U110" s="86" t="str">
        <f aca="false">IF(U$2=$E110,$J110,"")</f>
        <v/>
      </c>
      <c r="V110" s="99" t="str">
        <f aca="false">IF(V$2=$E110,$J110,"")</f>
        <v/>
      </c>
      <c r="W110" s="86" t="str">
        <f aca="false">IF(W$2=$E110,$J110,"")</f>
        <v/>
      </c>
      <c r="X110" s="99" t="str">
        <f aca="false">IF(X$2=$E110,$J110,"")</f>
        <v/>
      </c>
      <c r="Y110" s="86" t="str">
        <f aca="false">IF(Y$2=$E110,$J110,"")</f>
        <v/>
      </c>
      <c r="Z110" s="99" t="str">
        <f aca="false">IF(Z$2=$E110,$J110,"")</f>
        <v/>
      </c>
      <c r="AA110" s="86" t="str">
        <f aca="false">IF(AA$2=$E110,$J110,"")</f>
        <v/>
      </c>
      <c r="AB110" s="99" t="str">
        <f aca="false">IF(AB$2=$E110,$J110,"")</f>
        <v/>
      </c>
      <c r="AC110" s="101"/>
      <c r="AD110" s="83"/>
      <c r="AE110" s="83"/>
      <c r="AF110" s="83"/>
    </row>
    <row r="111" customFormat="false" ht="14.25" hidden="false" customHeight="false" outlineLevel="0" collapsed="false">
      <c r="A111" s="82" t="n">
        <f aca="false">IF(G111&lt;&gt;0,IF(COUNTIF(G$4:G$200,G111)&lt;&gt;1,RANK(G111,G$4:G$200)&amp;"°",RANK(G111,G$4:G$200)),"")</f>
        <v>108</v>
      </c>
      <c r="B111" s="102" t="s">
        <v>168</v>
      </c>
      <c r="C111" s="86" t="str">
        <f aca="false">IFERROR(VLOOKUP($B111,TabJoueurs,2,0),"")</f>
        <v>6D</v>
      </c>
      <c r="D111" s="86" t="str">
        <f aca="false">IFERROR(VLOOKUP($B111,TabJoueurs,3,0),"")</f>
        <v>D</v>
      </c>
      <c r="E111" s="86" t="str">
        <f aca="false">IFERROR(VLOOKUP($B111,TabJoueurs,4,0),"")</f>
        <v>GER</v>
      </c>
      <c r="F111" s="86" t="n">
        <f aca="false">IFERROR(VLOOKUP($B111,TabJoueurs,7,0),"")</f>
        <v>0</v>
      </c>
      <c r="G111" s="82" t="n">
        <v>480</v>
      </c>
      <c r="H111" s="82" t="n">
        <f aca="false">COUNTIF(E$4:E111,E111)</f>
        <v>9</v>
      </c>
      <c r="I111" s="82" t="n">
        <f aca="false">IFERROR(IF(H111&lt;6,I110+1,I110),0)</f>
        <v>62</v>
      </c>
      <c r="J111" s="82" t="str">
        <f aca="false">IF(G111&gt;0,IF(H111&lt;6,PtsMax-I111+1,""),"")</f>
        <v/>
      </c>
      <c r="K111" s="97" t="n">
        <f aca="false">MAX(M111:AB111)</f>
        <v>0</v>
      </c>
      <c r="L111" s="98" t="n">
        <f aca="false">IFERROR(G111/G$1,"")</f>
        <v>0.472906403940887</v>
      </c>
      <c r="M111" s="99" t="str">
        <f aca="false">IF(M$2=$E111,$J111,"")</f>
        <v/>
      </c>
      <c r="N111" s="86" t="str">
        <f aca="false">IF(N$2=$E111,$J111,"")</f>
        <v/>
      </c>
      <c r="O111" s="99" t="str">
        <f aca="false">IF(O$2=$E111,$J111,"")</f>
        <v/>
      </c>
      <c r="P111" s="86" t="str">
        <f aca="false">IF(P$2=$E111,$J111,"")</f>
        <v/>
      </c>
      <c r="Q111" s="86" t="str">
        <f aca="false">IF(Q$2=$E111,$J111,"")</f>
        <v/>
      </c>
      <c r="R111" s="99" t="str">
        <f aca="false">IF(R$2=$E111,$J111,"")</f>
        <v/>
      </c>
      <c r="S111" s="86" t="str">
        <f aca="false">IF(S$2=$E111,$J111,"")</f>
        <v/>
      </c>
      <c r="T111" s="99" t="str">
        <f aca="false">IF(T$2=$E111,$J111,"")</f>
        <v/>
      </c>
      <c r="U111" s="86" t="str">
        <f aca="false">IF(U$2=$E111,$J111,"")</f>
        <v/>
      </c>
      <c r="V111" s="99" t="str">
        <f aca="false">IF(V$2=$E111,$J111,"")</f>
        <v/>
      </c>
      <c r="W111" s="86" t="str">
        <f aca="false">IF(W$2=$E111,$J111,"")</f>
        <v/>
      </c>
      <c r="X111" s="99" t="str">
        <f aca="false">IF(X$2=$E111,$J111,"")</f>
        <v/>
      </c>
      <c r="Y111" s="86" t="str">
        <f aca="false">IF(Y$2=$E111,$J111,"")</f>
        <v/>
      </c>
      <c r="Z111" s="99" t="str">
        <f aca="false">IF(Z$2=$E111,$J111,"")</f>
        <v/>
      </c>
      <c r="AA111" s="86" t="str">
        <f aca="false">IF(AA$2=$E111,$J111,"")</f>
        <v/>
      </c>
      <c r="AB111" s="99" t="str">
        <f aca="false">IF(AB$2=$E111,$J111,"")</f>
        <v/>
      </c>
      <c r="AC111" s="101"/>
      <c r="AD111" s="83"/>
      <c r="AE111" s="83"/>
      <c r="AF111" s="83"/>
    </row>
    <row r="112" customFormat="false" ht="14.25" hidden="false" customHeight="false" outlineLevel="0" collapsed="false">
      <c r="A112" s="82" t="n">
        <f aca="false">IF(G112&lt;&gt;0,IF(COUNTIF(G$4:G$200,G112)&lt;&gt;1,RANK(G112,G$4:G$200)&amp;"°",RANK(G112,G$4:G$200)),"")</f>
        <v>109</v>
      </c>
      <c r="B112" s="102" t="s">
        <v>169</v>
      </c>
      <c r="C112" s="86" t="str">
        <f aca="false">IFERROR(VLOOKUP($B112,TabJoueurs,2,0),"")</f>
        <v>6D</v>
      </c>
      <c r="D112" s="86" t="str">
        <f aca="false">IFERROR(VLOOKUP($B112,TabJoueurs,3,0),"")</f>
        <v>V</v>
      </c>
      <c r="E112" s="86" t="str">
        <f aca="false">IFERROR(VLOOKUP($B112,TabJoueurs,4,0),"")</f>
        <v>GER</v>
      </c>
      <c r="F112" s="86" t="n">
        <f aca="false">IFERROR(VLOOKUP($B112,TabJoueurs,7,0),"")</f>
        <v>0</v>
      </c>
      <c r="G112" s="82" t="n">
        <v>467</v>
      </c>
      <c r="H112" s="82" t="n">
        <f aca="false">COUNTIF(E$4:E112,E112)</f>
        <v>10</v>
      </c>
      <c r="I112" s="82" t="n">
        <f aca="false">IFERROR(IF(H112&lt;6,I111+1,I111),0)</f>
        <v>62</v>
      </c>
      <c r="J112" s="82" t="str">
        <f aca="false">IF(G112&gt;0,IF(H112&lt;6,PtsMax-I112+1,""),"")</f>
        <v/>
      </c>
      <c r="K112" s="97" t="n">
        <f aca="false">MAX(M112:AB112)</f>
        <v>0</v>
      </c>
      <c r="L112" s="98" t="n">
        <f aca="false">IFERROR(G112/G$1,"")</f>
        <v>0.460098522167488</v>
      </c>
      <c r="M112" s="99" t="str">
        <f aca="false">IF(M$2=$E112,$J112,"")</f>
        <v/>
      </c>
      <c r="N112" s="86" t="str">
        <f aca="false">IF(N$2=$E112,$J112,"")</f>
        <v/>
      </c>
      <c r="O112" s="99" t="str">
        <f aca="false">IF(O$2=$E112,$J112,"")</f>
        <v/>
      </c>
      <c r="P112" s="86" t="str">
        <f aca="false">IF(P$2=$E112,$J112,"")</f>
        <v/>
      </c>
      <c r="Q112" s="86" t="str">
        <f aca="false">IF(Q$2=$E112,$J112,"")</f>
        <v/>
      </c>
      <c r="R112" s="99" t="str">
        <f aca="false">IF(R$2=$E112,$J112,"")</f>
        <v/>
      </c>
      <c r="S112" s="86" t="str">
        <f aca="false">IF(S$2=$E112,$J112,"")</f>
        <v/>
      </c>
      <c r="T112" s="99" t="str">
        <f aca="false">IF(T$2=$E112,$J112,"")</f>
        <v/>
      </c>
      <c r="U112" s="86" t="str">
        <f aca="false">IF(U$2=$E112,$J112,"")</f>
        <v/>
      </c>
      <c r="V112" s="99" t="str">
        <f aca="false">IF(V$2=$E112,$J112,"")</f>
        <v/>
      </c>
      <c r="W112" s="86" t="str">
        <f aca="false">IF(W$2=$E112,$J112,"")</f>
        <v/>
      </c>
      <c r="X112" s="99" t="str">
        <f aca="false">IF(X$2=$E112,$J112,"")</f>
        <v/>
      </c>
      <c r="Y112" s="86" t="str">
        <f aca="false">IF(Y$2=$E112,$J112,"")</f>
        <v/>
      </c>
      <c r="Z112" s="99" t="str">
        <f aca="false">IF(Z$2=$E112,$J112,"")</f>
        <v/>
      </c>
      <c r="AA112" s="86" t="str">
        <f aca="false">IF(AA$2=$E112,$J112,"")</f>
        <v/>
      </c>
      <c r="AB112" s="99" t="str">
        <f aca="false">IF(AB$2=$E112,$J112,"")</f>
        <v/>
      </c>
      <c r="AC112" s="101"/>
      <c r="AD112" s="83"/>
      <c r="AE112" s="83"/>
      <c r="AF112" s="83"/>
    </row>
    <row r="113" customFormat="false" ht="14.25" hidden="false" customHeight="false" outlineLevel="0" collapsed="false">
      <c r="A113" s="82" t="n">
        <f aca="false">IF(G113&lt;&gt;0,IF(COUNTIF(G$4:G$200,G113)&lt;&gt;1,RANK(G113,G$4:G$200)&amp;"°",RANK(G113,G$4:G$200)),"")</f>
        <v>110</v>
      </c>
      <c r="B113" s="96" t="s">
        <v>170</v>
      </c>
      <c r="C113" s="86" t="str">
        <f aca="false">IFERROR(VLOOKUP($B113,TabJoueurs,2,0),"")</f>
        <v>6B</v>
      </c>
      <c r="D113" s="86" t="str">
        <f aca="false">IFERROR(VLOOKUP($B113,TabJoueurs,3,0),"")</f>
        <v>V</v>
      </c>
      <c r="E113" s="86" t="str">
        <f aca="false">IFERROR(VLOOKUP($B113,TabJoueurs,4,0),"")</f>
        <v>DZY</v>
      </c>
      <c r="F113" s="86" t="n">
        <f aca="false">IFERROR(VLOOKUP($B113,TabJoueurs,7,0),"")</f>
        <v>0</v>
      </c>
      <c r="G113" s="82" t="n">
        <v>460</v>
      </c>
      <c r="H113" s="82" t="n">
        <f aca="false">COUNTIF(E$4:E113,E113)</f>
        <v>11</v>
      </c>
      <c r="I113" s="82" t="n">
        <f aca="false">IFERROR(IF(H113&lt;6,I112+1,I112),0)</f>
        <v>62</v>
      </c>
      <c r="J113" s="82" t="str">
        <f aca="false">IF(G113&gt;0,IF(H113&lt;6,PtsMax-I113+1,""),"")</f>
        <v/>
      </c>
      <c r="K113" s="97" t="n">
        <f aca="false">MAX(M113:AB113)</f>
        <v>0</v>
      </c>
      <c r="L113" s="98" t="n">
        <f aca="false">IFERROR(G113/G$1,"")</f>
        <v>0.45320197044335</v>
      </c>
      <c r="M113" s="99" t="str">
        <f aca="false">IF(M$2=$E113,$J113,"")</f>
        <v/>
      </c>
      <c r="N113" s="86" t="str">
        <f aca="false">IF(N$2=$E113,$J113,"")</f>
        <v/>
      </c>
      <c r="O113" s="99" t="str">
        <f aca="false">IF(O$2=$E113,$J113,"")</f>
        <v/>
      </c>
      <c r="P113" s="86" t="str">
        <f aca="false">IF(P$2=$E113,$J113,"")</f>
        <v/>
      </c>
      <c r="Q113" s="86" t="str">
        <f aca="false">IF(Q$2=$E113,$J113,"")</f>
        <v/>
      </c>
      <c r="R113" s="99" t="str">
        <f aca="false">IF(R$2=$E113,$J113,"")</f>
        <v/>
      </c>
      <c r="S113" s="86" t="str">
        <f aca="false">IF(S$2=$E113,$J113,"")</f>
        <v/>
      </c>
      <c r="T113" s="99" t="str">
        <f aca="false">IF(T$2=$E113,$J113,"")</f>
        <v/>
      </c>
      <c r="U113" s="86" t="str">
        <f aca="false">IF(U$2=$E113,$J113,"")</f>
        <v/>
      </c>
      <c r="V113" s="99" t="str">
        <f aca="false">IF(V$2=$E113,$J113,"")</f>
        <v/>
      </c>
      <c r="W113" s="86" t="str">
        <f aca="false">IF(W$2=$E113,$J113,"")</f>
        <v/>
      </c>
      <c r="X113" s="99" t="str">
        <f aca="false">IF(X$2=$E113,$J113,"")</f>
        <v/>
      </c>
      <c r="Y113" s="86" t="str">
        <f aca="false">IF(Y$2=$E113,$J113,"")</f>
        <v/>
      </c>
      <c r="Z113" s="99" t="str">
        <f aca="false">IF(Z$2=$E113,$J113,"")</f>
        <v/>
      </c>
      <c r="AA113" s="86" t="str">
        <f aca="false">IF(AA$2=$E113,$J113,"")</f>
        <v/>
      </c>
      <c r="AB113" s="99" t="str">
        <f aca="false">IF(AB$2=$E113,$J113,"")</f>
        <v/>
      </c>
      <c r="AC113" s="101"/>
      <c r="AD113" s="83"/>
      <c r="AE113" s="83"/>
      <c r="AF113" s="83"/>
    </row>
    <row r="114" customFormat="false" ht="14.25" hidden="false" customHeight="false" outlineLevel="0" collapsed="false">
      <c r="A114" s="82" t="n">
        <f aca="false">IF(G114&lt;&gt;0,IF(COUNTIF(G$4:G$200,G114)&lt;&gt;1,RANK(G114,G$4:G$200)&amp;"°",RANK(G114,G$4:G$200)),"")</f>
        <v>111</v>
      </c>
      <c r="B114" s="102" t="s">
        <v>171</v>
      </c>
      <c r="C114" s="86" t="n">
        <f aca="false">IFERROR(VLOOKUP($B114,TabJoueurs,2,0),"")</f>
        <v>7</v>
      </c>
      <c r="D114" s="86" t="str">
        <f aca="false">IFERROR(VLOOKUP($B114,TabJoueurs,3,0),"")</f>
        <v>V</v>
      </c>
      <c r="E114" s="86" t="str">
        <f aca="false">IFERROR(VLOOKUP($B114,TabJoueurs,4,0),"")</f>
        <v>GER</v>
      </c>
      <c r="F114" s="86" t="n">
        <f aca="false">IFERROR(VLOOKUP($B114,TabJoueurs,7,0),"")</f>
        <v>0</v>
      </c>
      <c r="G114" s="82" t="n">
        <v>452</v>
      </c>
      <c r="H114" s="82" t="n">
        <f aca="false">COUNTIF(E$4:E114,E114)</f>
        <v>11</v>
      </c>
      <c r="I114" s="82" t="n">
        <f aca="false">IFERROR(IF(H114&lt;6,I113+1,I113),0)</f>
        <v>62</v>
      </c>
      <c r="J114" s="82" t="str">
        <f aca="false">IF(G114&gt;0,IF(H114&lt;6,PtsMax-I114+1,""),"")</f>
        <v/>
      </c>
      <c r="K114" s="97" t="n">
        <f aca="false">MAX(M114:AB114)</f>
        <v>0</v>
      </c>
      <c r="L114" s="98" t="n">
        <f aca="false">IFERROR(G114/G$1,"")</f>
        <v>0.445320197044335</v>
      </c>
      <c r="M114" s="99" t="str">
        <f aca="false">IF(M$2=$E114,$J114,"")</f>
        <v/>
      </c>
      <c r="N114" s="86" t="str">
        <f aca="false">IF(N$2=$E114,$J114,"")</f>
        <v/>
      </c>
      <c r="O114" s="99" t="str">
        <f aca="false">IF(O$2=$E114,$J114,"")</f>
        <v/>
      </c>
      <c r="P114" s="86" t="str">
        <f aca="false">IF(P$2=$E114,$J114,"")</f>
        <v/>
      </c>
      <c r="Q114" s="86" t="str">
        <f aca="false">IF(Q$2=$E114,$J114,"")</f>
        <v/>
      </c>
      <c r="R114" s="99" t="str">
        <f aca="false">IF(R$2=$E114,$J114,"")</f>
        <v/>
      </c>
      <c r="S114" s="86" t="str">
        <f aca="false">IF(S$2=$E114,$J114,"")</f>
        <v/>
      </c>
      <c r="T114" s="99" t="str">
        <f aca="false">IF(T$2=$E114,$J114,"")</f>
        <v/>
      </c>
      <c r="U114" s="86" t="str">
        <f aca="false">IF(U$2=$E114,$J114,"")</f>
        <v/>
      </c>
      <c r="V114" s="99" t="str">
        <f aca="false">IF(V$2=$E114,$J114,"")</f>
        <v/>
      </c>
      <c r="W114" s="86" t="str">
        <f aca="false">IF(W$2=$E114,$J114,"")</f>
        <v/>
      </c>
      <c r="X114" s="99" t="str">
        <f aca="false">IF(X$2=$E114,$J114,"")</f>
        <v/>
      </c>
      <c r="Y114" s="86" t="str">
        <f aca="false">IF(Y$2=$E114,$J114,"")</f>
        <v/>
      </c>
      <c r="Z114" s="99" t="str">
        <f aca="false">IF(Z$2=$E114,$J114,"")</f>
        <v/>
      </c>
      <c r="AA114" s="86" t="str">
        <f aca="false">IF(AA$2=$E114,$J114,"")</f>
        <v/>
      </c>
      <c r="AB114" s="99" t="str">
        <f aca="false">IF(AB$2=$E114,$J114,"")</f>
        <v/>
      </c>
      <c r="AC114" s="101"/>
      <c r="AD114" s="83"/>
      <c r="AE114" s="83"/>
      <c r="AF114" s="83"/>
    </row>
    <row r="115" customFormat="false" ht="14.25" hidden="false" customHeight="false" outlineLevel="0" collapsed="false">
      <c r="A115" s="82" t="n">
        <f aca="false">IF(G115&lt;&gt;0,IF(COUNTIF(G$4:G$200,G115)&lt;&gt;1,RANK(G115,G$4:G$200)&amp;"°",RANK(G115,G$4:G$200)),"")</f>
        <v>112</v>
      </c>
      <c r="B115" s="96" t="s">
        <v>172</v>
      </c>
      <c r="C115" s="86" t="n">
        <f aca="false">IFERROR(VLOOKUP($B115,TabJoueurs,2,0),"")</f>
        <v>7</v>
      </c>
      <c r="D115" s="86" t="str">
        <f aca="false">IFERROR(VLOOKUP($B115,TabJoueurs,3,0),"")</f>
        <v>S</v>
      </c>
      <c r="E115" s="86" t="str">
        <f aca="false">IFERROR(VLOOKUP($B115,TabJoueurs,4,0),"")</f>
        <v>CNB</v>
      </c>
      <c r="F115" s="86" t="n">
        <f aca="false">IFERROR(VLOOKUP($B115,TabJoueurs,7,0),"")</f>
        <v>0</v>
      </c>
      <c r="G115" s="82" t="n">
        <v>450</v>
      </c>
      <c r="H115" s="82" t="n">
        <f aca="false">COUNTIF(E$4:E115,E115)</f>
        <v>4</v>
      </c>
      <c r="I115" s="82" t="n">
        <f aca="false">IFERROR(IF(H115&lt;6,I114+1,I114),0)</f>
        <v>63</v>
      </c>
      <c r="J115" s="82" t="n">
        <f aca="false">IF(G115&gt;0,IF(H115&lt;6,PtsMax-I115+1,""),"")</f>
        <v>3</v>
      </c>
      <c r="K115" s="97" t="n">
        <f aca="false">MAX(M115:AB115)</f>
        <v>3</v>
      </c>
      <c r="L115" s="98" t="n">
        <f aca="false">IFERROR(G115/G$1,"")</f>
        <v>0.443349753694581</v>
      </c>
      <c r="M115" s="99" t="str">
        <f aca="false">IF(M$2=$E115,$J115,"")</f>
        <v/>
      </c>
      <c r="N115" s="86" t="str">
        <f aca="false">IF(N$2=$E115,$J115,"")</f>
        <v/>
      </c>
      <c r="O115" s="99" t="str">
        <f aca="false">IF(O$2=$E115,$J115,"")</f>
        <v/>
      </c>
      <c r="P115" s="86" t="str">
        <f aca="false">IF(P$2=$E115,$J115,"")</f>
        <v/>
      </c>
      <c r="Q115" s="86" t="str">
        <f aca="false">IF(Q$2=$E115,$J115,"")</f>
        <v/>
      </c>
      <c r="R115" s="99" t="str">
        <f aca="false">IF(R$2=$E115,$J115,"")</f>
        <v/>
      </c>
      <c r="S115" s="86" t="n">
        <f aca="false">IF(S$2=$E115,$J115,"")</f>
        <v>3</v>
      </c>
      <c r="T115" s="99" t="str">
        <f aca="false">IF(T$2=$E115,$J115,"")</f>
        <v/>
      </c>
      <c r="U115" s="86" t="str">
        <f aca="false">IF(U$2=$E115,$J115,"")</f>
        <v/>
      </c>
      <c r="V115" s="99" t="str">
        <f aca="false">IF(V$2=$E115,$J115,"")</f>
        <v/>
      </c>
      <c r="W115" s="86" t="str">
        <f aca="false">IF(W$2=$E115,$J115,"")</f>
        <v/>
      </c>
      <c r="X115" s="99" t="str">
        <f aca="false">IF(X$2=$E115,$J115,"")</f>
        <v/>
      </c>
      <c r="Y115" s="86" t="str">
        <f aca="false">IF(Y$2=$E115,$J115,"")</f>
        <v/>
      </c>
      <c r="Z115" s="99" t="str">
        <f aca="false">IF(Z$2=$E115,$J115,"")</f>
        <v/>
      </c>
      <c r="AA115" s="86" t="str">
        <f aca="false">IF(AA$2=$E115,$J115,"")</f>
        <v/>
      </c>
      <c r="AB115" s="99" t="str">
        <f aca="false">IF(AB$2=$E115,$J115,"")</f>
        <v/>
      </c>
      <c r="AC115" s="101"/>
      <c r="AD115" s="83"/>
      <c r="AE115" s="83"/>
      <c r="AF115" s="83"/>
    </row>
    <row r="116" customFormat="false" ht="14.25" hidden="false" customHeight="false" outlineLevel="0" collapsed="false">
      <c r="A116" s="82" t="n">
        <f aca="false">IF(G116&lt;&gt;0,IF(COUNTIF(G$4:G$200,G116)&lt;&gt;1,RANK(G116,G$4:G$200)&amp;"°",RANK(G116,G$4:G$200)),"")</f>
        <v>113</v>
      </c>
      <c r="B116" s="96" t="s">
        <v>173</v>
      </c>
      <c r="C116" s="86" t="str">
        <f aca="false">IFERROR(VLOOKUP($B116,TabJoueurs,2,0),"")</f>
        <v>6B</v>
      </c>
      <c r="D116" s="86" t="str">
        <f aca="false">IFERROR(VLOOKUP($B116,TabJoueurs,3,0),"")</f>
        <v>R</v>
      </c>
      <c r="E116" s="86" t="str">
        <f aca="false">IFERROR(VLOOKUP($B116,TabJoueurs,4,0),"")</f>
        <v>GED</v>
      </c>
      <c r="F116" s="86" t="n">
        <f aca="false">IFERROR(VLOOKUP($B116,TabJoueurs,7,0),"")</f>
        <v>0</v>
      </c>
      <c r="G116" s="82" t="n">
        <v>441</v>
      </c>
      <c r="H116" s="82" t="n">
        <f aca="false">COUNTIF(E$4:E116,E116)</f>
        <v>5</v>
      </c>
      <c r="I116" s="82" t="n">
        <f aca="false">IFERROR(IF(H116&lt;6,I115+1,I115),0)</f>
        <v>64</v>
      </c>
      <c r="J116" s="82" t="n">
        <f aca="false">IF(G116&gt;0,IF(H116&lt;6,PtsMax-I116+1,""),"")</f>
        <v>2</v>
      </c>
      <c r="K116" s="97" t="n">
        <f aca="false">MAX(M116:AB116)</f>
        <v>2</v>
      </c>
      <c r="L116" s="98" t="n">
        <f aca="false">IFERROR(G116/G$1,"")</f>
        <v>0.43448275862069</v>
      </c>
      <c r="M116" s="99" t="str">
        <f aca="false">IF(M$2=$E116,$J116,"")</f>
        <v/>
      </c>
      <c r="N116" s="86" t="str">
        <f aca="false">IF(N$2=$E116,$J116,"")</f>
        <v/>
      </c>
      <c r="O116" s="99" t="str">
        <f aca="false">IF(O$2=$E116,$J116,"")</f>
        <v/>
      </c>
      <c r="P116" s="86" t="str">
        <f aca="false">IF(P$2=$E116,$J116,"")</f>
        <v/>
      </c>
      <c r="Q116" s="86" t="str">
        <f aca="false">IF(Q$2=$E116,$J116,"")</f>
        <v/>
      </c>
      <c r="R116" s="99" t="str">
        <f aca="false">IF(R$2=$E116,$J116,"")</f>
        <v/>
      </c>
      <c r="S116" s="86" t="str">
        <f aca="false">IF(S$2=$E116,$J116,"")</f>
        <v/>
      </c>
      <c r="T116" s="99" t="str">
        <f aca="false">IF(T$2=$E116,$J116,"")</f>
        <v/>
      </c>
      <c r="U116" s="86" t="str">
        <f aca="false">IF(U$2=$E116,$J116,"")</f>
        <v/>
      </c>
      <c r="V116" s="99" t="n">
        <f aca="false">IF(V$2=$E116,$J116,"")</f>
        <v>2</v>
      </c>
      <c r="W116" s="86" t="str">
        <f aca="false">IF(W$2=$E116,$J116,"")</f>
        <v/>
      </c>
      <c r="X116" s="99" t="str">
        <f aca="false">IF(X$2=$E116,$J116,"")</f>
        <v/>
      </c>
      <c r="Y116" s="86" t="str">
        <f aca="false">IF(Y$2=$E116,$J116,"")</f>
        <v/>
      </c>
      <c r="Z116" s="99" t="str">
        <f aca="false">IF(Z$2=$E116,$J116,"")</f>
        <v/>
      </c>
      <c r="AA116" s="86" t="str">
        <f aca="false">IF(AA$2=$E116,$J116,"")</f>
        <v/>
      </c>
      <c r="AB116" s="99" t="str">
        <f aca="false">IF(AB$2=$E116,$J116,"")</f>
        <v/>
      </c>
      <c r="AC116" s="101"/>
      <c r="AD116" s="83"/>
      <c r="AE116" s="83"/>
      <c r="AF116" s="83"/>
    </row>
    <row r="117" customFormat="false" ht="14.25" hidden="false" customHeight="false" outlineLevel="0" collapsed="false">
      <c r="A117" s="82" t="n">
        <f aca="false">IF(G117&lt;&gt;0,IF(COUNTIF(G$4:G$200,G117)&lt;&gt;1,RANK(G117,G$4:G$200)&amp;"°",RANK(G117,G$4:G$200)),"")</f>
        <v>114</v>
      </c>
      <c r="B117" s="96" t="s">
        <v>174</v>
      </c>
      <c r="C117" s="86" t="str">
        <f aca="false">IFERROR(VLOOKUP($B117,TabJoueurs,2,0),"")</f>
        <v>NC</v>
      </c>
      <c r="D117" s="86" t="str">
        <f aca="false">IFERROR(VLOOKUP($B117,TabJoueurs,3,0),"")</f>
        <v>S</v>
      </c>
      <c r="E117" s="86" t="str">
        <f aca="false">IFERROR(VLOOKUP($B117,TabJoueurs,4,0),"")</f>
        <v>CNB</v>
      </c>
      <c r="F117" s="86" t="n">
        <f aca="false">IFERROR(VLOOKUP($B117,TabJoueurs,7,0),"")</f>
        <v>0</v>
      </c>
      <c r="G117" s="82" t="n">
        <v>401</v>
      </c>
      <c r="H117" s="82" t="n">
        <f aca="false">COUNTIF(E$4:E117,E117)</f>
        <v>5</v>
      </c>
      <c r="I117" s="82" t="n">
        <f aca="false">IFERROR(IF(H117&lt;6,I116+1,I116),0)</f>
        <v>65</v>
      </c>
      <c r="J117" s="82" t="n">
        <f aca="false">IF(G117&gt;0,IF(H117&lt;6,PtsMax-I117+1,""),"")</f>
        <v>1</v>
      </c>
      <c r="K117" s="97" t="n">
        <f aca="false">MAX(M117:AB117)</f>
        <v>1</v>
      </c>
      <c r="L117" s="98" t="n">
        <f aca="false">IFERROR(G117/G$1,"")</f>
        <v>0.395073891625616</v>
      </c>
      <c r="M117" s="99" t="str">
        <f aca="false">IF(M$2=$E117,$J117,"")</f>
        <v/>
      </c>
      <c r="N117" s="86" t="str">
        <f aca="false">IF(N$2=$E117,$J117,"")</f>
        <v/>
      </c>
      <c r="O117" s="99" t="str">
        <f aca="false">IF(O$2=$E117,$J117,"")</f>
        <v/>
      </c>
      <c r="P117" s="86" t="str">
        <f aca="false">IF(P$2=$E117,$J117,"")</f>
        <v/>
      </c>
      <c r="Q117" s="86" t="str">
        <f aca="false">IF(Q$2=$E117,$J117,"")</f>
        <v/>
      </c>
      <c r="R117" s="99" t="str">
        <f aca="false">IF(R$2=$E117,$J117,"")</f>
        <v/>
      </c>
      <c r="S117" s="86" t="n">
        <f aca="false">IF(S$2=$E117,$J117,"")</f>
        <v>1</v>
      </c>
      <c r="T117" s="99" t="str">
        <f aca="false">IF(T$2=$E117,$J117,"")</f>
        <v/>
      </c>
      <c r="U117" s="86" t="str">
        <f aca="false">IF(U$2=$E117,$J117,"")</f>
        <v/>
      </c>
      <c r="V117" s="99" t="str">
        <f aca="false">IF(V$2=$E117,$J117,"")</f>
        <v/>
      </c>
      <c r="W117" s="86" t="str">
        <f aca="false">IF(W$2=$E117,$J117,"")</f>
        <v/>
      </c>
      <c r="X117" s="99" t="str">
        <f aca="false">IF(X$2=$E117,$J117,"")</f>
        <v/>
      </c>
      <c r="Y117" s="86" t="str">
        <f aca="false">IF(Y$2=$E117,$J117,"")</f>
        <v/>
      </c>
      <c r="Z117" s="99" t="str">
        <f aca="false">IF(Z$2=$E117,$J117,"")</f>
        <v/>
      </c>
      <c r="AA117" s="86" t="str">
        <f aca="false">IF(AA$2=$E117,$J117,"")</f>
        <v/>
      </c>
      <c r="AB117" s="99" t="str">
        <f aca="false">IF(AB$2=$E117,$J117,"")</f>
        <v/>
      </c>
      <c r="AC117" s="101"/>
      <c r="AD117" s="83"/>
      <c r="AE117" s="83"/>
      <c r="AF117" s="83"/>
    </row>
    <row r="118" customFormat="false" ht="14.25" hidden="false" customHeight="false" outlineLevel="0" collapsed="false">
      <c r="A118" s="82" t="n">
        <f aca="false">IF(G118&lt;&gt;0,IF(COUNTIF(G$4:G$200,G118)&lt;&gt;1,RANK(G118,G$4:G$200)&amp;"°",RANK(G118,G$4:G$200)),"")</f>
        <v>115</v>
      </c>
      <c r="B118" s="96" t="s">
        <v>175</v>
      </c>
      <c r="C118" s="86" t="str">
        <f aca="false">IFERROR(VLOOKUP($B118,TabJoueurs,2,0),"")</f>
        <v>NC</v>
      </c>
      <c r="D118" s="86" t="n">
        <f aca="false">IFERROR(VLOOKUP($B118,TabJoueurs,3,0),"")</f>
        <v>0</v>
      </c>
      <c r="E118" s="86" t="str">
        <f aca="false">IFERROR(VLOOKUP($B118,TabJoueurs,4,0),"")</f>
        <v>DZY</v>
      </c>
      <c r="F118" s="86" t="n">
        <f aca="false">IFERROR(VLOOKUP($B118,TabJoueurs,7,0),"")</f>
        <v>0</v>
      </c>
      <c r="G118" s="82" t="n">
        <v>394</v>
      </c>
      <c r="H118" s="82" t="n">
        <f aca="false">COUNTIF(E$4:E118,E118)</f>
        <v>12</v>
      </c>
      <c r="I118" s="82" t="n">
        <f aca="false">IFERROR(IF(H118&lt;6,I117+1,I117),0)</f>
        <v>65</v>
      </c>
      <c r="J118" s="82" t="str">
        <f aca="false">IF(G118&gt;0,IF(H118&lt;6,PtsMax-I118+1,""),"")</f>
        <v/>
      </c>
      <c r="K118" s="97" t="n">
        <f aca="false">MAX(M118:AB118)</f>
        <v>0</v>
      </c>
      <c r="L118" s="98" t="n">
        <f aca="false">IFERROR(G118/G$1,"")</f>
        <v>0.388177339901478</v>
      </c>
      <c r="M118" s="99" t="str">
        <f aca="false">IF(M$2=$E118,$J118,"")</f>
        <v/>
      </c>
      <c r="N118" s="86" t="str">
        <f aca="false">IF(N$2=$E118,$J118,"")</f>
        <v/>
      </c>
      <c r="O118" s="99" t="str">
        <f aca="false">IF(O$2=$E118,$J118,"")</f>
        <v/>
      </c>
      <c r="P118" s="86" t="str">
        <f aca="false">IF(P$2=$E118,$J118,"")</f>
        <v/>
      </c>
      <c r="Q118" s="86" t="str">
        <f aca="false">IF(Q$2=$E118,$J118,"")</f>
        <v/>
      </c>
      <c r="R118" s="99" t="str">
        <f aca="false">IF(R$2=$E118,$J118,"")</f>
        <v/>
      </c>
      <c r="S118" s="86" t="str">
        <f aca="false">IF(S$2=$E118,$J118,"")</f>
        <v/>
      </c>
      <c r="T118" s="99" t="str">
        <f aca="false">IF(T$2=$E118,$J118,"")</f>
        <v/>
      </c>
      <c r="U118" s="86" t="str">
        <f aca="false">IF(U$2=$E118,$J118,"")</f>
        <v/>
      </c>
      <c r="V118" s="99" t="str">
        <f aca="false">IF(V$2=$E118,$J118,"")</f>
        <v/>
      </c>
      <c r="W118" s="86" t="str">
        <f aca="false">IF(W$2=$E118,$J118,"")</f>
        <v/>
      </c>
      <c r="X118" s="99" t="str">
        <f aca="false">IF(X$2=$E118,$J118,"")</f>
        <v/>
      </c>
      <c r="Y118" s="86" t="str">
        <f aca="false">IF(Y$2=$E118,$J118,"")</f>
        <v/>
      </c>
      <c r="Z118" s="99" t="str">
        <f aca="false">IF(Z$2=$E118,$J118,"")</f>
        <v/>
      </c>
      <c r="AA118" s="86" t="str">
        <f aca="false">IF(AA$2=$E118,$J118,"")</f>
        <v/>
      </c>
      <c r="AB118" s="99" t="str">
        <f aca="false">IF(AB$2=$E118,$J118,"")</f>
        <v/>
      </c>
      <c r="AC118" s="101"/>
      <c r="AD118" s="83"/>
      <c r="AE118" s="83"/>
      <c r="AF118" s="83"/>
    </row>
    <row r="119" customFormat="false" ht="14.25" hidden="false" customHeight="false" outlineLevel="0" collapsed="false">
      <c r="A119" s="82" t="n">
        <f aca="false">IF(G119&lt;&gt;0,IF(COUNTIF(G$4:G$200,G119)&lt;&gt;1,RANK(G119,G$4:G$200)&amp;"°",RANK(G119,G$4:G$200)),"")</f>
        <v>116</v>
      </c>
      <c r="B119" s="96" t="s">
        <v>176</v>
      </c>
      <c r="C119" s="86" t="str">
        <f aca="false">IFERROR(VLOOKUP($B119,TabJoueurs,2,0),"")</f>
        <v>NC</v>
      </c>
      <c r="D119" s="86" t="str">
        <f aca="false">IFERROR(VLOOKUP($B119,TabJoueurs,3,0),"")</f>
        <v>V</v>
      </c>
      <c r="E119" s="86" t="str">
        <f aca="false">IFERROR(VLOOKUP($B119,TabJoueurs,4,0),"")</f>
        <v>CNB</v>
      </c>
      <c r="F119" s="86" t="n">
        <f aca="false">IFERROR(VLOOKUP($B119,TabJoueurs,7,0),"")</f>
        <v>0</v>
      </c>
      <c r="G119" s="82" t="n">
        <v>387</v>
      </c>
      <c r="H119" s="82" t="n">
        <f aca="false">COUNTIF(E$4:E119,E119)</f>
        <v>6</v>
      </c>
      <c r="I119" s="82" t="n">
        <f aca="false">IFERROR(IF(H119&lt;6,I118+1,I118),0)</f>
        <v>65</v>
      </c>
      <c r="J119" s="82" t="str">
        <f aca="false">IF(G119&gt;0,IF(H119&lt;6,PtsMax-I119+1,""),"")</f>
        <v/>
      </c>
      <c r="K119" s="97" t="n">
        <f aca="false">MAX(M119:AB119)</f>
        <v>0</v>
      </c>
      <c r="L119" s="98" t="n">
        <f aca="false">IFERROR(G119/G$1,"")</f>
        <v>0.38128078817734</v>
      </c>
      <c r="M119" s="99" t="str">
        <f aca="false">IF(M$2=$E119,$J119,"")</f>
        <v/>
      </c>
      <c r="N119" s="86" t="str">
        <f aca="false">IF(N$2=$E119,$J119,"")</f>
        <v/>
      </c>
      <c r="O119" s="99" t="str">
        <f aca="false">IF(O$2=$E119,$J119,"")</f>
        <v/>
      </c>
      <c r="P119" s="86" t="str">
        <f aca="false">IF(P$2=$E119,$J119,"")</f>
        <v/>
      </c>
      <c r="Q119" s="86" t="str">
        <f aca="false">IF(Q$2=$E119,$J119,"")</f>
        <v/>
      </c>
      <c r="R119" s="99" t="str">
        <f aca="false">IF(R$2=$E119,$J119,"")</f>
        <v/>
      </c>
      <c r="S119" s="86" t="str">
        <f aca="false">IF(S$2=$E119,$J119,"")</f>
        <v/>
      </c>
      <c r="T119" s="99" t="str">
        <f aca="false">IF(T$2=$E119,$J119,"")</f>
        <v/>
      </c>
      <c r="U119" s="86" t="str">
        <f aca="false">IF(U$2=$E119,$J119,"")</f>
        <v/>
      </c>
      <c r="V119" s="99" t="str">
        <f aca="false">IF(V$2=$E119,$J119,"")</f>
        <v/>
      </c>
      <c r="W119" s="86" t="str">
        <f aca="false">IF(W$2=$E119,$J119,"")</f>
        <v/>
      </c>
      <c r="X119" s="99" t="str">
        <f aca="false">IF(X$2=$E119,$J119,"")</f>
        <v/>
      </c>
      <c r="Y119" s="86" t="str">
        <f aca="false">IF(Y$2=$E119,$J119,"")</f>
        <v/>
      </c>
      <c r="Z119" s="99" t="str">
        <f aca="false">IF(Z$2=$E119,$J119,"")</f>
        <v/>
      </c>
      <c r="AA119" s="86" t="str">
        <f aca="false">IF(AA$2=$E119,$J119,"")</f>
        <v/>
      </c>
      <c r="AB119" s="99" t="str">
        <f aca="false">IF(AB$2=$E119,$J119,"")</f>
        <v/>
      </c>
      <c r="AC119" s="101"/>
      <c r="AD119" s="83"/>
      <c r="AE119" s="83"/>
      <c r="AF119" s="83"/>
    </row>
    <row r="120" customFormat="false" ht="14.25" hidden="false" customHeight="false" outlineLevel="0" collapsed="false">
      <c r="A120" s="82" t="n">
        <f aca="false">IF(G120&lt;&gt;0,IF(COUNTIF(G$4:G$200,G120)&lt;&gt;1,RANK(G120,G$4:G$200)&amp;"°",RANK(G120,G$4:G$200)),"")</f>
        <v>117</v>
      </c>
      <c r="B120" s="102" t="s">
        <v>177</v>
      </c>
      <c r="C120" s="86" t="str">
        <f aca="false">IFERROR(VLOOKUP($B120,TabJoueurs,2,0),"")</f>
        <v>6D</v>
      </c>
      <c r="D120" s="86" t="str">
        <f aca="false">IFERROR(VLOOKUP($B120,TabJoueurs,3,0),"")</f>
        <v>D</v>
      </c>
      <c r="E120" s="86" t="str">
        <f aca="false">IFERROR(VLOOKUP($B120,TabJoueurs,4,0),"")</f>
        <v>GER</v>
      </c>
      <c r="F120" s="86" t="n">
        <f aca="false">IFERROR(VLOOKUP($B120,TabJoueurs,7,0),"")</f>
        <v>0</v>
      </c>
      <c r="G120" s="82" t="n">
        <v>355</v>
      </c>
      <c r="H120" s="82" t="n">
        <f aca="false">COUNTIF(E$4:E120,E120)</f>
        <v>12</v>
      </c>
      <c r="I120" s="82" t="n">
        <f aca="false">IFERROR(IF(H120&lt;6,I119+1,I119),0)</f>
        <v>65</v>
      </c>
      <c r="J120" s="82" t="str">
        <f aca="false">IF(G120&gt;0,IF(H120&lt;6,PtsMax-I120+1,""),"")</f>
        <v/>
      </c>
      <c r="K120" s="97" t="n">
        <f aca="false">MAX(M120:AB120)</f>
        <v>0</v>
      </c>
      <c r="L120" s="98" t="n">
        <f aca="false">IFERROR(G120/G$1,"")</f>
        <v>0.349753694581281</v>
      </c>
      <c r="M120" s="99" t="str">
        <f aca="false">IF(M$2=$E120,$J120,"")</f>
        <v/>
      </c>
      <c r="N120" s="86" t="str">
        <f aca="false">IF(N$2=$E120,$J120,"")</f>
        <v/>
      </c>
      <c r="O120" s="99" t="str">
        <f aca="false">IF(O$2=$E120,$J120,"")</f>
        <v/>
      </c>
      <c r="P120" s="86" t="str">
        <f aca="false">IF(P$2=$E120,$J120,"")</f>
        <v/>
      </c>
      <c r="Q120" s="86" t="str">
        <f aca="false">IF(Q$2=$E120,$J120,"")</f>
        <v/>
      </c>
      <c r="R120" s="99" t="str">
        <f aca="false">IF(R$2=$E120,$J120,"")</f>
        <v/>
      </c>
      <c r="S120" s="86" t="str">
        <f aca="false">IF(S$2=$E120,$J120,"")</f>
        <v/>
      </c>
      <c r="T120" s="99" t="str">
        <f aca="false">IF(T$2=$E120,$J120,"")</f>
        <v/>
      </c>
      <c r="U120" s="86" t="str">
        <f aca="false">IF(U$2=$E120,$J120,"")</f>
        <v/>
      </c>
      <c r="V120" s="99" t="str">
        <f aca="false">IF(V$2=$E120,$J120,"")</f>
        <v/>
      </c>
      <c r="W120" s="86" t="str">
        <f aca="false">IF(W$2=$E120,$J120,"")</f>
        <v/>
      </c>
      <c r="X120" s="99" t="str">
        <f aca="false">IF(X$2=$E120,$J120,"")</f>
        <v/>
      </c>
      <c r="Y120" s="86" t="str">
        <f aca="false">IF(Y$2=$E120,$J120,"")</f>
        <v/>
      </c>
      <c r="Z120" s="99" t="str">
        <f aca="false">IF(Z$2=$E120,$J120,"")</f>
        <v/>
      </c>
      <c r="AA120" s="86" t="str">
        <f aca="false">IF(AA$2=$E120,$J120,"")</f>
        <v/>
      </c>
      <c r="AB120" s="99" t="str">
        <f aca="false">IF(AB$2=$E120,$J120,"")</f>
        <v/>
      </c>
      <c r="AC120" s="101"/>
      <c r="AD120" s="83"/>
      <c r="AE120" s="83"/>
      <c r="AF120" s="83"/>
    </row>
    <row r="121" customFormat="false" ht="14.25" hidden="false" customHeight="false" outlineLevel="0" collapsed="false">
      <c r="A121" s="82" t="n">
        <f aca="false">IF(G121&lt;&gt;0,IF(COUNTIF(G$4:G$200,G121)&lt;&gt;1,RANK(G121,G$4:G$200)&amp;"°",RANK(G121,G$4:G$200)),"")</f>
        <v>118</v>
      </c>
      <c r="B121" s="96" t="s">
        <v>178</v>
      </c>
      <c r="C121" s="86" t="str">
        <f aca="false">IFERROR(VLOOKUP($B121,TabJoueurs,2,0),"")</f>
        <v>6C</v>
      </c>
      <c r="D121" s="86" t="str">
        <f aca="false">IFERROR(VLOOKUP($B121,TabJoueurs,3,0),"")</f>
        <v>S</v>
      </c>
      <c r="E121" s="86" t="str">
        <f aca="false">IFERROR(VLOOKUP($B121,TabJoueurs,4,0),"")</f>
        <v>BAH</v>
      </c>
      <c r="F121" s="86" t="n">
        <f aca="false">IFERROR(VLOOKUP($B121,TabJoueurs,7,0),"")</f>
        <v>0</v>
      </c>
      <c r="G121" s="82" t="n">
        <v>320</v>
      </c>
      <c r="H121" s="82" t="n">
        <f aca="false">COUNTIF(E$4:E121,E121)</f>
        <v>13</v>
      </c>
      <c r="I121" s="82" t="n">
        <f aca="false">IFERROR(IF(H121&lt;6,I120+1,I120),0)</f>
        <v>65</v>
      </c>
      <c r="J121" s="82" t="str">
        <f aca="false">IF(G121&gt;0,IF(H121&lt;6,PtsMax-I121+1,""),"")</f>
        <v/>
      </c>
      <c r="K121" s="97" t="n">
        <f aca="false">MAX(M121:AB121)</f>
        <v>0</v>
      </c>
      <c r="L121" s="98" t="n">
        <f aca="false">IFERROR(G121/G$1,"")</f>
        <v>0.315270935960591</v>
      </c>
      <c r="M121" s="99" t="str">
        <f aca="false">IF(M$2=$E121,$J121,"")</f>
        <v/>
      </c>
      <c r="N121" s="86" t="str">
        <f aca="false">IF(N$2=$E121,$J121,"")</f>
        <v/>
      </c>
      <c r="O121" s="99" t="str">
        <f aca="false">IF(O$2=$E121,$J121,"")</f>
        <v/>
      </c>
      <c r="P121" s="86" t="str">
        <f aca="false">IF(P$2=$E121,$J121,"")</f>
        <v/>
      </c>
      <c r="Q121" s="86" t="str">
        <f aca="false">IF(Q$2=$E121,$J121,"")</f>
        <v/>
      </c>
      <c r="R121" s="99" t="str">
        <f aca="false">IF(R$2=$E121,$J121,"")</f>
        <v/>
      </c>
      <c r="S121" s="86" t="str">
        <f aca="false">IF(S$2=$E121,$J121,"")</f>
        <v/>
      </c>
      <c r="T121" s="99" t="str">
        <f aca="false">IF(T$2=$E121,$J121,"")</f>
        <v/>
      </c>
      <c r="U121" s="86" t="str">
        <f aca="false">IF(U$2=$E121,$J121,"")</f>
        <v/>
      </c>
      <c r="V121" s="99" t="str">
        <f aca="false">IF(V$2=$E121,$J121,"")</f>
        <v/>
      </c>
      <c r="W121" s="86" t="str">
        <f aca="false">IF(W$2=$E121,$J121,"")</f>
        <v/>
      </c>
      <c r="X121" s="99" t="str">
        <f aca="false">IF(X$2=$E121,$J121,"")</f>
        <v/>
      </c>
      <c r="Y121" s="86" t="str">
        <f aca="false">IF(Y$2=$E121,$J121,"")</f>
        <v/>
      </c>
      <c r="Z121" s="99" t="str">
        <f aca="false">IF(Z$2=$E121,$J121,"")</f>
        <v/>
      </c>
      <c r="AA121" s="86" t="str">
        <f aca="false">IF(AA$2=$E121,$J121,"")</f>
        <v/>
      </c>
      <c r="AB121" s="99" t="str">
        <f aca="false">IF(AB$2=$E121,$J121,"")</f>
        <v/>
      </c>
      <c r="AC121" s="101"/>
      <c r="AD121" s="83"/>
      <c r="AE121" s="83"/>
      <c r="AF121" s="83"/>
    </row>
    <row r="122" customFormat="false" ht="14.25" hidden="false" customHeight="false" outlineLevel="0" collapsed="false">
      <c r="A122" s="82" t="n">
        <f aca="false">IF(G122&lt;&gt;0,IF(COUNTIF(G$4:G$200,G122)&lt;&gt;1,RANK(G122,G$4:G$200)&amp;"°",RANK(G122,G$4:G$200)),"")</f>
        <v>119</v>
      </c>
      <c r="B122" s="96" t="s">
        <v>179</v>
      </c>
      <c r="C122" s="86" t="str">
        <f aca="false">IFERROR(VLOOKUP($B122,TabJoueurs,2,0),"")</f>
        <v>NC</v>
      </c>
      <c r="D122" s="86" t="str">
        <f aca="false">IFERROR(VLOOKUP($B122,TabJoueurs,3,0),"")</f>
        <v>S</v>
      </c>
      <c r="E122" s="86" t="str">
        <f aca="false">IFERROR(VLOOKUP($B122,TabJoueurs,4,0),"")</f>
        <v>LIB</v>
      </c>
      <c r="F122" s="86" t="n">
        <f aca="false">IFERROR(VLOOKUP($B122,TabJoueurs,7,0),"")</f>
        <v>0</v>
      </c>
      <c r="G122" s="82" t="n">
        <v>317</v>
      </c>
      <c r="H122" s="82" t="n">
        <f aca="false">COUNTIF(E$4:E122,E122)</f>
        <v>10</v>
      </c>
      <c r="I122" s="82" t="n">
        <f aca="false">IFERROR(IF(H122&lt;6,I121+1,I121),0)</f>
        <v>65</v>
      </c>
      <c r="J122" s="82" t="str">
        <f aca="false">IF(G122&gt;0,IF(H122&lt;6,PtsMax-I122+1,""),"")</f>
        <v/>
      </c>
      <c r="K122" s="97" t="n">
        <f aca="false">MAX(M122:AB122)</f>
        <v>0</v>
      </c>
      <c r="L122" s="98" t="n">
        <f aca="false">IFERROR(G122/G$1,"")</f>
        <v>0.312315270935961</v>
      </c>
      <c r="M122" s="99" t="str">
        <f aca="false">IF(M$2=$E122,$J122,"")</f>
        <v/>
      </c>
      <c r="N122" s="86" t="str">
        <f aca="false">IF(N$2=$E122,$J122,"")</f>
        <v/>
      </c>
      <c r="O122" s="99" t="str">
        <f aca="false">IF(O$2=$E122,$J122,"")</f>
        <v/>
      </c>
      <c r="P122" s="86" t="str">
        <f aca="false">IF(P$2=$E122,$J122,"")</f>
        <v/>
      </c>
      <c r="Q122" s="86" t="str">
        <f aca="false">IF(Q$2=$E122,$J122,"")</f>
        <v/>
      </c>
      <c r="R122" s="99" t="str">
        <f aca="false">IF(R$2=$E122,$J122,"")</f>
        <v/>
      </c>
      <c r="S122" s="86" t="str">
        <f aca="false">IF(S$2=$E122,$J122,"")</f>
        <v/>
      </c>
      <c r="T122" s="99" t="str">
        <f aca="false">IF(T$2=$E122,$J122,"")</f>
        <v/>
      </c>
      <c r="U122" s="86" t="str">
        <f aca="false">IF(U$2=$E122,$J122,"")</f>
        <v/>
      </c>
      <c r="V122" s="99" t="str">
        <f aca="false">IF(V$2=$E122,$J122,"")</f>
        <v/>
      </c>
      <c r="W122" s="86" t="str">
        <f aca="false">IF(W$2=$E122,$J122,"")</f>
        <v/>
      </c>
      <c r="X122" s="99" t="str">
        <f aca="false">IF(X$2=$E122,$J122,"")</f>
        <v/>
      </c>
      <c r="Y122" s="86" t="str">
        <f aca="false">IF(Y$2=$E122,$J122,"")</f>
        <v/>
      </c>
      <c r="Z122" s="99" t="str">
        <f aca="false">IF(Z$2=$E122,$J122,"")</f>
        <v/>
      </c>
      <c r="AA122" s="86" t="str">
        <f aca="false">IF(AA$2=$E122,$J122,"")</f>
        <v/>
      </c>
      <c r="AB122" s="99" t="str">
        <f aca="false">IF(AB$2=$E122,$J122,"")</f>
        <v/>
      </c>
      <c r="AC122" s="101"/>
      <c r="AD122" s="83"/>
      <c r="AE122" s="83"/>
      <c r="AF122" s="83"/>
    </row>
    <row r="123" customFormat="false" ht="14.25" hidden="false" customHeight="false" outlineLevel="0" collapsed="false">
      <c r="A123" s="82" t="str">
        <f aca="false">IF(G123&lt;&gt;0,IF(COUNTIF(G$4:G$200,G123)&lt;&gt;1,RANK(G123,G$4:G$200)&amp;"°",RANK(G123,G$4:G$200)),"")</f>
        <v/>
      </c>
      <c r="B123" s="96"/>
      <c r="C123" s="86" t="str">
        <f aca="false">IFERROR(VLOOKUP($B123,TabJoueurs,2,0),"")</f>
        <v/>
      </c>
      <c r="D123" s="86" t="str">
        <f aca="false">IFERROR(VLOOKUP($B123,TabJoueurs,3,0),"")</f>
        <v/>
      </c>
      <c r="E123" s="86" t="str">
        <f aca="false">IFERROR(VLOOKUP($B123,TabJoueurs,4,0),"")</f>
        <v/>
      </c>
      <c r="F123" s="86" t="str">
        <f aca="false">IFERROR(VLOOKUP($B123,TabJoueurs,7,0),"")</f>
        <v/>
      </c>
      <c r="G123" s="82"/>
      <c r="H123" s="82" t="n">
        <f aca="false">COUNTIF(E$4:E123,E123)</f>
        <v>1</v>
      </c>
      <c r="I123" s="82" t="n">
        <f aca="false">IFERROR(IF(H123&lt;6,I122+1,I122),0)</f>
        <v>66</v>
      </c>
      <c r="J123" s="82" t="str">
        <f aca="false">IF(G123&gt;0,IF(H123&lt;6,PtsMax-I123+1,""),"")</f>
        <v/>
      </c>
      <c r="K123" s="97" t="n">
        <f aca="false">MAX(M123:AB123)</f>
        <v>0</v>
      </c>
      <c r="L123" s="98" t="n">
        <f aca="false">IFERROR(G123/G$1,"")</f>
        <v>0</v>
      </c>
      <c r="M123" s="99" t="str">
        <f aca="false">IF(M$2=$E123,$J123,"")</f>
        <v/>
      </c>
      <c r="N123" s="86" t="str">
        <f aca="false">IF(N$2=$E123,$J123,"")</f>
        <v/>
      </c>
      <c r="O123" s="99" t="str">
        <f aca="false">IF(O$2=$E123,$J123,"")</f>
        <v/>
      </c>
      <c r="P123" s="86" t="str">
        <f aca="false">IF(P$2=$E123,$J123,"")</f>
        <v/>
      </c>
      <c r="Q123" s="86" t="str">
        <f aca="false">IF(Q$2=$E123,$J123,"")</f>
        <v/>
      </c>
      <c r="R123" s="99" t="str">
        <f aca="false">IF(R$2=$E123,$J123,"")</f>
        <v/>
      </c>
      <c r="S123" s="86" t="str">
        <f aca="false">IF(S$2=$E123,$J123,"")</f>
        <v/>
      </c>
      <c r="T123" s="99" t="str">
        <f aca="false">IF(T$2=$E123,$J123,"")</f>
        <v/>
      </c>
      <c r="U123" s="86" t="str">
        <f aca="false">IF(U$2=$E123,$J123,"")</f>
        <v/>
      </c>
      <c r="V123" s="99" t="str">
        <f aca="false">IF(V$2=$E123,$J123,"")</f>
        <v/>
      </c>
      <c r="W123" s="86" t="str">
        <f aca="false">IF(W$2=$E123,$J123,"")</f>
        <v/>
      </c>
      <c r="X123" s="99" t="str">
        <f aca="false">IF(X$2=$E123,$J123,"")</f>
        <v/>
      </c>
      <c r="Y123" s="86" t="str">
        <f aca="false">IF(Y$2=$E123,$J123,"")</f>
        <v/>
      </c>
      <c r="Z123" s="99" t="str">
        <f aca="false">IF(Z$2=$E123,$J123,"")</f>
        <v/>
      </c>
      <c r="AA123" s="86" t="str">
        <f aca="false">IF(AA$2=$E123,$J123,"")</f>
        <v/>
      </c>
      <c r="AB123" s="99" t="str">
        <f aca="false">IF(AB$2=$E123,$J123,"")</f>
        <v/>
      </c>
      <c r="AC123" s="101"/>
      <c r="AD123" s="83"/>
      <c r="AE123" s="83"/>
      <c r="AF123" s="83"/>
    </row>
    <row r="124" customFormat="false" ht="14.25" hidden="false" customHeight="false" outlineLevel="0" collapsed="false">
      <c r="A124" s="82" t="str">
        <f aca="false">IF(G124&lt;&gt;0,IF(COUNTIF(G$4:G$200,G124)&lt;&gt;1,RANK(G124,G$4:G$200)&amp;"°",RANK(G124,G$4:G$200)),"")</f>
        <v/>
      </c>
      <c r="B124" s="96"/>
      <c r="C124" s="86" t="str">
        <f aca="false">IFERROR(VLOOKUP($B124,TabJoueurs,2,0),"")</f>
        <v/>
      </c>
      <c r="D124" s="86" t="str">
        <f aca="false">IFERROR(VLOOKUP($B124,TabJoueurs,3,0),"")</f>
        <v/>
      </c>
      <c r="E124" s="86" t="str">
        <f aca="false">IFERROR(VLOOKUP($B124,TabJoueurs,4,0),"")</f>
        <v/>
      </c>
      <c r="F124" s="86" t="str">
        <f aca="false">IFERROR(VLOOKUP($B124,TabJoueurs,7,0),"")</f>
        <v/>
      </c>
      <c r="G124" s="82"/>
      <c r="H124" s="82" t="n">
        <f aca="false">COUNTIF(E$4:E124,E124)</f>
        <v>2</v>
      </c>
      <c r="I124" s="82" t="n">
        <f aca="false">IFERROR(IF(H124&lt;6,I123+1,I123),0)</f>
        <v>67</v>
      </c>
      <c r="J124" s="82" t="str">
        <f aca="false">IF(G124&gt;0,IF(H124&lt;6,PtsMax-I124+1,""),"")</f>
        <v/>
      </c>
      <c r="K124" s="97" t="n">
        <f aca="false">MAX(M124:AB124)</f>
        <v>0</v>
      </c>
      <c r="L124" s="98" t="n">
        <f aca="false">IFERROR(G124/G$1,"")</f>
        <v>0</v>
      </c>
      <c r="M124" s="99" t="str">
        <f aca="false">IF(M$2=$E124,$J124,"")</f>
        <v/>
      </c>
      <c r="N124" s="86" t="str">
        <f aca="false">IF(N$2=$E124,$J124,"")</f>
        <v/>
      </c>
      <c r="O124" s="99" t="str">
        <f aca="false">IF(O$2=$E124,$J124,"")</f>
        <v/>
      </c>
      <c r="P124" s="86" t="str">
        <f aca="false">IF(P$2=$E124,$J124,"")</f>
        <v/>
      </c>
      <c r="Q124" s="86" t="str">
        <f aca="false">IF(Q$2=$E124,$J124,"")</f>
        <v/>
      </c>
      <c r="R124" s="99" t="str">
        <f aca="false">IF(R$2=$E124,$J124,"")</f>
        <v/>
      </c>
      <c r="S124" s="86" t="str">
        <f aca="false">IF(S$2=$E124,$J124,"")</f>
        <v/>
      </c>
      <c r="T124" s="99" t="str">
        <f aca="false">IF(T$2=$E124,$J124,"")</f>
        <v/>
      </c>
      <c r="U124" s="86" t="str">
        <f aca="false">IF(U$2=$E124,$J124,"")</f>
        <v/>
      </c>
      <c r="V124" s="99" t="str">
        <f aca="false">IF(V$2=$E124,$J124,"")</f>
        <v/>
      </c>
      <c r="W124" s="86" t="str">
        <f aca="false">IF(W$2=$E124,$J124,"")</f>
        <v/>
      </c>
      <c r="X124" s="99" t="str">
        <f aca="false">IF(X$2=$E124,$J124,"")</f>
        <v/>
      </c>
      <c r="Y124" s="86" t="str">
        <f aca="false">IF(Y$2=$E124,$J124,"")</f>
        <v/>
      </c>
      <c r="Z124" s="99" t="str">
        <f aca="false">IF(Z$2=$E124,$J124,"")</f>
        <v/>
      </c>
      <c r="AA124" s="86" t="str">
        <f aca="false">IF(AA$2=$E124,$J124,"")</f>
        <v/>
      </c>
      <c r="AB124" s="99" t="str">
        <f aca="false">IF(AB$2=$E124,$J124,"")</f>
        <v/>
      </c>
      <c r="AC124" s="101"/>
      <c r="AD124" s="83"/>
      <c r="AE124" s="83"/>
      <c r="AF124" s="83"/>
    </row>
    <row r="125" customFormat="false" ht="14.25" hidden="false" customHeight="false" outlineLevel="0" collapsed="false">
      <c r="A125" s="82" t="str">
        <f aca="false">IF(G125&lt;&gt;0,IF(COUNTIF(G$4:G$200,G125)&lt;&gt;1,RANK(G125,G$4:G$200)&amp;"°",RANK(G125,G$4:G$200)),"")</f>
        <v/>
      </c>
      <c r="B125" s="96"/>
      <c r="C125" s="86" t="str">
        <f aca="false">IFERROR(VLOOKUP($B125,TabJoueurs,2,0),"")</f>
        <v/>
      </c>
      <c r="D125" s="86" t="str">
        <f aca="false">IFERROR(VLOOKUP($B125,TabJoueurs,3,0),"")</f>
        <v/>
      </c>
      <c r="E125" s="86" t="str">
        <f aca="false">IFERROR(VLOOKUP($B125,TabJoueurs,4,0),"")</f>
        <v/>
      </c>
      <c r="F125" s="86" t="str">
        <f aca="false">IFERROR(VLOOKUP($B125,TabJoueurs,7,0),"")</f>
        <v/>
      </c>
      <c r="G125" s="82"/>
      <c r="H125" s="82" t="n">
        <f aca="false">COUNTIF(E$4:E125,E125)</f>
        <v>3</v>
      </c>
      <c r="I125" s="82" t="n">
        <f aca="false">IFERROR(IF(H125&lt;6,I124+1,I124),0)</f>
        <v>68</v>
      </c>
      <c r="J125" s="82" t="str">
        <f aca="false">IF(G125&gt;0,IF(H125&lt;6,PtsMax-I125+1,""),"")</f>
        <v/>
      </c>
      <c r="K125" s="97" t="n">
        <f aca="false">MAX(M125:AB125)</f>
        <v>0</v>
      </c>
      <c r="L125" s="98" t="n">
        <f aca="false">IFERROR(G125/G$1,"")</f>
        <v>0</v>
      </c>
      <c r="M125" s="99" t="str">
        <f aca="false">IF(M$2=$E125,$J125,"")</f>
        <v/>
      </c>
      <c r="N125" s="86" t="str">
        <f aca="false">IF(N$2=$E125,$J125,"")</f>
        <v/>
      </c>
      <c r="O125" s="99" t="str">
        <f aca="false">IF(O$2=$E125,$J125,"")</f>
        <v/>
      </c>
      <c r="P125" s="86" t="str">
        <f aca="false">IF(P$2=$E125,$J125,"")</f>
        <v/>
      </c>
      <c r="Q125" s="86" t="str">
        <f aca="false">IF(Q$2=$E125,$J125,"")</f>
        <v/>
      </c>
      <c r="R125" s="99" t="str">
        <f aca="false">IF(R$2=$E125,$J125,"")</f>
        <v/>
      </c>
      <c r="S125" s="86" t="str">
        <f aca="false">IF(S$2=$E125,$J125,"")</f>
        <v/>
      </c>
      <c r="T125" s="99" t="str">
        <f aca="false">IF(T$2=$E125,$J125,"")</f>
        <v/>
      </c>
      <c r="U125" s="86" t="str">
        <f aca="false">IF(U$2=$E125,$J125,"")</f>
        <v/>
      </c>
      <c r="V125" s="99" t="str">
        <f aca="false">IF(V$2=$E125,$J125,"")</f>
        <v/>
      </c>
      <c r="W125" s="86" t="str">
        <f aca="false">IF(W$2=$E125,$J125,"")</f>
        <v/>
      </c>
      <c r="X125" s="99" t="str">
        <f aca="false">IF(X$2=$E125,$J125,"")</f>
        <v/>
      </c>
      <c r="Y125" s="86" t="str">
        <f aca="false">IF(Y$2=$E125,$J125,"")</f>
        <v/>
      </c>
      <c r="Z125" s="99" t="str">
        <f aca="false">IF(Z$2=$E125,$J125,"")</f>
        <v/>
      </c>
      <c r="AA125" s="86" t="str">
        <f aca="false">IF(AA$2=$E125,$J125,"")</f>
        <v/>
      </c>
      <c r="AB125" s="99" t="str">
        <f aca="false">IF(AB$2=$E125,$J125,"")</f>
        <v/>
      </c>
      <c r="AC125" s="101"/>
      <c r="AD125" s="83"/>
      <c r="AE125" s="83"/>
      <c r="AF125" s="83"/>
    </row>
    <row r="126" customFormat="false" ht="14.25" hidden="false" customHeight="false" outlineLevel="0" collapsed="false">
      <c r="A126" s="82" t="str">
        <f aca="false">IF(G126&lt;&gt;0,IF(COUNTIF(G$4:G$200,G126)&lt;&gt;1,RANK(G126,G$4:G$200)&amp;"°",RANK(G126,G$4:G$200)),"")</f>
        <v/>
      </c>
      <c r="B126" s="83"/>
      <c r="C126" s="86" t="str">
        <f aca="false">IFERROR(VLOOKUP($B126,TabJoueurs,2,0),"")</f>
        <v/>
      </c>
      <c r="D126" s="86" t="str">
        <f aca="false">IFERROR(VLOOKUP($B126,TabJoueurs,3,0),"")</f>
        <v/>
      </c>
      <c r="E126" s="86" t="str">
        <f aca="false">IFERROR(VLOOKUP($B126,TabJoueurs,4,0),"")</f>
        <v/>
      </c>
      <c r="F126" s="86" t="str">
        <f aca="false">IFERROR(VLOOKUP($B126,TabJoueurs,7,0),"")</f>
        <v/>
      </c>
      <c r="G126" s="82"/>
      <c r="H126" s="82" t="n">
        <f aca="false">COUNTIF(E$4:E126,E126)</f>
        <v>4</v>
      </c>
      <c r="I126" s="82" t="n">
        <f aca="false">IFERROR(IF(H126&lt;6,I125+1,I125),0)</f>
        <v>69</v>
      </c>
      <c r="J126" s="82" t="str">
        <f aca="false">IF(G126&gt;0,IF(H126&lt;6,PtsMax-I126+1,""),"")</f>
        <v/>
      </c>
      <c r="K126" s="97" t="n">
        <f aca="false">MAX(M126:AB126)</f>
        <v>0</v>
      </c>
      <c r="L126" s="98" t="n">
        <f aca="false">IFERROR(G126/G$1,"")</f>
        <v>0</v>
      </c>
      <c r="M126" s="99" t="str">
        <f aca="false">IF(M$2=$E126,$J126,"")</f>
        <v/>
      </c>
      <c r="N126" s="86" t="str">
        <f aca="false">IF(N$2=$E126,$J126,"")</f>
        <v/>
      </c>
      <c r="O126" s="99" t="str">
        <f aca="false">IF(O$2=$E126,$J126,"")</f>
        <v/>
      </c>
      <c r="P126" s="86" t="str">
        <f aca="false">IF(P$2=$E126,$J126,"")</f>
        <v/>
      </c>
      <c r="Q126" s="86" t="str">
        <f aca="false">IF(Q$2=$E126,$J126,"")</f>
        <v/>
      </c>
      <c r="R126" s="99" t="str">
        <f aca="false">IF(R$2=$E126,$J126,"")</f>
        <v/>
      </c>
      <c r="S126" s="86" t="str">
        <f aca="false">IF(S$2=$E126,$J126,"")</f>
        <v/>
      </c>
      <c r="T126" s="99" t="str">
        <f aca="false">IF(T$2=$E126,$J126,"")</f>
        <v/>
      </c>
      <c r="U126" s="86" t="str">
        <f aca="false">IF(U$2=$E126,$J126,"")</f>
        <v/>
      </c>
      <c r="V126" s="99" t="str">
        <f aca="false">IF(V$2=$E126,$J126,"")</f>
        <v/>
      </c>
      <c r="W126" s="86" t="str">
        <f aca="false">IF(W$2=$E126,$J126,"")</f>
        <v/>
      </c>
      <c r="X126" s="99" t="str">
        <f aca="false">IF(X$2=$E126,$J126,"")</f>
        <v/>
      </c>
      <c r="Y126" s="86" t="str">
        <f aca="false">IF(Y$2=$E126,$J126,"")</f>
        <v/>
      </c>
      <c r="Z126" s="99" t="str">
        <f aca="false">IF(Z$2=$E126,$J126,"")</f>
        <v/>
      </c>
      <c r="AA126" s="86" t="str">
        <f aca="false">IF(AA$2=$E126,$J126,"")</f>
        <v/>
      </c>
      <c r="AB126" s="99" t="str">
        <f aca="false">IF(AB$2=$E126,$J126,"")</f>
        <v/>
      </c>
      <c r="AC126" s="101"/>
      <c r="AD126" s="83"/>
      <c r="AE126" s="83"/>
      <c r="AF126" s="83"/>
    </row>
    <row r="127" customFormat="false" ht="14.25" hidden="false" customHeight="false" outlineLevel="0" collapsed="false">
      <c r="A127" s="82" t="str">
        <f aca="false">IF(G127&lt;&gt;0,IF(COUNTIF(G$4:G$200,G127)&lt;&gt;1,RANK(G127,G$4:G$200)&amp;"°",RANK(G127,G$4:G$200)),"")</f>
        <v/>
      </c>
      <c r="B127" s="83"/>
      <c r="C127" s="86" t="str">
        <f aca="false">IFERROR(VLOOKUP($B127,TabJoueurs,2,0),"")</f>
        <v/>
      </c>
      <c r="D127" s="86" t="str">
        <f aca="false">IFERROR(VLOOKUP($B127,TabJoueurs,3,0),"")</f>
        <v/>
      </c>
      <c r="E127" s="86" t="str">
        <f aca="false">IFERROR(VLOOKUP($B127,TabJoueurs,4,0),"")</f>
        <v/>
      </c>
      <c r="F127" s="86" t="str">
        <f aca="false">IFERROR(VLOOKUP($B127,TabJoueurs,7,0),"")</f>
        <v/>
      </c>
      <c r="G127" s="82"/>
      <c r="H127" s="82" t="n">
        <f aca="false">COUNTIF(E$4:E127,E127)</f>
        <v>5</v>
      </c>
      <c r="I127" s="82" t="n">
        <f aca="false">IFERROR(IF(H127&lt;6,I126+1,I126),0)</f>
        <v>70</v>
      </c>
      <c r="J127" s="82" t="str">
        <f aca="false">IF(G127&gt;0,IF(H127&lt;6,PtsMax-I127+1,""),"")</f>
        <v/>
      </c>
      <c r="K127" s="97" t="n">
        <f aca="false">MAX(M127:AB127)</f>
        <v>0</v>
      </c>
      <c r="L127" s="98" t="n">
        <f aca="false">IFERROR(G127/G$1,"")</f>
        <v>0</v>
      </c>
      <c r="M127" s="99" t="str">
        <f aca="false">IF(M$2=$E127,$J127,"")</f>
        <v/>
      </c>
      <c r="N127" s="86" t="str">
        <f aca="false">IF(N$2=$E127,$J127,"")</f>
        <v/>
      </c>
      <c r="O127" s="99" t="str">
        <f aca="false">IF(O$2=$E127,$J127,"")</f>
        <v/>
      </c>
      <c r="P127" s="86" t="str">
        <f aca="false">IF(P$2=$E127,$J127,"")</f>
        <v/>
      </c>
      <c r="Q127" s="86" t="str">
        <f aca="false">IF(Q$2=$E127,$J127,"")</f>
        <v/>
      </c>
      <c r="R127" s="99" t="str">
        <f aca="false">IF(R$2=$E127,$J127,"")</f>
        <v/>
      </c>
      <c r="S127" s="86" t="str">
        <f aca="false">IF(S$2=$E127,$J127,"")</f>
        <v/>
      </c>
      <c r="T127" s="99" t="str">
        <f aca="false">IF(T$2=$E127,$J127,"")</f>
        <v/>
      </c>
      <c r="U127" s="86" t="str">
        <f aca="false">IF(U$2=$E127,$J127,"")</f>
        <v/>
      </c>
      <c r="V127" s="99" t="str">
        <f aca="false">IF(V$2=$E127,$J127,"")</f>
        <v/>
      </c>
      <c r="W127" s="86" t="str">
        <f aca="false">IF(W$2=$E127,$J127,"")</f>
        <v/>
      </c>
      <c r="X127" s="99" t="str">
        <f aca="false">IF(X$2=$E127,$J127,"")</f>
        <v/>
      </c>
      <c r="Y127" s="86" t="str">
        <f aca="false">IF(Y$2=$E127,$J127,"")</f>
        <v/>
      </c>
      <c r="Z127" s="99" t="str">
        <f aca="false">IF(Z$2=$E127,$J127,"")</f>
        <v/>
      </c>
      <c r="AA127" s="86" t="str">
        <f aca="false">IF(AA$2=$E127,$J127,"")</f>
        <v/>
      </c>
      <c r="AB127" s="99" t="str">
        <f aca="false">IF(AB$2=$E127,$J127,"")</f>
        <v/>
      </c>
      <c r="AC127" s="101"/>
      <c r="AD127" s="83"/>
      <c r="AE127" s="83"/>
      <c r="AF127" s="83"/>
    </row>
    <row r="128" customFormat="false" ht="14.25" hidden="false" customHeight="false" outlineLevel="0" collapsed="false">
      <c r="A128" s="82" t="str">
        <f aca="false">IF(G128&lt;&gt;0,IF(COUNTIF(G$4:G$200,G128)&lt;&gt;1,RANK(G128,G$4:G$200)&amp;"°",RANK(G128,G$4:G$200)),"")</f>
        <v/>
      </c>
      <c r="B128" s="83"/>
      <c r="C128" s="86" t="str">
        <f aca="false">IFERROR(VLOOKUP($B128,TabJoueurs,2,0),"")</f>
        <v/>
      </c>
      <c r="D128" s="86" t="str">
        <f aca="false">IFERROR(VLOOKUP($B128,TabJoueurs,3,0),"")</f>
        <v/>
      </c>
      <c r="E128" s="86" t="str">
        <f aca="false">IFERROR(VLOOKUP($B128,TabJoueurs,4,0),"")</f>
        <v/>
      </c>
      <c r="F128" s="86" t="str">
        <f aca="false">IFERROR(VLOOKUP($B128,TabJoueurs,7,0),"")</f>
        <v/>
      </c>
      <c r="G128" s="82"/>
      <c r="H128" s="82" t="n">
        <f aca="false">COUNTIF(E$4:E128,E128)</f>
        <v>6</v>
      </c>
      <c r="I128" s="82" t="n">
        <f aca="false">IFERROR(IF(H128&lt;6,I127+1,I127),0)</f>
        <v>70</v>
      </c>
      <c r="J128" s="82" t="str">
        <f aca="false">IF(G128&gt;0,IF(H128&lt;6,PtsMax-I128+1,""),"")</f>
        <v/>
      </c>
      <c r="K128" s="97" t="n">
        <f aca="false">MAX(M128:AB128)</f>
        <v>0</v>
      </c>
      <c r="L128" s="98" t="n">
        <f aca="false">IFERROR(G128/G$1,"")</f>
        <v>0</v>
      </c>
      <c r="M128" s="99" t="str">
        <f aca="false">IF(M$2=$E128,$J128,"")</f>
        <v/>
      </c>
      <c r="N128" s="86" t="str">
        <f aca="false">IF(N$2=$E128,$J128,"")</f>
        <v/>
      </c>
      <c r="O128" s="99" t="str">
        <f aca="false">IF(O$2=$E128,$J128,"")</f>
        <v/>
      </c>
      <c r="P128" s="86" t="str">
        <f aca="false">IF(P$2=$E128,$J128,"")</f>
        <v/>
      </c>
      <c r="Q128" s="86" t="str">
        <f aca="false">IF(Q$2=$E128,$J128,"")</f>
        <v/>
      </c>
      <c r="R128" s="99" t="str">
        <f aca="false">IF(R$2=$E128,$J128,"")</f>
        <v/>
      </c>
      <c r="S128" s="86" t="str">
        <f aca="false">IF(S$2=$E128,$J128,"")</f>
        <v/>
      </c>
      <c r="T128" s="99" t="str">
        <f aca="false">IF(T$2=$E128,$J128,"")</f>
        <v/>
      </c>
      <c r="U128" s="86" t="str">
        <f aca="false">IF(U$2=$E128,$J128,"")</f>
        <v/>
      </c>
      <c r="V128" s="99" t="str">
        <f aca="false">IF(V$2=$E128,$J128,"")</f>
        <v/>
      </c>
      <c r="W128" s="86" t="str">
        <f aca="false">IF(W$2=$E128,$J128,"")</f>
        <v/>
      </c>
      <c r="X128" s="99" t="str">
        <f aca="false">IF(X$2=$E128,$J128,"")</f>
        <v/>
      </c>
      <c r="Y128" s="86" t="str">
        <f aca="false">IF(Y$2=$E128,$J128,"")</f>
        <v/>
      </c>
      <c r="Z128" s="99" t="str">
        <f aca="false">IF(Z$2=$E128,$J128,"")</f>
        <v/>
      </c>
      <c r="AA128" s="86" t="str">
        <f aca="false">IF(AA$2=$E128,$J128,"")</f>
        <v/>
      </c>
      <c r="AB128" s="99" t="str">
        <f aca="false">IF(AB$2=$E128,$J128,"")</f>
        <v/>
      </c>
      <c r="AC128" s="101"/>
      <c r="AD128" s="83"/>
      <c r="AE128" s="83"/>
      <c r="AF128" s="83"/>
    </row>
    <row r="129" customFormat="false" ht="14.25" hidden="false" customHeight="false" outlineLevel="0" collapsed="false">
      <c r="A129" s="82" t="str">
        <f aca="false">IF(G129&lt;&gt;0,IF(COUNTIF(G$4:G$200,G129)&lt;&gt;1,RANK(G129,G$4:G$200)&amp;"°",RANK(G129,G$4:G$200)),"")</f>
        <v/>
      </c>
      <c r="B129" s="83"/>
      <c r="C129" s="86" t="str">
        <f aca="false">IFERROR(VLOOKUP($B129,TabJoueurs,2,0),"")</f>
        <v/>
      </c>
      <c r="D129" s="86" t="str">
        <f aca="false">IFERROR(VLOOKUP($B129,TabJoueurs,3,0),"")</f>
        <v/>
      </c>
      <c r="E129" s="86" t="str">
        <f aca="false">IFERROR(VLOOKUP($B129,TabJoueurs,4,0),"")</f>
        <v/>
      </c>
      <c r="F129" s="86" t="str">
        <f aca="false">IFERROR(VLOOKUP($B129,TabJoueurs,7,0),"")</f>
        <v/>
      </c>
      <c r="G129" s="82"/>
      <c r="H129" s="82" t="n">
        <f aca="false">COUNTIF(E$4:E129,E129)</f>
        <v>7</v>
      </c>
      <c r="I129" s="82" t="n">
        <f aca="false">IFERROR(IF(H129&lt;6,I128+1,I128),0)</f>
        <v>70</v>
      </c>
      <c r="J129" s="82" t="str">
        <f aca="false">IF(G129&gt;0,IF(H129&lt;6,PtsMax-I129+1,""),"")</f>
        <v/>
      </c>
      <c r="K129" s="97" t="n">
        <f aca="false">MAX(M129:AB129)</f>
        <v>0</v>
      </c>
      <c r="L129" s="98" t="n">
        <f aca="false">IFERROR(G129/G$1,"")</f>
        <v>0</v>
      </c>
      <c r="M129" s="99" t="str">
        <f aca="false">IF(M$2=$E129,$J129,"")</f>
        <v/>
      </c>
      <c r="N129" s="86" t="str">
        <f aca="false">IF(N$2=$E129,$J129,"")</f>
        <v/>
      </c>
      <c r="O129" s="99" t="str">
        <f aca="false">IF(O$2=$E129,$J129,"")</f>
        <v/>
      </c>
      <c r="P129" s="86" t="str">
        <f aca="false">IF(P$2=$E129,$J129,"")</f>
        <v/>
      </c>
      <c r="Q129" s="86" t="str">
        <f aca="false">IF(Q$2=$E129,$J129,"")</f>
        <v/>
      </c>
      <c r="R129" s="99" t="str">
        <f aca="false">IF(R$2=$E129,$J129,"")</f>
        <v/>
      </c>
      <c r="S129" s="86" t="str">
        <f aca="false">IF(S$2=$E129,$J129,"")</f>
        <v/>
      </c>
      <c r="T129" s="99" t="str">
        <f aca="false">IF(T$2=$E129,$J129,"")</f>
        <v/>
      </c>
      <c r="U129" s="86" t="str">
        <f aca="false">IF(U$2=$E129,$J129,"")</f>
        <v/>
      </c>
      <c r="V129" s="99" t="str">
        <f aca="false">IF(V$2=$E129,$J129,"")</f>
        <v/>
      </c>
      <c r="W129" s="86" t="str">
        <f aca="false">IF(W$2=$E129,$J129,"")</f>
        <v/>
      </c>
      <c r="X129" s="99" t="str">
        <f aca="false">IF(X$2=$E129,$J129,"")</f>
        <v/>
      </c>
      <c r="Y129" s="86" t="str">
        <f aca="false">IF(Y$2=$E129,$J129,"")</f>
        <v/>
      </c>
      <c r="Z129" s="99" t="str">
        <f aca="false">IF(Z$2=$E129,$J129,"")</f>
        <v/>
      </c>
      <c r="AA129" s="86" t="str">
        <f aca="false">IF(AA$2=$E129,$J129,"")</f>
        <v/>
      </c>
      <c r="AB129" s="99" t="str">
        <f aca="false">IF(AB$2=$E129,$J129,"")</f>
        <v/>
      </c>
      <c r="AC129" s="101"/>
      <c r="AD129" s="83"/>
      <c r="AE129" s="83"/>
      <c r="AF129" s="83"/>
    </row>
    <row r="130" customFormat="false" ht="14.25" hidden="false" customHeight="false" outlineLevel="0" collapsed="false">
      <c r="A130" s="82" t="str">
        <f aca="false">IF(G130&lt;&gt;0,IF(COUNTIF(G$4:G$200,G130)&lt;&gt;1,RANK(G130,G$4:G$200)&amp;"°",RANK(G130,G$4:G$200)),"")</f>
        <v/>
      </c>
      <c r="B130" s="83"/>
      <c r="C130" s="86" t="str">
        <f aca="false">IFERROR(VLOOKUP($B130,TabJoueurs,2,0),"")</f>
        <v/>
      </c>
      <c r="D130" s="86" t="str">
        <f aca="false">IFERROR(VLOOKUP($B130,TabJoueurs,3,0),"")</f>
        <v/>
      </c>
      <c r="E130" s="86" t="str">
        <f aca="false">IFERROR(VLOOKUP($B130,TabJoueurs,4,0),"")</f>
        <v/>
      </c>
      <c r="F130" s="86" t="str">
        <f aca="false">IFERROR(VLOOKUP($B130,TabJoueurs,7,0),"")</f>
        <v/>
      </c>
      <c r="G130" s="82"/>
      <c r="H130" s="82" t="n">
        <f aca="false">COUNTIF(E$4:E130,E130)</f>
        <v>8</v>
      </c>
      <c r="I130" s="82" t="n">
        <f aca="false">IFERROR(IF(H130&lt;6,I129+1,I129),0)</f>
        <v>70</v>
      </c>
      <c r="J130" s="82" t="str">
        <f aca="false">IF(G130&gt;0,IF(H130&lt;6,PtsMax-I130+1,""),"")</f>
        <v/>
      </c>
      <c r="K130" s="97" t="n">
        <f aca="false">MAX(M130:AB130)</f>
        <v>0</v>
      </c>
      <c r="L130" s="98" t="n">
        <f aca="false">IFERROR(G130/G$1,"")</f>
        <v>0</v>
      </c>
      <c r="M130" s="99" t="str">
        <f aca="false">IF(M$2=$E130,$J130,"")</f>
        <v/>
      </c>
      <c r="N130" s="86" t="str">
        <f aca="false">IF(N$2=$E130,$J130,"")</f>
        <v/>
      </c>
      <c r="O130" s="99" t="str">
        <f aca="false">IF(O$2=$E130,$J130,"")</f>
        <v/>
      </c>
      <c r="P130" s="86" t="str">
        <f aca="false">IF(P$2=$E130,$J130,"")</f>
        <v/>
      </c>
      <c r="Q130" s="86" t="str">
        <f aca="false">IF(Q$2=$E130,$J130,"")</f>
        <v/>
      </c>
      <c r="R130" s="99" t="str">
        <f aca="false">IF(R$2=$E130,$J130,"")</f>
        <v/>
      </c>
      <c r="S130" s="86" t="str">
        <f aca="false">IF(S$2=$E130,$J130,"")</f>
        <v/>
      </c>
      <c r="T130" s="99" t="str">
        <f aca="false">IF(T$2=$E130,$J130,"")</f>
        <v/>
      </c>
      <c r="U130" s="86" t="str">
        <f aca="false">IF(U$2=$E130,$J130,"")</f>
        <v/>
      </c>
      <c r="V130" s="99" t="str">
        <f aca="false">IF(V$2=$E130,$J130,"")</f>
        <v/>
      </c>
      <c r="W130" s="86" t="str">
        <f aca="false">IF(W$2=$E130,$J130,"")</f>
        <v/>
      </c>
      <c r="X130" s="99" t="str">
        <f aca="false">IF(X$2=$E130,$J130,"")</f>
        <v/>
      </c>
      <c r="Y130" s="86" t="str">
        <f aca="false">IF(Y$2=$E130,$J130,"")</f>
        <v/>
      </c>
      <c r="Z130" s="99" t="str">
        <f aca="false">IF(Z$2=$E130,$J130,"")</f>
        <v/>
      </c>
      <c r="AA130" s="86" t="str">
        <f aca="false">IF(AA$2=$E130,$J130,"")</f>
        <v/>
      </c>
      <c r="AB130" s="99" t="str">
        <f aca="false">IF(AB$2=$E130,$J130,"")</f>
        <v/>
      </c>
      <c r="AC130" s="101"/>
      <c r="AD130" s="83"/>
      <c r="AE130" s="83"/>
      <c r="AF130" s="83"/>
    </row>
    <row r="131" customFormat="false" ht="14.25" hidden="false" customHeight="false" outlineLevel="0" collapsed="false">
      <c r="A131" s="82" t="str">
        <f aca="false">IF(G131&lt;&gt;0,IF(COUNTIF(G$4:G$200,G131)&lt;&gt;1,RANK(G131,G$4:G$200)&amp;"°",RANK(G131,G$4:G$200)),"")</f>
        <v/>
      </c>
      <c r="B131" s="83"/>
      <c r="C131" s="86" t="str">
        <f aca="false">IFERROR(VLOOKUP($B131,TabJoueurs,2,0),"")</f>
        <v/>
      </c>
      <c r="D131" s="86" t="str">
        <f aca="false">IFERROR(VLOOKUP($B131,TabJoueurs,3,0),"")</f>
        <v/>
      </c>
      <c r="E131" s="86" t="str">
        <f aca="false">IFERROR(VLOOKUP($B131,TabJoueurs,4,0),"")</f>
        <v/>
      </c>
      <c r="F131" s="86" t="str">
        <f aca="false">IFERROR(VLOOKUP($B131,TabJoueurs,7,0),"")</f>
        <v/>
      </c>
      <c r="G131" s="82"/>
      <c r="H131" s="82" t="n">
        <f aca="false">COUNTIF(E$4:E131,E131)</f>
        <v>9</v>
      </c>
      <c r="I131" s="82" t="n">
        <f aca="false">IFERROR(IF(H131&lt;6,I130+1,I130),0)</f>
        <v>70</v>
      </c>
      <c r="J131" s="82" t="str">
        <f aca="false">IF(G131&gt;0,IF(H131&lt;6,PtsMax-I131+1,""),"")</f>
        <v/>
      </c>
      <c r="K131" s="97" t="n">
        <f aca="false">MAX(M131:AB131)</f>
        <v>0</v>
      </c>
      <c r="L131" s="98" t="n">
        <f aca="false">IFERROR(G131/G$1,"")</f>
        <v>0</v>
      </c>
      <c r="M131" s="99" t="str">
        <f aca="false">IF(M$2=$E131,$J131,"")</f>
        <v/>
      </c>
      <c r="N131" s="86" t="str">
        <f aca="false">IF(N$2=$E131,$J131,"")</f>
        <v/>
      </c>
      <c r="O131" s="99" t="str">
        <f aca="false">IF(O$2=$E131,$J131,"")</f>
        <v/>
      </c>
      <c r="P131" s="86" t="str">
        <f aca="false">IF(P$2=$E131,$J131,"")</f>
        <v/>
      </c>
      <c r="Q131" s="86" t="str">
        <f aca="false">IF(Q$2=$E131,$J131,"")</f>
        <v/>
      </c>
      <c r="R131" s="99" t="str">
        <f aca="false">IF(R$2=$E131,$J131,"")</f>
        <v/>
      </c>
      <c r="S131" s="86" t="str">
        <f aca="false">IF(S$2=$E131,$J131,"")</f>
        <v/>
      </c>
      <c r="T131" s="99" t="str">
        <f aca="false">IF(T$2=$E131,$J131,"")</f>
        <v/>
      </c>
      <c r="U131" s="86" t="str">
        <f aca="false">IF(U$2=$E131,$J131,"")</f>
        <v/>
      </c>
      <c r="V131" s="99" t="str">
        <f aca="false">IF(V$2=$E131,$J131,"")</f>
        <v/>
      </c>
      <c r="W131" s="86" t="str">
        <f aca="false">IF(W$2=$E131,$J131,"")</f>
        <v/>
      </c>
      <c r="X131" s="99" t="str">
        <f aca="false">IF(X$2=$E131,$J131,"")</f>
        <v/>
      </c>
      <c r="Y131" s="86" t="str">
        <f aca="false">IF(Y$2=$E131,$J131,"")</f>
        <v/>
      </c>
      <c r="Z131" s="99" t="str">
        <f aca="false">IF(Z$2=$E131,$J131,"")</f>
        <v/>
      </c>
      <c r="AA131" s="86" t="str">
        <f aca="false">IF(AA$2=$E131,$J131,"")</f>
        <v/>
      </c>
      <c r="AB131" s="99" t="str">
        <f aca="false">IF(AB$2=$E131,$J131,"")</f>
        <v/>
      </c>
      <c r="AC131" s="101"/>
      <c r="AD131" s="83"/>
      <c r="AE131" s="83"/>
      <c r="AF131" s="83"/>
    </row>
    <row r="132" customFormat="false" ht="14.25" hidden="false" customHeight="false" outlineLevel="0" collapsed="false">
      <c r="A132" s="82" t="str">
        <f aca="false">IF(G132&lt;&gt;0,IF(COUNTIF(G$4:G$200,G132)&lt;&gt;1,RANK(G132,G$4:G$200)&amp;"°",RANK(G132,G$4:G$200)),"")</f>
        <v/>
      </c>
      <c r="B132" s="83"/>
      <c r="C132" s="86" t="str">
        <f aca="false">IFERROR(VLOOKUP($B132,TabJoueurs,2,0),"")</f>
        <v/>
      </c>
      <c r="D132" s="86" t="str">
        <f aca="false">IFERROR(VLOOKUP($B132,TabJoueurs,3,0),"")</f>
        <v/>
      </c>
      <c r="E132" s="86" t="str">
        <f aca="false">IFERROR(VLOOKUP($B132,TabJoueurs,4,0),"")</f>
        <v/>
      </c>
      <c r="F132" s="86" t="str">
        <f aca="false">IFERROR(VLOOKUP($B132,TabJoueurs,7,0),"")</f>
        <v/>
      </c>
      <c r="G132" s="82"/>
      <c r="H132" s="82" t="n">
        <f aca="false">COUNTIF(E$4:E132,E132)</f>
        <v>10</v>
      </c>
      <c r="I132" s="82" t="n">
        <f aca="false">IFERROR(IF(H132&lt;6,I131+1,I131),0)</f>
        <v>70</v>
      </c>
      <c r="J132" s="82" t="str">
        <f aca="false">IF(G132&gt;0,IF(H132&lt;6,PtsMax-I132+1,""),"")</f>
        <v/>
      </c>
      <c r="K132" s="97" t="n">
        <f aca="false">MAX(M132:AB132)</f>
        <v>0</v>
      </c>
      <c r="L132" s="98" t="n">
        <f aca="false">IFERROR(G132/G$1,"")</f>
        <v>0</v>
      </c>
      <c r="M132" s="99" t="str">
        <f aca="false">IF(M$2=$E132,$J132,"")</f>
        <v/>
      </c>
      <c r="N132" s="86" t="str">
        <f aca="false">IF(N$2=$E132,$J132,"")</f>
        <v/>
      </c>
      <c r="O132" s="99" t="str">
        <f aca="false">IF(O$2=$E132,$J132,"")</f>
        <v/>
      </c>
      <c r="P132" s="86" t="str">
        <f aca="false">IF(P$2=$E132,$J132,"")</f>
        <v/>
      </c>
      <c r="Q132" s="86" t="str">
        <f aca="false">IF(Q$2=$E132,$J132,"")</f>
        <v/>
      </c>
      <c r="R132" s="99" t="str">
        <f aca="false">IF(R$2=$E132,$J132,"")</f>
        <v/>
      </c>
      <c r="S132" s="86" t="str">
        <f aca="false">IF(S$2=$E132,$J132,"")</f>
        <v/>
      </c>
      <c r="T132" s="99" t="str">
        <f aca="false">IF(T$2=$E132,$J132,"")</f>
        <v/>
      </c>
      <c r="U132" s="86" t="str">
        <f aca="false">IF(U$2=$E132,$J132,"")</f>
        <v/>
      </c>
      <c r="V132" s="99" t="str">
        <f aca="false">IF(V$2=$E132,$J132,"")</f>
        <v/>
      </c>
      <c r="W132" s="86" t="str">
        <f aca="false">IF(W$2=$E132,$J132,"")</f>
        <v/>
      </c>
      <c r="X132" s="99" t="str">
        <f aca="false">IF(X$2=$E132,$J132,"")</f>
        <v/>
      </c>
      <c r="Y132" s="86" t="str">
        <f aca="false">IF(Y$2=$E132,$J132,"")</f>
        <v/>
      </c>
      <c r="Z132" s="99" t="str">
        <f aca="false">IF(Z$2=$E132,$J132,"")</f>
        <v/>
      </c>
      <c r="AA132" s="86" t="str">
        <f aca="false">IF(AA$2=$E132,$J132,"")</f>
        <v/>
      </c>
      <c r="AB132" s="99" t="str">
        <f aca="false">IF(AB$2=$E132,$J132,"")</f>
        <v/>
      </c>
      <c r="AC132" s="101"/>
      <c r="AD132" s="83"/>
      <c r="AE132" s="83"/>
      <c r="AF132" s="83"/>
    </row>
    <row r="133" customFormat="false" ht="14.25" hidden="false" customHeight="false" outlineLevel="0" collapsed="false">
      <c r="A133" s="82" t="str">
        <f aca="false">IF(G133&lt;&gt;0,IF(COUNTIF(G$4:G$200,G133)&lt;&gt;1,RANK(G133,G$4:G$200)&amp;"°",RANK(G133,G$4:G$200)),"")</f>
        <v/>
      </c>
      <c r="B133" s="83"/>
      <c r="C133" s="86" t="str">
        <f aca="false">IFERROR(VLOOKUP($B133,TabJoueurs,2,0),"")</f>
        <v/>
      </c>
      <c r="D133" s="86" t="str">
        <f aca="false">IFERROR(VLOOKUP($B133,TabJoueurs,3,0),"")</f>
        <v/>
      </c>
      <c r="E133" s="86" t="str">
        <f aca="false">IFERROR(VLOOKUP($B133,TabJoueurs,4,0),"")</f>
        <v/>
      </c>
      <c r="F133" s="86" t="str">
        <f aca="false">IFERROR(VLOOKUP($B133,TabJoueurs,7,0),"")</f>
        <v/>
      </c>
      <c r="G133" s="82"/>
      <c r="H133" s="82" t="n">
        <f aca="false">COUNTIF(E$4:E133,E133)</f>
        <v>11</v>
      </c>
      <c r="I133" s="82" t="n">
        <f aca="false">IFERROR(IF(H133&lt;6,I132+1,I132),0)</f>
        <v>70</v>
      </c>
      <c r="J133" s="82" t="str">
        <f aca="false">IF(G133&gt;0,IF(H133&lt;6,PtsMax-I133+1,""),"")</f>
        <v/>
      </c>
      <c r="K133" s="97" t="n">
        <f aca="false">MAX(M133:AB133)</f>
        <v>0</v>
      </c>
      <c r="L133" s="98" t="n">
        <f aca="false">IFERROR(G133/G$1,"")</f>
        <v>0</v>
      </c>
      <c r="M133" s="99" t="str">
        <f aca="false">IF(M$2=$E133,$J133,"")</f>
        <v/>
      </c>
      <c r="N133" s="86" t="str">
        <f aca="false">IF(N$2=$E133,$J133,"")</f>
        <v/>
      </c>
      <c r="O133" s="99" t="str">
        <f aca="false">IF(O$2=$E133,$J133,"")</f>
        <v/>
      </c>
      <c r="P133" s="86" t="str">
        <f aca="false">IF(P$2=$E133,$J133,"")</f>
        <v/>
      </c>
      <c r="Q133" s="86" t="str">
        <f aca="false">IF(Q$2=$E133,$J133,"")</f>
        <v/>
      </c>
      <c r="R133" s="99" t="str">
        <f aca="false">IF(R$2=$E133,$J133,"")</f>
        <v/>
      </c>
      <c r="S133" s="86" t="str">
        <f aca="false">IF(S$2=$E133,$J133,"")</f>
        <v/>
      </c>
      <c r="T133" s="99" t="str">
        <f aca="false">IF(T$2=$E133,$J133,"")</f>
        <v/>
      </c>
      <c r="U133" s="86" t="str">
        <f aca="false">IF(U$2=$E133,$J133,"")</f>
        <v/>
      </c>
      <c r="V133" s="99" t="str">
        <f aca="false">IF(V$2=$E133,$J133,"")</f>
        <v/>
      </c>
      <c r="W133" s="86" t="str">
        <f aca="false">IF(W$2=$E133,$J133,"")</f>
        <v/>
      </c>
      <c r="X133" s="99" t="str">
        <f aca="false">IF(X$2=$E133,$J133,"")</f>
        <v/>
      </c>
      <c r="Y133" s="86" t="str">
        <f aca="false">IF(Y$2=$E133,$J133,"")</f>
        <v/>
      </c>
      <c r="Z133" s="99" t="str">
        <f aca="false">IF(Z$2=$E133,$J133,"")</f>
        <v/>
      </c>
      <c r="AA133" s="86" t="str">
        <f aca="false">IF(AA$2=$E133,$J133,"")</f>
        <v/>
      </c>
      <c r="AB133" s="99" t="str">
        <f aca="false">IF(AB$2=$E133,$J133,"")</f>
        <v/>
      </c>
      <c r="AC133" s="101"/>
      <c r="AD133" s="83"/>
      <c r="AE133" s="83"/>
      <c r="AF133" s="83"/>
    </row>
    <row r="134" customFormat="false" ht="14.25" hidden="false" customHeight="false" outlineLevel="0" collapsed="false">
      <c r="A134" s="82" t="str">
        <f aca="false">IF(G134&lt;&gt;0,IF(COUNTIF(G$4:G$200,G134)&lt;&gt;1,RANK(G134,G$4:G$200)&amp;"°",RANK(G134,G$4:G$200)),"")</f>
        <v/>
      </c>
      <c r="B134" s="83"/>
      <c r="C134" s="86" t="str">
        <f aca="false">IFERROR(VLOOKUP($B134,TabJoueurs,2,0),"")</f>
        <v/>
      </c>
      <c r="D134" s="86" t="str">
        <f aca="false">IFERROR(VLOOKUP($B134,TabJoueurs,3,0),"")</f>
        <v/>
      </c>
      <c r="E134" s="86" t="str">
        <f aca="false">IFERROR(VLOOKUP($B134,TabJoueurs,4,0),"")</f>
        <v/>
      </c>
      <c r="F134" s="86" t="str">
        <f aca="false">IFERROR(VLOOKUP($B134,TabJoueurs,7,0),"")</f>
        <v/>
      </c>
      <c r="G134" s="82"/>
      <c r="H134" s="82" t="n">
        <f aca="false">COUNTIF(E$4:E134,E134)</f>
        <v>12</v>
      </c>
      <c r="I134" s="82" t="n">
        <f aca="false">IFERROR(IF(H134&lt;6,I133+1,I133),0)</f>
        <v>70</v>
      </c>
      <c r="J134" s="82" t="str">
        <f aca="false">IF(G134&gt;0,IF(H134&lt;6,PtsMax-I134+1,""),"")</f>
        <v/>
      </c>
      <c r="K134" s="97" t="n">
        <f aca="false">MAX(M134:AB134)</f>
        <v>0</v>
      </c>
      <c r="L134" s="98" t="n">
        <f aca="false">IFERROR(G134/G$1,"")</f>
        <v>0</v>
      </c>
      <c r="M134" s="99" t="str">
        <f aca="false">IF(M$2=$E134,$J134,"")</f>
        <v/>
      </c>
      <c r="N134" s="86" t="str">
        <f aca="false">IF(N$2=$E134,$J134,"")</f>
        <v/>
      </c>
      <c r="O134" s="99" t="str">
        <f aca="false">IF(O$2=$E134,$J134,"")</f>
        <v/>
      </c>
      <c r="P134" s="86" t="str">
        <f aca="false">IF(P$2=$E134,$J134,"")</f>
        <v/>
      </c>
      <c r="Q134" s="86" t="str">
        <f aca="false">IF(Q$2=$E134,$J134,"")</f>
        <v/>
      </c>
      <c r="R134" s="99" t="str">
        <f aca="false">IF(R$2=$E134,$J134,"")</f>
        <v/>
      </c>
      <c r="S134" s="86" t="str">
        <f aca="false">IF(S$2=$E134,$J134,"")</f>
        <v/>
      </c>
      <c r="T134" s="99" t="str">
        <f aca="false">IF(T$2=$E134,$J134,"")</f>
        <v/>
      </c>
      <c r="U134" s="86" t="str">
        <f aca="false">IF(U$2=$E134,$J134,"")</f>
        <v/>
      </c>
      <c r="V134" s="99" t="str">
        <f aca="false">IF(V$2=$E134,$J134,"")</f>
        <v/>
      </c>
      <c r="W134" s="86" t="str">
        <f aca="false">IF(W$2=$E134,$J134,"")</f>
        <v/>
      </c>
      <c r="X134" s="99" t="str">
        <f aca="false">IF(X$2=$E134,$J134,"")</f>
        <v/>
      </c>
      <c r="Y134" s="86" t="str">
        <f aca="false">IF(Y$2=$E134,$J134,"")</f>
        <v/>
      </c>
      <c r="Z134" s="99" t="str">
        <f aca="false">IF(Z$2=$E134,$J134,"")</f>
        <v/>
      </c>
      <c r="AA134" s="86" t="str">
        <f aca="false">IF(AA$2=$E134,$J134,"")</f>
        <v/>
      </c>
      <c r="AB134" s="99" t="str">
        <f aca="false">IF(AB$2=$E134,$J134,"")</f>
        <v/>
      </c>
      <c r="AC134" s="101"/>
      <c r="AD134" s="83"/>
      <c r="AE134" s="83"/>
      <c r="AF134" s="83"/>
    </row>
    <row r="135" customFormat="false" ht="14.25" hidden="false" customHeight="false" outlineLevel="0" collapsed="false">
      <c r="A135" s="82" t="str">
        <f aca="false">IF(G135&lt;&gt;0,IF(COUNTIF(G$4:G$200,G135)&lt;&gt;1,RANK(G135,G$4:G$200)&amp;"°",RANK(G135,G$4:G$200)),"")</f>
        <v/>
      </c>
      <c r="B135" s="83"/>
      <c r="C135" s="86" t="str">
        <f aca="false">IFERROR(VLOOKUP($B135,TabJoueurs,2,0),"")</f>
        <v/>
      </c>
      <c r="D135" s="86" t="str">
        <f aca="false">IFERROR(VLOOKUP($B135,TabJoueurs,3,0),"")</f>
        <v/>
      </c>
      <c r="E135" s="86" t="str">
        <f aca="false">IFERROR(VLOOKUP($B135,TabJoueurs,4,0),"")</f>
        <v/>
      </c>
      <c r="F135" s="86" t="str">
        <f aca="false">IFERROR(VLOOKUP($B135,TabJoueurs,7,0),"")</f>
        <v/>
      </c>
      <c r="G135" s="82"/>
      <c r="H135" s="82" t="n">
        <f aca="false">COUNTIF(E$4:E135,E135)</f>
        <v>13</v>
      </c>
      <c r="I135" s="82" t="n">
        <f aca="false">IFERROR(IF(H135&lt;6,I134+1,I134),0)</f>
        <v>70</v>
      </c>
      <c r="J135" s="82" t="str">
        <f aca="false">IF(G135&gt;0,IF(H135&lt;6,PtsMax-I135+1,""),"")</f>
        <v/>
      </c>
      <c r="K135" s="97" t="n">
        <f aca="false">MAX(M135:AB135)</f>
        <v>0</v>
      </c>
      <c r="L135" s="98" t="n">
        <f aca="false">IFERROR(G135/G$1,"")</f>
        <v>0</v>
      </c>
      <c r="M135" s="99" t="str">
        <f aca="false">IF(M$2=$E135,$J135,"")</f>
        <v/>
      </c>
      <c r="N135" s="86" t="str">
        <f aca="false">IF(N$2=$E135,$J135,"")</f>
        <v/>
      </c>
      <c r="O135" s="99" t="str">
        <f aca="false">IF(O$2=$E135,$J135,"")</f>
        <v/>
      </c>
      <c r="P135" s="86" t="str">
        <f aca="false">IF(P$2=$E135,$J135,"")</f>
        <v/>
      </c>
      <c r="Q135" s="86" t="str">
        <f aca="false">IF(Q$2=$E135,$J135,"")</f>
        <v/>
      </c>
      <c r="R135" s="99" t="str">
        <f aca="false">IF(R$2=$E135,$J135,"")</f>
        <v/>
      </c>
      <c r="S135" s="86" t="str">
        <f aca="false">IF(S$2=$E135,$J135,"")</f>
        <v/>
      </c>
      <c r="T135" s="99" t="str">
        <f aca="false">IF(T$2=$E135,$J135,"")</f>
        <v/>
      </c>
      <c r="U135" s="86" t="str">
        <f aca="false">IF(U$2=$E135,$J135,"")</f>
        <v/>
      </c>
      <c r="V135" s="99" t="str">
        <f aca="false">IF(V$2=$E135,$J135,"")</f>
        <v/>
      </c>
      <c r="W135" s="86" t="str">
        <f aca="false">IF(W$2=$E135,$J135,"")</f>
        <v/>
      </c>
      <c r="X135" s="99" t="str">
        <f aca="false">IF(X$2=$E135,$J135,"")</f>
        <v/>
      </c>
      <c r="Y135" s="86" t="str">
        <f aca="false">IF(Y$2=$E135,$J135,"")</f>
        <v/>
      </c>
      <c r="Z135" s="99" t="str">
        <f aca="false">IF(Z$2=$E135,$J135,"")</f>
        <v/>
      </c>
      <c r="AA135" s="86" t="str">
        <f aca="false">IF(AA$2=$E135,$J135,"")</f>
        <v/>
      </c>
      <c r="AB135" s="99" t="str">
        <f aca="false">IF(AB$2=$E135,$J135,"")</f>
        <v/>
      </c>
      <c r="AC135" s="101"/>
      <c r="AD135" s="83"/>
      <c r="AE135" s="83"/>
      <c r="AF135" s="83"/>
    </row>
    <row r="136" customFormat="false" ht="14.25" hidden="false" customHeight="false" outlineLevel="0" collapsed="false">
      <c r="A136" s="82" t="str">
        <f aca="false">IF(G136&lt;&gt;0,IF(COUNTIF(G$4:G$200,G136)&lt;&gt;1,RANK(G136,G$4:G$200)&amp;"°",RANK(G136,G$4:G$200)),"")</f>
        <v/>
      </c>
      <c r="B136" s="83"/>
      <c r="C136" s="86" t="str">
        <f aca="false">IFERROR(VLOOKUP($B136,TabJoueurs,2,0),"")</f>
        <v/>
      </c>
      <c r="D136" s="86" t="str">
        <f aca="false">IFERROR(VLOOKUP($B136,TabJoueurs,3,0),"")</f>
        <v/>
      </c>
      <c r="E136" s="86" t="str">
        <f aca="false">IFERROR(VLOOKUP($B136,TabJoueurs,4,0),"")</f>
        <v/>
      </c>
      <c r="F136" s="86" t="str">
        <f aca="false">IFERROR(VLOOKUP($B136,TabJoueurs,7,0),"")</f>
        <v/>
      </c>
      <c r="G136" s="82"/>
      <c r="H136" s="82" t="n">
        <f aca="false">COUNTIF(E$4:E136,E136)</f>
        <v>14</v>
      </c>
      <c r="I136" s="82" t="n">
        <f aca="false">IFERROR(IF(H136&lt;6,I135+1,I135),0)</f>
        <v>70</v>
      </c>
      <c r="J136" s="82" t="str">
        <f aca="false">IF(G136&gt;0,IF(H136&lt;6,PtsMax-I136+1,""),"")</f>
        <v/>
      </c>
      <c r="K136" s="97" t="n">
        <f aca="false">MAX(M136:AB136)</f>
        <v>0</v>
      </c>
      <c r="L136" s="98" t="n">
        <f aca="false">IFERROR(G136/G$1,"")</f>
        <v>0</v>
      </c>
      <c r="M136" s="99" t="str">
        <f aca="false">IF(M$2=$E136,$J136,"")</f>
        <v/>
      </c>
      <c r="N136" s="86" t="str">
        <f aca="false">IF(N$2=$E136,$J136,"")</f>
        <v/>
      </c>
      <c r="O136" s="99" t="str">
        <f aca="false">IF(O$2=$E136,$J136,"")</f>
        <v/>
      </c>
      <c r="P136" s="86" t="str">
        <f aca="false">IF(P$2=$E136,$J136,"")</f>
        <v/>
      </c>
      <c r="Q136" s="86" t="str">
        <f aca="false">IF(Q$2=$E136,$J136,"")</f>
        <v/>
      </c>
      <c r="R136" s="99" t="str">
        <f aca="false">IF(R$2=$E136,$J136,"")</f>
        <v/>
      </c>
      <c r="S136" s="86" t="str">
        <f aca="false">IF(S$2=$E136,$J136,"")</f>
        <v/>
      </c>
      <c r="T136" s="99" t="str">
        <f aca="false">IF(T$2=$E136,$J136,"")</f>
        <v/>
      </c>
      <c r="U136" s="86" t="str">
        <f aca="false">IF(U$2=$E136,$J136,"")</f>
        <v/>
      </c>
      <c r="V136" s="99" t="str">
        <f aca="false">IF(V$2=$E136,$J136,"")</f>
        <v/>
      </c>
      <c r="W136" s="86" t="str">
        <f aca="false">IF(W$2=$E136,$J136,"")</f>
        <v/>
      </c>
      <c r="X136" s="99" t="str">
        <f aca="false">IF(X$2=$E136,$J136,"")</f>
        <v/>
      </c>
      <c r="Y136" s="86" t="str">
        <f aca="false">IF(Y$2=$E136,$J136,"")</f>
        <v/>
      </c>
      <c r="Z136" s="99" t="str">
        <f aca="false">IF(Z$2=$E136,$J136,"")</f>
        <v/>
      </c>
      <c r="AA136" s="86" t="str">
        <f aca="false">IF(AA$2=$E136,$J136,"")</f>
        <v/>
      </c>
      <c r="AB136" s="99" t="str">
        <f aca="false">IF(AB$2=$E136,$J136,"")</f>
        <v/>
      </c>
      <c r="AC136" s="101"/>
      <c r="AD136" s="83"/>
      <c r="AE136" s="83"/>
      <c r="AF136" s="83"/>
    </row>
    <row r="137" customFormat="false" ht="14.25" hidden="false" customHeight="false" outlineLevel="0" collapsed="false">
      <c r="A137" s="82" t="str">
        <f aca="false">IF(G137&lt;&gt;0,IF(COUNTIF(G$4:G$200,G137)&lt;&gt;1,RANK(G137,G$4:G$200)&amp;"°",RANK(G137,G$4:G$200)),"")</f>
        <v/>
      </c>
      <c r="B137" s="83"/>
      <c r="C137" s="86" t="str">
        <f aca="false">IFERROR(VLOOKUP($B137,TabJoueurs,2,0),"")</f>
        <v/>
      </c>
      <c r="D137" s="86" t="str">
        <f aca="false">IFERROR(VLOOKUP($B137,TabJoueurs,3,0),"")</f>
        <v/>
      </c>
      <c r="E137" s="86" t="str">
        <f aca="false">IFERROR(VLOOKUP($B137,TabJoueurs,4,0),"")</f>
        <v/>
      </c>
      <c r="F137" s="86" t="str">
        <f aca="false">IFERROR(VLOOKUP($B137,TabJoueurs,7,0),"")</f>
        <v/>
      </c>
      <c r="G137" s="82"/>
      <c r="H137" s="82" t="n">
        <f aca="false">COUNTIF(E$4:E137,E137)</f>
        <v>15</v>
      </c>
      <c r="I137" s="82" t="n">
        <f aca="false">IFERROR(IF(H137&lt;6,I136+1,I136),0)</f>
        <v>70</v>
      </c>
      <c r="J137" s="82" t="str">
        <f aca="false">IF(G137&gt;0,IF(H137&lt;6,PtsMax-I137+1,""),"")</f>
        <v/>
      </c>
      <c r="K137" s="97" t="n">
        <f aca="false">MAX(M137:AB137)</f>
        <v>0</v>
      </c>
      <c r="L137" s="98" t="n">
        <f aca="false">IFERROR(G137/G$1,"")</f>
        <v>0</v>
      </c>
      <c r="M137" s="99" t="str">
        <f aca="false">IF(M$2=$E137,$J137,"")</f>
        <v/>
      </c>
      <c r="N137" s="86" t="str">
        <f aca="false">IF(N$2=$E137,$J137,"")</f>
        <v/>
      </c>
      <c r="O137" s="99" t="str">
        <f aca="false">IF(O$2=$E137,$J137,"")</f>
        <v/>
      </c>
      <c r="P137" s="86" t="str">
        <f aca="false">IF(P$2=$E137,$J137,"")</f>
        <v/>
      </c>
      <c r="Q137" s="86" t="str">
        <f aca="false">IF(Q$2=$E137,$J137,"")</f>
        <v/>
      </c>
      <c r="R137" s="99" t="str">
        <f aca="false">IF(R$2=$E137,$J137,"")</f>
        <v/>
      </c>
      <c r="S137" s="86" t="str">
        <f aca="false">IF(S$2=$E137,$J137,"")</f>
        <v/>
      </c>
      <c r="T137" s="99" t="str">
        <f aca="false">IF(T$2=$E137,$J137,"")</f>
        <v/>
      </c>
      <c r="U137" s="86" t="str">
        <f aca="false">IF(U$2=$E137,$J137,"")</f>
        <v/>
      </c>
      <c r="V137" s="99" t="str">
        <f aca="false">IF(V$2=$E137,$J137,"")</f>
        <v/>
      </c>
      <c r="W137" s="86" t="str">
        <f aca="false">IF(W$2=$E137,$J137,"")</f>
        <v/>
      </c>
      <c r="X137" s="99" t="str">
        <f aca="false">IF(X$2=$E137,$J137,"")</f>
        <v/>
      </c>
      <c r="Y137" s="86" t="str">
        <f aca="false">IF(Y$2=$E137,$J137,"")</f>
        <v/>
      </c>
      <c r="Z137" s="99" t="str">
        <f aca="false">IF(Z$2=$E137,$J137,"")</f>
        <v/>
      </c>
      <c r="AA137" s="86" t="str">
        <f aca="false">IF(AA$2=$E137,$J137,"")</f>
        <v/>
      </c>
      <c r="AB137" s="99" t="str">
        <f aca="false">IF(AB$2=$E137,$J137,"")</f>
        <v/>
      </c>
      <c r="AC137" s="101"/>
      <c r="AD137" s="83"/>
      <c r="AE137" s="83"/>
      <c r="AF137" s="83"/>
    </row>
    <row r="138" customFormat="false" ht="14.25" hidden="false" customHeight="false" outlineLevel="0" collapsed="false">
      <c r="A138" s="82" t="str">
        <f aca="false">IF(G138&lt;&gt;0,IF(COUNTIF(G$4:G$200,G138)&lt;&gt;1,RANK(G138,G$4:G$200)&amp;"°",RANK(G138,G$4:G$200)),"")</f>
        <v/>
      </c>
      <c r="B138" s="83"/>
      <c r="C138" s="86" t="str">
        <f aca="false">IFERROR(VLOOKUP($B138,TabJoueurs,2,0),"")</f>
        <v/>
      </c>
      <c r="D138" s="86" t="str">
        <f aca="false">IFERROR(VLOOKUP($B138,TabJoueurs,3,0),"")</f>
        <v/>
      </c>
      <c r="E138" s="86" t="str">
        <f aca="false">IFERROR(VLOOKUP($B138,TabJoueurs,4,0),"")</f>
        <v/>
      </c>
      <c r="F138" s="86" t="str">
        <f aca="false">IFERROR(VLOOKUP($B138,TabJoueurs,7,0),"")</f>
        <v/>
      </c>
      <c r="G138" s="82"/>
      <c r="H138" s="82" t="n">
        <f aca="false">COUNTIF(E$4:E138,E138)</f>
        <v>16</v>
      </c>
      <c r="I138" s="82" t="n">
        <f aca="false">IFERROR(IF(H138&lt;6,I137+1,I137),0)</f>
        <v>70</v>
      </c>
      <c r="J138" s="82" t="str">
        <f aca="false">IF(G138&gt;0,IF(H138&lt;6,PtsMax-I138+1,""),"")</f>
        <v/>
      </c>
      <c r="K138" s="97" t="n">
        <f aca="false">MAX(M138:AB138)</f>
        <v>0</v>
      </c>
      <c r="L138" s="98" t="n">
        <f aca="false">IFERROR(G138/G$1,"")</f>
        <v>0</v>
      </c>
      <c r="M138" s="99" t="str">
        <f aca="false">IF(M$2=$E138,$J138,"")</f>
        <v/>
      </c>
      <c r="N138" s="86" t="str">
        <f aca="false">IF(N$2=$E138,$J138,"")</f>
        <v/>
      </c>
      <c r="O138" s="99" t="str">
        <f aca="false">IF(O$2=$E138,$J138,"")</f>
        <v/>
      </c>
      <c r="P138" s="86" t="str">
        <f aca="false">IF(P$2=$E138,$J138,"")</f>
        <v/>
      </c>
      <c r="Q138" s="86" t="str">
        <f aca="false">IF(Q$2=$E138,$J138,"")</f>
        <v/>
      </c>
      <c r="R138" s="99" t="str">
        <f aca="false">IF(R$2=$E138,$J138,"")</f>
        <v/>
      </c>
      <c r="S138" s="86" t="str">
        <f aca="false">IF(S$2=$E138,$J138,"")</f>
        <v/>
      </c>
      <c r="T138" s="99" t="str">
        <f aca="false">IF(T$2=$E138,$J138,"")</f>
        <v/>
      </c>
      <c r="U138" s="86" t="str">
        <f aca="false">IF(U$2=$E138,$J138,"")</f>
        <v/>
      </c>
      <c r="V138" s="99" t="str">
        <f aca="false">IF(V$2=$E138,$J138,"")</f>
        <v/>
      </c>
      <c r="W138" s="86" t="str">
        <f aca="false">IF(W$2=$E138,$J138,"")</f>
        <v/>
      </c>
      <c r="X138" s="99" t="str">
        <f aca="false">IF(X$2=$E138,$J138,"")</f>
        <v/>
      </c>
      <c r="Y138" s="86" t="str">
        <f aca="false">IF(Y$2=$E138,$J138,"")</f>
        <v/>
      </c>
      <c r="Z138" s="99" t="str">
        <f aca="false">IF(Z$2=$E138,$J138,"")</f>
        <v/>
      </c>
      <c r="AA138" s="86" t="str">
        <f aca="false">IF(AA$2=$E138,$J138,"")</f>
        <v/>
      </c>
      <c r="AB138" s="99" t="str">
        <f aca="false">IF(AB$2=$E138,$J138,"")</f>
        <v/>
      </c>
      <c r="AC138" s="101"/>
      <c r="AD138" s="83"/>
      <c r="AE138" s="83"/>
      <c r="AF138" s="83"/>
    </row>
    <row r="139" customFormat="false" ht="14.25" hidden="false" customHeight="false" outlineLevel="0" collapsed="false">
      <c r="A139" s="82" t="str">
        <f aca="false">IF(G139&lt;&gt;0,IF(COUNTIF(G$4:G$200,G139)&lt;&gt;1,RANK(G139,G$4:G$200)&amp;"°",RANK(G139,G$4:G$200)),"")</f>
        <v/>
      </c>
      <c r="B139" s="83"/>
      <c r="C139" s="86" t="str">
        <f aca="false">IFERROR(VLOOKUP($B139,TabJoueurs,2,0),"")</f>
        <v/>
      </c>
      <c r="D139" s="86" t="str">
        <f aca="false">IFERROR(VLOOKUP($B139,TabJoueurs,3,0),"")</f>
        <v/>
      </c>
      <c r="E139" s="86" t="str">
        <f aca="false">IFERROR(VLOOKUP($B139,TabJoueurs,4,0),"")</f>
        <v/>
      </c>
      <c r="F139" s="86" t="str">
        <f aca="false">IFERROR(VLOOKUP($B139,TabJoueurs,7,0),"")</f>
        <v/>
      </c>
      <c r="G139" s="82"/>
      <c r="H139" s="82" t="n">
        <f aca="false">COUNTIF(E$4:E139,E139)</f>
        <v>17</v>
      </c>
      <c r="I139" s="82" t="n">
        <f aca="false">IFERROR(IF(H139&lt;6,I138+1,I138),0)</f>
        <v>70</v>
      </c>
      <c r="J139" s="82" t="str">
        <f aca="false">IF(G139&gt;0,IF(H139&lt;6,PtsMax-I139+1,""),"")</f>
        <v/>
      </c>
      <c r="K139" s="97" t="n">
        <f aca="false">MAX(M139:AB139)</f>
        <v>0</v>
      </c>
      <c r="L139" s="98" t="n">
        <f aca="false">IFERROR(G139/G$1,"")</f>
        <v>0</v>
      </c>
      <c r="M139" s="99" t="str">
        <f aca="false">IF(M$2=$E139,$J139,"")</f>
        <v/>
      </c>
      <c r="N139" s="86" t="str">
        <f aca="false">IF(N$2=$E139,$J139,"")</f>
        <v/>
      </c>
      <c r="O139" s="99" t="str">
        <f aca="false">IF(O$2=$E139,$J139,"")</f>
        <v/>
      </c>
      <c r="P139" s="86" t="str">
        <f aca="false">IF(P$2=$E139,$J139,"")</f>
        <v/>
      </c>
      <c r="Q139" s="86" t="str">
        <f aca="false">IF(Q$2=$E139,$J139,"")</f>
        <v/>
      </c>
      <c r="R139" s="99" t="str">
        <f aca="false">IF(R$2=$E139,$J139,"")</f>
        <v/>
      </c>
      <c r="S139" s="86" t="str">
        <f aca="false">IF(S$2=$E139,$J139,"")</f>
        <v/>
      </c>
      <c r="T139" s="99" t="str">
        <f aca="false">IF(T$2=$E139,$J139,"")</f>
        <v/>
      </c>
      <c r="U139" s="86" t="str">
        <f aca="false">IF(U$2=$E139,$J139,"")</f>
        <v/>
      </c>
      <c r="V139" s="99" t="str">
        <f aca="false">IF(V$2=$E139,$J139,"")</f>
        <v/>
      </c>
      <c r="W139" s="86" t="str">
        <f aca="false">IF(W$2=$E139,$J139,"")</f>
        <v/>
      </c>
      <c r="X139" s="99" t="str">
        <f aca="false">IF(X$2=$E139,$J139,"")</f>
        <v/>
      </c>
      <c r="Y139" s="86" t="str">
        <f aca="false">IF(Y$2=$E139,$J139,"")</f>
        <v/>
      </c>
      <c r="Z139" s="99" t="str">
        <f aca="false">IF(Z$2=$E139,$J139,"")</f>
        <v/>
      </c>
      <c r="AA139" s="86" t="str">
        <f aca="false">IF(AA$2=$E139,$J139,"")</f>
        <v/>
      </c>
      <c r="AB139" s="99" t="str">
        <f aca="false">IF(AB$2=$E139,$J139,"")</f>
        <v/>
      </c>
      <c r="AC139" s="101"/>
      <c r="AD139" s="83"/>
      <c r="AE139" s="83"/>
      <c r="AF139" s="83"/>
    </row>
    <row r="140" customFormat="false" ht="14.25" hidden="false" customHeight="false" outlineLevel="0" collapsed="false">
      <c r="A140" s="82" t="str">
        <f aca="false">IF(G140&lt;&gt;0,IF(COUNTIF(G$4:G$200,G140)&lt;&gt;1,RANK(G140,G$4:G$200)&amp;"°",RANK(G140,G$4:G$200)),"")</f>
        <v/>
      </c>
      <c r="B140" s="83"/>
      <c r="C140" s="86" t="str">
        <f aca="false">IFERROR(VLOOKUP($B140,TabJoueurs,2,0),"")</f>
        <v/>
      </c>
      <c r="D140" s="86" t="str">
        <f aca="false">IFERROR(VLOOKUP($B140,TabJoueurs,3,0),"")</f>
        <v/>
      </c>
      <c r="E140" s="86" t="str">
        <f aca="false">IFERROR(VLOOKUP($B140,TabJoueurs,4,0),"")</f>
        <v/>
      </c>
      <c r="F140" s="86" t="str">
        <f aca="false">IFERROR(VLOOKUP($B140,TabJoueurs,7,0),"")</f>
        <v/>
      </c>
      <c r="G140" s="82"/>
      <c r="H140" s="82" t="n">
        <f aca="false">COUNTIF(E$4:E140,E140)</f>
        <v>18</v>
      </c>
      <c r="I140" s="82" t="n">
        <f aca="false">IFERROR(IF(H140&lt;6,I139+1,I139),0)</f>
        <v>70</v>
      </c>
      <c r="J140" s="82" t="str">
        <f aca="false">IF(G140&gt;0,IF(H140&lt;6,PtsMax-I140+1,""),"")</f>
        <v/>
      </c>
      <c r="K140" s="97" t="n">
        <f aca="false">MAX(M140:AB140)</f>
        <v>0</v>
      </c>
      <c r="L140" s="98" t="n">
        <f aca="false">IFERROR(G140/G$1,"")</f>
        <v>0</v>
      </c>
      <c r="M140" s="99" t="str">
        <f aca="false">IF(M$2=$E140,$J140,"")</f>
        <v/>
      </c>
      <c r="N140" s="86" t="str">
        <f aca="false">IF(N$2=$E140,$J140,"")</f>
        <v/>
      </c>
      <c r="O140" s="99" t="str">
        <f aca="false">IF(O$2=$E140,$J140,"")</f>
        <v/>
      </c>
      <c r="P140" s="86" t="str">
        <f aca="false">IF(P$2=$E140,$J140,"")</f>
        <v/>
      </c>
      <c r="Q140" s="86" t="str">
        <f aca="false">IF(Q$2=$E140,$J140,"")</f>
        <v/>
      </c>
      <c r="R140" s="99" t="str">
        <f aca="false">IF(R$2=$E140,$J140,"")</f>
        <v/>
      </c>
      <c r="S140" s="86" t="str">
        <f aca="false">IF(S$2=$E140,$J140,"")</f>
        <v/>
      </c>
      <c r="T140" s="99" t="str">
        <f aca="false">IF(T$2=$E140,$J140,"")</f>
        <v/>
      </c>
      <c r="U140" s="86" t="str">
        <f aca="false">IF(U$2=$E140,$J140,"")</f>
        <v/>
      </c>
      <c r="V140" s="99" t="str">
        <f aca="false">IF(V$2=$E140,$J140,"")</f>
        <v/>
      </c>
      <c r="W140" s="86" t="str">
        <f aca="false">IF(W$2=$E140,$J140,"")</f>
        <v/>
      </c>
      <c r="X140" s="99" t="str">
        <f aca="false">IF(X$2=$E140,$J140,"")</f>
        <v/>
      </c>
      <c r="Y140" s="86" t="str">
        <f aca="false">IF(Y$2=$E140,$J140,"")</f>
        <v/>
      </c>
      <c r="Z140" s="99" t="str">
        <f aca="false">IF(Z$2=$E140,$J140,"")</f>
        <v/>
      </c>
      <c r="AA140" s="86" t="str">
        <f aca="false">IF(AA$2=$E140,$J140,"")</f>
        <v/>
      </c>
      <c r="AB140" s="99" t="str">
        <f aca="false">IF(AB$2=$E140,$J140,"")</f>
        <v/>
      </c>
      <c r="AC140" s="101"/>
      <c r="AD140" s="83"/>
      <c r="AE140" s="83"/>
      <c r="AF140" s="83"/>
    </row>
    <row r="141" customFormat="false" ht="14.25" hidden="false" customHeight="false" outlineLevel="0" collapsed="false">
      <c r="A141" s="82" t="str">
        <f aca="false">IF(G141&lt;&gt;0,IF(COUNTIF(G$4:G$200,G141)&lt;&gt;1,RANK(G141,G$4:G$200)&amp;"°",RANK(G141,G$4:G$200)),"")</f>
        <v/>
      </c>
      <c r="B141" s="83"/>
      <c r="C141" s="86" t="str">
        <f aca="false">IFERROR(VLOOKUP($B141,TabJoueurs,2,0),"")</f>
        <v/>
      </c>
      <c r="D141" s="86" t="str">
        <f aca="false">IFERROR(VLOOKUP($B141,TabJoueurs,3,0),"")</f>
        <v/>
      </c>
      <c r="E141" s="86" t="str">
        <f aca="false">IFERROR(VLOOKUP($B141,TabJoueurs,4,0),"")</f>
        <v/>
      </c>
      <c r="F141" s="86" t="str">
        <f aca="false">IFERROR(VLOOKUP($B141,TabJoueurs,7,0),"")</f>
        <v/>
      </c>
      <c r="G141" s="82"/>
      <c r="H141" s="82" t="n">
        <f aca="false">COUNTIF(E$4:E141,E141)</f>
        <v>19</v>
      </c>
      <c r="I141" s="82" t="n">
        <f aca="false">IFERROR(IF(H141&lt;6,I140+1,I140),0)</f>
        <v>70</v>
      </c>
      <c r="J141" s="82" t="str">
        <f aca="false">IF(G141&gt;0,IF(H141&lt;6,PtsMax-I141+1,""),"")</f>
        <v/>
      </c>
      <c r="K141" s="97" t="n">
        <f aca="false">MAX(M141:AB141)</f>
        <v>0</v>
      </c>
      <c r="L141" s="98" t="n">
        <f aca="false">IFERROR(G141/G$1,"")</f>
        <v>0</v>
      </c>
      <c r="M141" s="99" t="str">
        <f aca="false">IF(M$2=$E141,$J141,"")</f>
        <v/>
      </c>
      <c r="N141" s="86" t="str">
        <f aca="false">IF(N$2=$E141,$J141,"")</f>
        <v/>
      </c>
      <c r="O141" s="99" t="str">
        <f aca="false">IF(O$2=$E141,$J141,"")</f>
        <v/>
      </c>
      <c r="P141" s="86" t="str">
        <f aca="false">IF(P$2=$E141,$J141,"")</f>
        <v/>
      </c>
      <c r="Q141" s="86" t="str">
        <f aca="false">IF(Q$2=$E141,$J141,"")</f>
        <v/>
      </c>
      <c r="R141" s="99" t="str">
        <f aca="false">IF(R$2=$E141,$J141,"")</f>
        <v/>
      </c>
      <c r="S141" s="86" t="str">
        <f aca="false">IF(S$2=$E141,$J141,"")</f>
        <v/>
      </c>
      <c r="T141" s="99" t="str">
        <f aca="false">IF(T$2=$E141,$J141,"")</f>
        <v/>
      </c>
      <c r="U141" s="86" t="str">
        <f aca="false">IF(U$2=$E141,$J141,"")</f>
        <v/>
      </c>
      <c r="V141" s="99" t="str">
        <f aca="false">IF(V$2=$E141,$J141,"")</f>
        <v/>
      </c>
      <c r="W141" s="86" t="str">
        <f aca="false">IF(W$2=$E141,$J141,"")</f>
        <v/>
      </c>
      <c r="X141" s="99" t="str">
        <f aca="false">IF(X$2=$E141,$J141,"")</f>
        <v/>
      </c>
      <c r="Y141" s="86" t="str">
        <f aca="false">IF(Y$2=$E141,$J141,"")</f>
        <v/>
      </c>
      <c r="Z141" s="99" t="str">
        <f aca="false">IF(Z$2=$E141,$J141,"")</f>
        <v/>
      </c>
      <c r="AA141" s="86" t="str">
        <f aca="false">IF(AA$2=$E141,$J141,"")</f>
        <v/>
      </c>
      <c r="AB141" s="99" t="str">
        <f aca="false">IF(AB$2=$E141,$J141,"")</f>
        <v/>
      </c>
      <c r="AC141" s="101"/>
      <c r="AD141" s="83"/>
      <c r="AE141" s="83"/>
      <c r="AF141" s="83"/>
    </row>
    <row r="142" customFormat="false" ht="14.25" hidden="false" customHeight="false" outlineLevel="0" collapsed="false">
      <c r="A142" s="82" t="str">
        <f aca="false">IF(G142&lt;&gt;0,IF(COUNTIF(G$4:G$200,G142)&lt;&gt;1,RANK(G142,G$4:G$200)&amp;"°",RANK(G142,G$4:G$200)),"")</f>
        <v/>
      </c>
      <c r="B142" s="83"/>
      <c r="C142" s="86" t="str">
        <f aca="false">IFERROR(VLOOKUP($B142,TabJoueurs,2,0),"")</f>
        <v/>
      </c>
      <c r="D142" s="86" t="str">
        <f aca="false">IFERROR(VLOOKUP($B142,TabJoueurs,3,0),"")</f>
        <v/>
      </c>
      <c r="E142" s="86" t="str">
        <f aca="false">IFERROR(VLOOKUP($B142,TabJoueurs,4,0),"")</f>
        <v/>
      </c>
      <c r="F142" s="86" t="str">
        <f aca="false">IFERROR(VLOOKUP($B142,TabJoueurs,7,0),"")</f>
        <v/>
      </c>
      <c r="G142" s="82"/>
      <c r="H142" s="82" t="n">
        <f aca="false">COUNTIF(E$4:E142,E142)</f>
        <v>20</v>
      </c>
      <c r="I142" s="82" t="n">
        <f aca="false">IFERROR(IF(H142&lt;6,I141+1,I141),0)</f>
        <v>70</v>
      </c>
      <c r="J142" s="82" t="str">
        <f aca="false">IF(G142&gt;0,IF(H142&lt;6,PtsMax-I142+1,""),"")</f>
        <v/>
      </c>
      <c r="K142" s="97" t="n">
        <f aca="false">MAX(M142:AB142)</f>
        <v>0</v>
      </c>
      <c r="L142" s="98" t="n">
        <f aca="false">IFERROR(G142/G$1,"")</f>
        <v>0</v>
      </c>
      <c r="M142" s="99" t="str">
        <f aca="false">IF(M$2=$E142,$J142,"")</f>
        <v/>
      </c>
      <c r="N142" s="86" t="str">
        <f aca="false">IF(N$2=$E142,$J142,"")</f>
        <v/>
      </c>
      <c r="O142" s="99" t="str">
        <f aca="false">IF(O$2=$E142,$J142,"")</f>
        <v/>
      </c>
      <c r="P142" s="86" t="str">
        <f aca="false">IF(P$2=$E142,$J142,"")</f>
        <v/>
      </c>
      <c r="Q142" s="86" t="str">
        <f aca="false">IF(Q$2=$E142,$J142,"")</f>
        <v/>
      </c>
      <c r="R142" s="99" t="str">
        <f aca="false">IF(R$2=$E142,$J142,"")</f>
        <v/>
      </c>
      <c r="S142" s="86" t="str">
        <f aca="false">IF(S$2=$E142,$J142,"")</f>
        <v/>
      </c>
      <c r="T142" s="99" t="str">
        <f aca="false">IF(T$2=$E142,$J142,"")</f>
        <v/>
      </c>
      <c r="U142" s="86" t="str">
        <f aca="false">IF(U$2=$E142,$J142,"")</f>
        <v/>
      </c>
      <c r="V142" s="99" t="str">
        <f aca="false">IF(V$2=$E142,$J142,"")</f>
        <v/>
      </c>
      <c r="W142" s="86" t="str">
        <f aca="false">IF(W$2=$E142,$J142,"")</f>
        <v/>
      </c>
      <c r="X142" s="99" t="str">
        <f aca="false">IF(X$2=$E142,$J142,"")</f>
        <v/>
      </c>
      <c r="Y142" s="86" t="str">
        <f aca="false">IF(Y$2=$E142,$J142,"")</f>
        <v/>
      </c>
      <c r="Z142" s="99" t="str">
        <f aca="false">IF(Z$2=$E142,$J142,"")</f>
        <v/>
      </c>
      <c r="AA142" s="86" t="str">
        <f aca="false">IF(AA$2=$E142,$J142,"")</f>
        <v/>
      </c>
      <c r="AB142" s="99" t="str">
        <f aca="false">IF(AB$2=$E142,$J142,"")</f>
        <v/>
      </c>
      <c r="AC142" s="101"/>
      <c r="AD142" s="83"/>
      <c r="AE142" s="83"/>
      <c r="AF142" s="83"/>
    </row>
    <row r="143" customFormat="false" ht="14.25" hidden="false" customHeight="false" outlineLevel="0" collapsed="false">
      <c r="A143" s="82" t="str">
        <f aca="false">IF(G143&lt;&gt;0,IF(COUNTIF(G$4:G$200,G143)&lt;&gt;1,RANK(G143,G$4:G$200)&amp;"°",RANK(G143,G$4:G$200)),"")</f>
        <v/>
      </c>
      <c r="B143" s="83"/>
      <c r="C143" s="86" t="str">
        <f aca="false">IFERROR(VLOOKUP($B143,TabJoueurs,2,0),"")</f>
        <v/>
      </c>
      <c r="D143" s="86" t="str">
        <f aca="false">IFERROR(VLOOKUP($B143,TabJoueurs,3,0),"")</f>
        <v/>
      </c>
      <c r="E143" s="86" t="str">
        <f aca="false">IFERROR(VLOOKUP($B143,TabJoueurs,4,0),"")</f>
        <v/>
      </c>
      <c r="F143" s="86" t="str">
        <f aca="false">IFERROR(VLOOKUP($B143,TabJoueurs,7,0),"")</f>
        <v/>
      </c>
      <c r="G143" s="82"/>
      <c r="H143" s="82" t="n">
        <f aca="false">COUNTIF(E$4:E143,E143)</f>
        <v>21</v>
      </c>
      <c r="I143" s="82" t="n">
        <f aca="false">IFERROR(IF(H143&lt;6,I142+1,I142),0)</f>
        <v>70</v>
      </c>
      <c r="J143" s="82" t="str">
        <f aca="false">IF(G143&gt;0,IF(H143&lt;6,PtsMax-I143+1,""),"")</f>
        <v/>
      </c>
      <c r="K143" s="97" t="n">
        <f aca="false">MAX(M143:AB143)</f>
        <v>0</v>
      </c>
      <c r="L143" s="98" t="n">
        <f aca="false">IFERROR(G143/G$1,"")</f>
        <v>0</v>
      </c>
      <c r="M143" s="99" t="str">
        <f aca="false">IF(M$2=$E143,$J143,"")</f>
        <v/>
      </c>
      <c r="N143" s="86" t="str">
        <f aca="false">IF(N$2=$E143,$J143,"")</f>
        <v/>
      </c>
      <c r="O143" s="99" t="str">
        <f aca="false">IF(O$2=$E143,$J143,"")</f>
        <v/>
      </c>
      <c r="P143" s="86" t="str">
        <f aca="false">IF(P$2=$E143,$J143,"")</f>
        <v/>
      </c>
      <c r="Q143" s="86" t="str">
        <f aca="false">IF(Q$2=$E143,$J143,"")</f>
        <v/>
      </c>
      <c r="R143" s="99" t="str">
        <f aca="false">IF(R$2=$E143,$J143,"")</f>
        <v/>
      </c>
      <c r="S143" s="86" t="str">
        <f aca="false">IF(S$2=$E143,$J143,"")</f>
        <v/>
      </c>
      <c r="T143" s="99" t="str">
        <f aca="false">IF(T$2=$E143,$J143,"")</f>
        <v/>
      </c>
      <c r="U143" s="86" t="str">
        <f aca="false">IF(U$2=$E143,$J143,"")</f>
        <v/>
      </c>
      <c r="V143" s="99" t="str">
        <f aca="false">IF(V$2=$E143,$J143,"")</f>
        <v/>
      </c>
      <c r="W143" s="86" t="str">
        <f aca="false">IF(W$2=$E143,$J143,"")</f>
        <v/>
      </c>
      <c r="X143" s="99" t="str">
        <f aca="false">IF(X$2=$E143,$J143,"")</f>
        <v/>
      </c>
      <c r="Y143" s="86" t="str">
        <f aca="false">IF(Y$2=$E143,$J143,"")</f>
        <v/>
      </c>
      <c r="Z143" s="99" t="str">
        <f aca="false">IF(Z$2=$E143,$J143,"")</f>
        <v/>
      </c>
      <c r="AA143" s="86" t="str">
        <f aca="false">IF(AA$2=$E143,$J143,"")</f>
        <v/>
      </c>
      <c r="AB143" s="99" t="str">
        <f aca="false">IF(AB$2=$E143,$J143,"")</f>
        <v/>
      </c>
      <c r="AC143" s="101"/>
      <c r="AD143" s="83"/>
      <c r="AE143" s="83"/>
      <c r="AF143" s="83"/>
    </row>
    <row r="144" customFormat="false" ht="14.25" hidden="false" customHeight="false" outlineLevel="0" collapsed="false">
      <c r="A144" s="82" t="str">
        <f aca="false">IF(G144&lt;&gt;0,IF(COUNTIF(G$4:G$200,G144)&lt;&gt;1,RANK(G144,G$4:G$200)&amp;"°",RANK(G144,G$4:G$200)),"")</f>
        <v/>
      </c>
      <c r="B144" s="83"/>
      <c r="C144" s="86" t="str">
        <f aca="false">IFERROR(VLOOKUP($B144,TabJoueurs,2,0),"")</f>
        <v/>
      </c>
      <c r="D144" s="86" t="str">
        <f aca="false">IFERROR(VLOOKUP($B144,TabJoueurs,3,0),"")</f>
        <v/>
      </c>
      <c r="E144" s="86" t="str">
        <f aca="false">IFERROR(VLOOKUP($B144,TabJoueurs,4,0),"")</f>
        <v/>
      </c>
      <c r="F144" s="86" t="str">
        <f aca="false">IFERROR(VLOOKUP($B144,TabJoueurs,7,0),"")</f>
        <v/>
      </c>
      <c r="G144" s="82"/>
      <c r="H144" s="82" t="n">
        <f aca="false">COUNTIF(E$4:E144,E144)</f>
        <v>22</v>
      </c>
      <c r="I144" s="82" t="n">
        <f aca="false">IFERROR(IF(H144&lt;6,I143+1,I143),0)</f>
        <v>70</v>
      </c>
      <c r="J144" s="82" t="str">
        <f aca="false">IF(G144&gt;0,IF(H144&lt;6,PtsMax-I144+1,""),"")</f>
        <v/>
      </c>
      <c r="K144" s="97" t="n">
        <f aca="false">MAX(M144:AB144)</f>
        <v>0</v>
      </c>
      <c r="L144" s="98" t="n">
        <f aca="false">IFERROR(G144/G$1,"")</f>
        <v>0</v>
      </c>
      <c r="M144" s="99" t="str">
        <f aca="false">IF(M$2=$E144,$J144,"")</f>
        <v/>
      </c>
      <c r="N144" s="86" t="str">
        <f aca="false">IF(N$2=$E144,$J144,"")</f>
        <v/>
      </c>
      <c r="O144" s="99" t="str">
        <f aca="false">IF(O$2=$E144,$J144,"")</f>
        <v/>
      </c>
      <c r="P144" s="86" t="str">
        <f aca="false">IF(P$2=$E144,$J144,"")</f>
        <v/>
      </c>
      <c r="Q144" s="86" t="str">
        <f aca="false">IF(Q$2=$E144,$J144,"")</f>
        <v/>
      </c>
      <c r="R144" s="99" t="str">
        <f aca="false">IF(R$2=$E144,$J144,"")</f>
        <v/>
      </c>
      <c r="S144" s="86" t="str">
        <f aca="false">IF(S$2=$E144,$J144,"")</f>
        <v/>
      </c>
      <c r="T144" s="99" t="str">
        <f aca="false">IF(T$2=$E144,$J144,"")</f>
        <v/>
      </c>
      <c r="U144" s="86" t="str">
        <f aca="false">IF(U$2=$E144,$J144,"")</f>
        <v/>
      </c>
      <c r="V144" s="99" t="str">
        <f aca="false">IF(V$2=$E144,$J144,"")</f>
        <v/>
      </c>
      <c r="W144" s="86" t="str">
        <f aca="false">IF(W$2=$E144,$J144,"")</f>
        <v/>
      </c>
      <c r="X144" s="99" t="str">
        <f aca="false">IF(X$2=$E144,$J144,"")</f>
        <v/>
      </c>
      <c r="Y144" s="86" t="str">
        <f aca="false">IF(Y$2=$E144,$J144,"")</f>
        <v/>
      </c>
      <c r="Z144" s="99" t="str">
        <f aca="false">IF(Z$2=$E144,$J144,"")</f>
        <v/>
      </c>
      <c r="AA144" s="86" t="str">
        <f aca="false">IF(AA$2=$E144,$J144,"")</f>
        <v/>
      </c>
      <c r="AB144" s="99" t="str">
        <f aca="false">IF(AB$2=$E144,$J144,"")</f>
        <v/>
      </c>
      <c r="AC144" s="101"/>
      <c r="AD144" s="83"/>
      <c r="AE144" s="83"/>
      <c r="AF144" s="83"/>
    </row>
    <row r="145" customFormat="false" ht="14.25" hidden="false" customHeight="false" outlineLevel="0" collapsed="false">
      <c r="A145" s="82" t="str">
        <f aca="false">IF(G145&lt;&gt;0,IF(COUNTIF(G$4:G$200,G145)&lt;&gt;1,RANK(G145,G$4:G$200)&amp;"°",RANK(G145,G$4:G$200)),"")</f>
        <v/>
      </c>
      <c r="B145" s="83"/>
      <c r="C145" s="86" t="str">
        <f aca="false">IFERROR(VLOOKUP($B145,TabJoueurs,2,0),"")</f>
        <v/>
      </c>
      <c r="D145" s="86" t="str">
        <f aca="false">IFERROR(VLOOKUP($B145,TabJoueurs,3,0),"")</f>
        <v/>
      </c>
      <c r="E145" s="86" t="str">
        <f aca="false">IFERROR(VLOOKUP($B145,TabJoueurs,4,0),"")</f>
        <v/>
      </c>
      <c r="F145" s="86" t="str">
        <f aca="false">IFERROR(VLOOKUP($B145,TabJoueurs,7,0),"")</f>
        <v/>
      </c>
      <c r="G145" s="82"/>
      <c r="H145" s="82" t="n">
        <f aca="false">COUNTIF(E$4:E145,E145)</f>
        <v>23</v>
      </c>
      <c r="I145" s="82" t="n">
        <f aca="false">IFERROR(IF(H145&lt;6,I144+1,I144),0)</f>
        <v>70</v>
      </c>
      <c r="J145" s="82" t="str">
        <f aca="false">IF(G145&gt;0,IF(H145&lt;6,PtsMax-I145+1,""),"")</f>
        <v/>
      </c>
      <c r="K145" s="97" t="n">
        <f aca="false">MAX(M145:AB145)</f>
        <v>0</v>
      </c>
      <c r="L145" s="98" t="n">
        <f aca="false">IFERROR(G145/G$1,"")</f>
        <v>0</v>
      </c>
      <c r="M145" s="99" t="str">
        <f aca="false">IF(M$2=$E145,$J145,"")</f>
        <v/>
      </c>
      <c r="N145" s="86" t="str">
        <f aca="false">IF(N$2=$E145,$J145,"")</f>
        <v/>
      </c>
      <c r="O145" s="99" t="str">
        <f aca="false">IF(O$2=$E145,$J145,"")</f>
        <v/>
      </c>
      <c r="P145" s="86" t="str">
        <f aca="false">IF(P$2=$E145,$J145,"")</f>
        <v/>
      </c>
      <c r="Q145" s="86" t="str">
        <f aca="false">IF(Q$2=$E145,$J145,"")</f>
        <v/>
      </c>
      <c r="R145" s="99" t="str">
        <f aca="false">IF(R$2=$E145,$J145,"")</f>
        <v/>
      </c>
      <c r="S145" s="86" t="str">
        <f aca="false">IF(S$2=$E145,$J145,"")</f>
        <v/>
      </c>
      <c r="T145" s="99" t="str">
        <f aca="false">IF(T$2=$E145,$J145,"")</f>
        <v/>
      </c>
      <c r="U145" s="86" t="str">
        <f aca="false">IF(U$2=$E145,$J145,"")</f>
        <v/>
      </c>
      <c r="V145" s="99" t="str">
        <f aca="false">IF(V$2=$E145,$J145,"")</f>
        <v/>
      </c>
      <c r="W145" s="86" t="str">
        <f aca="false">IF(W$2=$E145,$J145,"")</f>
        <v/>
      </c>
      <c r="X145" s="99" t="str">
        <f aca="false">IF(X$2=$E145,$J145,"")</f>
        <v/>
      </c>
      <c r="Y145" s="86" t="str">
        <f aca="false">IF(Y$2=$E145,$J145,"")</f>
        <v/>
      </c>
      <c r="Z145" s="99" t="str">
        <f aca="false">IF(Z$2=$E145,$J145,"")</f>
        <v/>
      </c>
      <c r="AA145" s="86" t="str">
        <f aca="false">IF(AA$2=$E145,$J145,"")</f>
        <v/>
      </c>
      <c r="AB145" s="99" t="str">
        <f aca="false">IF(AB$2=$E145,$J145,"")</f>
        <v/>
      </c>
      <c r="AC145" s="101"/>
      <c r="AD145" s="83"/>
      <c r="AE145" s="83"/>
      <c r="AF145" s="83"/>
    </row>
    <row r="146" customFormat="false" ht="14.25" hidden="false" customHeight="false" outlineLevel="0" collapsed="false">
      <c r="A146" s="82" t="str">
        <f aca="false">IF(G146&lt;&gt;0,IF(COUNTIF(G$4:G$200,G146)&lt;&gt;1,RANK(G146,G$4:G$200)&amp;"°",RANK(G146,G$4:G$200)),"")</f>
        <v/>
      </c>
      <c r="B146" s="83"/>
      <c r="C146" s="86" t="str">
        <f aca="false">IFERROR(VLOOKUP($B146,TabJoueurs,2,0),"")</f>
        <v/>
      </c>
      <c r="D146" s="86" t="str">
        <f aca="false">IFERROR(VLOOKUP($B146,TabJoueurs,3,0),"")</f>
        <v/>
      </c>
      <c r="E146" s="86" t="str">
        <f aca="false">IFERROR(VLOOKUP($B146,TabJoueurs,4,0),"")</f>
        <v/>
      </c>
      <c r="F146" s="86" t="str">
        <f aca="false">IFERROR(VLOOKUP($B146,TabJoueurs,7,0),"")</f>
        <v/>
      </c>
      <c r="G146" s="82"/>
      <c r="H146" s="82" t="n">
        <f aca="false">COUNTIF(E$4:E146,E146)</f>
        <v>24</v>
      </c>
      <c r="I146" s="82" t="n">
        <f aca="false">IFERROR(IF(H146&lt;6,I145+1,I145),0)</f>
        <v>70</v>
      </c>
      <c r="J146" s="82" t="str">
        <f aca="false">IF(G146&gt;0,IF(H146&lt;6,PtsMax-I146+1,""),"")</f>
        <v/>
      </c>
      <c r="K146" s="97" t="n">
        <f aca="false">MAX(M146:AB146)</f>
        <v>0</v>
      </c>
      <c r="L146" s="98" t="n">
        <f aca="false">IFERROR(G146/G$1,"")</f>
        <v>0</v>
      </c>
      <c r="M146" s="99" t="str">
        <f aca="false">IF(M$2=$E146,$J146,"")</f>
        <v/>
      </c>
      <c r="N146" s="86" t="str">
        <f aca="false">IF(N$2=$E146,$J146,"")</f>
        <v/>
      </c>
      <c r="O146" s="99" t="str">
        <f aca="false">IF(O$2=$E146,$J146,"")</f>
        <v/>
      </c>
      <c r="P146" s="86" t="str">
        <f aca="false">IF(P$2=$E146,$J146,"")</f>
        <v/>
      </c>
      <c r="Q146" s="86" t="str">
        <f aca="false">IF(Q$2=$E146,$J146,"")</f>
        <v/>
      </c>
      <c r="R146" s="99" t="str">
        <f aca="false">IF(R$2=$E146,$J146,"")</f>
        <v/>
      </c>
      <c r="S146" s="86" t="str">
        <f aca="false">IF(S$2=$E146,$J146,"")</f>
        <v/>
      </c>
      <c r="T146" s="99" t="str">
        <f aca="false">IF(T$2=$E146,$J146,"")</f>
        <v/>
      </c>
      <c r="U146" s="86" t="str">
        <f aca="false">IF(U$2=$E146,$J146,"")</f>
        <v/>
      </c>
      <c r="V146" s="99" t="str">
        <f aca="false">IF(V$2=$E146,$J146,"")</f>
        <v/>
      </c>
      <c r="W146" s="86" t="str">
        <f aca="false">IF(W$2=$E146,$J146,"")</f>
        <v/>
      </c>
      <c r="X146" s="99" t="str">
        <f aca="false">IF(X$2=$E146,$J146,"")</f>
        <v/>
      </c>
      <c r="Y146" s="86" t="str">
        <f aca="false">IF(Y$2=$E146,$J146,"")</f>
        <v/>
      </c>
      <c r="Z146" s="99" t="str">
        <f aca="false">IF(Z$2=$E146,$J146,"")</f>
        <v/>
      </c>
      <c r="AA146" s="86" t="str">
        <f aca="false">IF(AA$2=$E146,$J146,"")</f>
        <v/>
      </c>
      <c r="AB146" s="99" t="str">
        <f aca="false">IF(AB$2=$E146,$J146,"")</f>
        <v/>
      </c>
      <c r="AC146" s="101"/>
      <c r="AD146" s="83"/>
      <c r="AE146" s="83"/>
      <c r="AF146" s="83"/>
    </row>
    <row r="147" customFormat="false" ht="14.25" hidden="false" customHeight="false" outlineLevel="0" collapsed="false">
      <c r="A147" s="82" t="str">
        <f aca="false">IF(G147&lt;&gt;0,IF(COUNTIF(G$4:G$200,G147)&lt;&gt;1,RANK(G147,G$4:G$200)&amp;"°",RANK(G147,G$4:G$200)),"")</f>
        <v/>
      </c>
      <c r="B147" s="83"/>
      <c r="C147" s="86" t="str">
        <f aca="false">IFERROR(VLOOKUP($B147,TabJoueurs,2,0),"")</f>
        <v/>
      </c>
      <c r="D147" s="86" t="str">
        <f aca="false">IFERROR(VLOOKUP($B147,TabJoueurs,3,0),"")</f>
        <v/>
      </c>
      <c r="E147" s="86" t="str">
        <f aca="false">IFERROR(VLOOKUP($B147,TabJoueurs,4,0),"")</f>
        <v/>
      </c>
      <c r="F147" s="86" t="str">
        <f aca="false">IFERROR(VLOOKUP($B147,TabJoueurs,7,0),"")</f>
        <v/>
      </c>
      <c r="G147" s="82"/>
      <c r="H147" s="82" t="n">
        <f aca="false">COUNTIF(E$4:E147,E147)</f>
        <v>25</v>
      </c>
      <c r="I147" s="82" t="n">
        <f aca="false">IFERROR(IF(H147&lt;6,I146+1,I146),0)</f>
        <v>70</v>
      </c>
      <c r="J147" s="82" t="str">
        <f aca="false">IF(G147&gt;0,IF(H147&lt;6,PtsMax-I147+1,""),"")</f>
        <v/>
      </c>
      <c r="K147" s="97" t="n">
        <f aca="false">MAX(M147:AB147)</f>
        <v>0</v>
      </c>
      <c r="L147" s="98" t="n">
        <f aca="false">IFERROR(G147/G$1,"")</f>
        <v>0</v>
      </c>
      <c r="M147" s="99" t="str">
        <f aca="false">IF(M$2=$E147,$J147,"")</f>
        <v/>
      </c>
      <c r="N147" s="86" t="str">
        <f aca="false">IF(N$2=$E147,$J147,"")</f>
        <v/>
      </c>
      <c r="O147" s="99" t="str">
        <f aca="false">IF(O$2=$E147,$J147,"")</f>
        <v/>
      </c>
      <c r="P147" s="86" t="str">
        <f aca="false">IF(P$2=$E147,$J147,"")</f>
        <v/>
      </c>
      <c r="Q147" s="86" t="str">
        <f aca="false">IF(Q$2=$E147,$J147,"")</f>
        <v/>
      </c>
      <c r="R147" s="99" t="str">
        <f aca="false">IF(R$2=$E147,$J147,"")</f>
        <v/>
      </c>
      <c r="S147" s="86" t="str">
        <f aca="false">IF(S$2=$E147,$J147,"")</f>
        <v/>
      </c>
      <c r="T147" s="99" t="str">
        <f aca="false">IF(T$2=$E147,$J147,"")</f>
        <v/>
      </c>
      <c r="U147" s="86" t="str">
        <f aca="false">IF(U$2=$E147,$J147,"")</f>
        <v/>
      </c>
      <c r="V147" s="99" t="str">
        <f aca="false">IF(V$2=$E147,$J147,"")</f>
        <v/>
      </c>
      <c r="W147" s="86" t="str">
        <f aca="false">IF(W$2=$E147,$J147,"")</f>
        <v/>
      </c>
      <c r="X147" s="99" t="str">
        <f aca="false">IF(X$2=$E147,$J147,"")</f>
        <v/>
      </c>
      <c r="Y147" s="86" t="str">
        <f aca="false">IF(Y$2=$E147,$J147,"")</f>
        <v/>
      </c>
      <c r="Z147" s="99" t="str">
        <f aca="false">IF(Z$2=$E147,$J147,"")</f>
        <v/>
      </c>
      <c r="AA147" s="86" t="str">
        <f aca="false">IF(AA$2=$E147,$J147,"")</f>
        <v/>
      </c>
      <c r="AB147" s="99" t="str">
        <f aca="false">IF(AB$2=$E147,$J147,"")</f>
        <v/>
      </c>
      <c r="AC147" s="101"/>
      <c r="AD147" s="83"/>
      <c r="AE147" s="83"/>
      <c r="AF147" s="83"/>
    </row>
    <row r="148" customFormat="false" ht="14.25" hidden="false" customHeight="false" outlineLevel="0" collapsed="false">
      <c r="A148" s="82" t="str">
        <f aca="false">IF(G148&lt;&gt;0,IF(COUNTIF(G$4:G$200,G148)&lt;&gt;1,RANK(G148,G$4:G$200)&amp;"°",RANK(G148,G$4:G$200)),"")</f>
        <v/>
      </c>
      <c r="B148" s="83"/>
      <c r="C148" s="86" t="str">
        <f aca="false">IFERROR(VLOOKUP($B148,TabJoueurs,2,0),"")</f>
        <v/>
      </c>
      <c r="D148" s="86" t="str">
        <f aca="false">IFERROR(VLOOKUP($B148,TabJoueurs,3,0),"")</f>
        <v/>
      </c>
      <c r="E148" s="86" t="str">
        <f aca="false">IFERROR(VLOOKUP($B148,TabJoueurs,4,0),"")</f>
        <v/>
      </c>
      <c r="F148" s="86" t="str">
        <f aca="false">IFERROR(VLOOKUP($B148,TabJoueurs,7,0),"")</f>
        <v/>
      </c>
      <c r="G148" s="82"/>
      <c r="H148" s="82" t="n">
        <f aca="false">COUNTIF(E$4:E148,E148)</f>
        <v>26</v>
      </c>
      <c r="I148" s="82" t="n">
        <f aca="false">IFERROR(IF(H148&lt;6,I147+1,I147),0)</f>
        <v>70</v>
      </c>
      <c r="J148" s="82" t="str">
        <f aca="false">IF(G148&gt;0,IF(H148&lt;6,PtsMax-I148+1,""),"")</f>
        <v/>
      </c>
      <c r="K148" s="97" t="n">
        <f aca="false">MAX(M148:AB148)</f>
        <v>0</v>
      </c>
      <c r="L148" s="98" t="n">
        <f aca="false">IFERROR(G148/G$1,"")</f>
        <v>0</v>
      </c>
      <c r="M148" s="99" t="str">
        <f aca="false">IF(M$2=$E148,$J148,"")</f>
        <v/>
      </c>
      <c r="N148" s="86" t="str">
        <f aca="false">IF(N$2=$E148,$J148,"")</f>
        <v/>
      </c>
      <c r="O148" s="99" t="str">
        <f aca="false">IF(O$2=$E148,$J148,"")</f>
        <v/>
      </c>
      <c r="P148" s="86" t="str">
        <f aca="false">IF(P$2=$E148,$J148,"")</f>
        <v/>
      </c>
      <c r="Q148" s="86" t="str">
        <f aca="false">IF(Q$2=$E148,$J148,"")</f>
        <v/>
      </c>
      <c r="R148" s="99" t="str">
        <f aca="false">IF(R$2=$E148,$J148,"")</f>
        <v/>
      </c>
      <c r="S148" s="86" t="str">
        <f aca="false">IF(S$2=$E148,$J148,"")</f>
        <v/>
      </c>
      <c r="T148" s="99" t="str">
        <f aca="false">IF(T$2=$E148,$J148,"")</f>
        <v/>
      </c>
      <c r="U148" s="86" t="str">
        <f aca="false">IF(U$2=$E148,$J148,"")</f>
        <v/>
      </c>
      <c r="V148" s="99" t="str">
        <f aca="false">IF(V$2=$E148,$J148,"")</f>
        <v/>
      </c>
      <c r="W148" s="86" t="str">
        <f aca="false">IF(W$2=$E148,$J148,"")</f>
        <v/>
      </c>
      <c r="X148" s="99" t="str">
        <f aca="false">IF(X$2=$E148,$J148,"")</f>
        <v/>
      </c>
      <c r="Y148" s="86" t="str">
        <f aca="false">IF(Y$2=$E148,$J148,"")</f>
        <v/>
      </c>
      <c r="Z148" s="99" t="str">
        <f aca="false">IF(Z$2=$E148,$J148,"")</f>
        <v/>
      </c>
      <c r="AA148" s="86" t="str">
        <f aca="false">IF(AA$2=$E148,$J148,"")</f>
        <v/>
      </c>
      <c r="AB148" s="99" t="str">
        <f aca="false">IF(AB$2=$E148,$J148,"")</f>
        <v/>
      </c>
      <c r="AC148" s="101"/>
      <c r="AD148" s="83"/>
      <c r="AE148" s="83"/>
      <c r="AF148" s="83"/>
    </row>
    <row r="149" customFormat="false" ht="14.25" hidden="false" customHeight="false" outlineLevel="0" collapsed="false">
      <c r="A149" s="82" t="str">
        <f aca="false">IF(G149&lt;&gt;0,IF(COUNTIF(G$4:G$200,G149)&lt;&gt;1,RANK(G149,G$4:G$200)&amp;"°",RANK(G149,G$4:G$200)),"")</f>
        <v/>
      </c>
      <c r="B149" s="83"/>
      <c r="C149" s="86" t="str">
        <f aca="false">IFERROR(VLOOKUP($B149,TabJoueurs,2,0),"")</f>
        <v/>
      </c>
      <c r="D149" s="86" t="str">
        <f aca="false">IFERROR(VLOOKUP($B149,TabJoueurs,3,0),"")</f>
        <v/>
      </c>
      <c r="E149" s="86" t="str">
        <f aca="false">IFERROR(VLOOKUP($B149,TabJoueurs,4,0),"")</f>
        <v/>
      </c>
      <c r="F149" s="86" t="str">
        <f aca="false">IFERROR(VLOOKUP($B149,TabJoueurs,7,0),"")</f>
        <v/>
      </c>
      <c r="G149" s="82"/>
      <c r="H149" s="82" t="n">
        <f aca="false">COUNTIF(E$4:E149,E149)</f>
        <v>27</v>
      </c>
      <c r="I149" s="82" t="n">
        <f aca="false">IFERROR(IF(H149&lt;6,I148+1,I148),0)</f>
        <v>70</v>
      </c>
      <c r="J149" s="82" t="str">
        <f aca="false">IF(G149&gt;0,IF(H149&lt;6,PtsMax-I149+1,""),"")</f>
        <v/>
      </c>
      <c r="K149" s="97" t="n">
        <f aca="false">MAX(M149:AB149)</f>
        <v>0</v>
      </c>
      <c r="L149" s="98" t="n">
        <f aca="false">IFERROR(G149/G$1,"")</f>
        <v>0</v>
      </c>
      <c r="M149" s="99" t="str">
        <f aca="false">IF(M$2=$E149,$J149,"")</f>
        <v/>
      </c>
      <c r="N149" s="86" t="str">
        <f aca="false">IF(N$2=$E149,$J149,"")</f>
        <v/>
      </c>
      <c r="O149" s="99" t="str">
        <f aca="false">IF(O$2=$E149,$J149,"")</f>
        <v/>
      </c>
      <c r="P149" s="86" t="str">
        <f aca="false">IF(P$2=$E149,$J149,"")</f>
        <v/>
      </c>
      <c r="Q149" s="86" t="str">
        <f aca="false">IF(Q$2=$E149,$J149,"")</f>
        <v/>
      </c>
      <c r="R149" s="99" t="str">
        <f aca="false">IF(R$2=$E149,$J149,"")</f>
        <v/>
      </c>
      <c r="S149" s="86" t="str">
        <f aca="false">IF(S$2=$E149,$J149,"")</f>
        <v/>
      </c>
      <c r="T149" s="99" t="str">
        <f aca="false">IF(T$2=$E149,$J149,"")</f>
        <v/>
      </c>
      <c r="U149" s="86" t="str">
        <f aca="false">IF(U$2=$E149,$J149,"")</f>
        <v/>
      </c>
      <c r="V149" s="99" t="str">
        <f aca="false">IF(V$2=$E149,$J149,"")</f>
        <v/>
      </c>
      <c r="W149" s="86" t="str">
        <f aca="false">IF(W$2=$E149,$J149,"")</f>
        <v/>
      </c>
      <c r="X149" s="99" t="str">
        <f aca="false">IF(X$2=$E149,$J149,"")</f>
        <v/>
      </c>
      <c r="Y149" s="86" t="str">
        <f aca="false">IF(Y$2=$E149,$J149,"")</f>
        <v/>
      </c>
      <c r="Z149" s="99" t="str">
        <f aca="false">IF(Z$2=$E149,$J149,"")</f>
        <v/>
      </c>
      <c r="AA149" s="86" t="str">
        <f aca="false">IF(AA$2=$E149,$J149,"")</f>
        <v/>
      </c>
      <c r="AB149" s="99" t="str">
        <f aca="false">IF(AB$2=$E149,$J149,"")</f>
        <v/>
      </c>
      <c r="AC149" s="101"/>
      <c r="AD149" s="83"/>
      <c r="AE149" s="83"/>
      <c r="AF149" s="83"/>
    </row>
    <row r="150" customFormat="false" ht="14.25" hidden="false" customHeight="false" outlineLevel="0" collapsed="false">
      <c r="A150" s="82" t="str">
        <f aca="false">IF(G150&lt;&gt;0,IF(COUNTIF(G$4:G$200,G150)&lt;&gt;1,RANK(G150,G$4:G$200)&amp;"°",RANK(G150,G$4:G$200)),"")</f>
        <v/>
      </c>
      <c r="B150" s="83"/>
      <c r="C150" s="86" t="str">
        <f aca="false">IFERROR(VLOOKUP($B150,TabJoueurs,2,0),"")</f>
        <v/>
      </c>
      <c r="D150" s="86" t="str">
        <f aca="false">IFERROR(VLOOKUP($B150,TabJoueurs,3,0),"")</f>
        <v/>
      </c>
      <c r="E150" s="86" t="str">
        <f aca="false">IFERROR(VLOOKUP($B150,TabJoueurs,4,0),"")</f>
        <v/>
      </c>
      <c r="F150" s="86" t="str">
        <f aca="false">IFERROR(VLOOKUP($B150,TabJoueurs,7,0),"")</f>
        <v/>
      </c>
      <c r="G150" s="82"/>
      <c r="H150" s="82" t="n">
        <f aca="false">COUNTIF(E$4:E150,E150)</f>
        <v>28</v>
      </c>
      <c r="I150" s="82" t="n">
        <f aca="false">IFERROR(IF(H150&lt;6,I149+1,I149),0)</f>
        <v>70</v>
      </c>
      <c r="J150" s="82" t="str">
        <f aca="false">IF(G150&gt;0,IF(H150&lt;6,PtsMax-I150+1,""),"")</f>
        <v/>
      </c>
      <c r="K150" s="97" t="n">
        <f aca="false">MAX(M150:AB150)</f>
        <v>0</v>
      </c>
      <c r="L150" s="98" t="n">
        <f aca="false">IFERROR(G150/G$1,"")</f>
        <v>0</v>
      </c>
      <c r="M150" s="99" t="str">
        <f aca="false">IF(M$2=$E150,$J150,"")</f>
        <v/>
      </c>
      <c r="N150" s="86" t="str">
        <f aca="false">IF(N$2=$E150,$J150,"")</f>
        <v/>
      </c>
      <c r="O150" s="99" t="str">
        <f aca="false">IF(O$2=$E150,$J150,"")</f>
        <v/>
      </c>
      <c r="P150" s="86" t="str">
        <f aca="false">IF(P$2=$E150,$J150,"")</f>
        <v/>
      </c>
      <c r="Q150" s="86" t="str">
        <f aca="false">IF(Q$2=$E150,$J150,"")</f>
        <v/>
      </c>
      <c r="R150" s="99" t="str">
        <f aca="false">IF(R$2=$E150,$J150,"")</f>
        <v/>
      </c>
      <c r="S150" s="86" t="str">
        <f aca="false">IF(S$2=$E150,$J150,"")</f>
        <v/>
      </c>
      <c r="T150" s="99" t="str">
        <f aca="false">IF(T$2=$E150,$J150,"")</f>
        <v/>
      </c>
      <c r="U150" s="86" t="str">
        <f aca="false">IF(U$2=$E150,$J150,"")</f>
        <v/>
      </c>
      <c r="V150" s="99" t="str">
        <f aca="false">IF(V$2=$E150,$J150,"")</f>
        <v/>
      </c>
      <c r="W150" s="86" t="str">
        <f aca="false">IF(W$2=$E150,$J150,"")</f>
        <v/>
      </c>
      <c r="X150" s="99" t="str">
        <f aca="false">IF(X$2=$E150,$J150,"")</f>
        <v/>
      </c>
      <c r="Y150" s="86" t="str">
        <f aca="false">IF(Y$2=$E150,$J150,"")</f>
        <v/>
      </c>
      <c r="Z150" s="99" t="str">
        <f aca="false">IF(Z$2=$E150,$J150,"")</f>
        <v/>
      </c>
      <c r="AA150" s="86" t="str">
        <f aca="false">IF(AA$2=$E150,$J150,"")</f>
        <v/>
      </c>
      <c r="AB150" s="99" t="str">
        <f aca="false">IF(AB$2=$E150,$J150,"")</f>
        <v/>
      </c>
      <c r="AC150" s="101"/>
      <c r="AD150" s="83"/>
      <c r="AE150" s="83"/>
      <c r="AF150" s="83"/>
    </row>
    <row r="151" customFormat="false" ht="14.25" hidden="false" customHeight="false" outlineLevel="0" collapsed="false">
      <c r="A151" s="82" t="str">
        <f aca="false">IF(G151&lt;&gt;0,IF(COUNTIF(G$4:G$200,G151)&lt;&gt;1,RANK(G151,G$4:G$200)&amp;"°",RANK(G151,G$4:G$200)),"")</f>
        <v/>
      </c>
      <c r="B151" s="83"/>
      <c r="C151" s="86" t="str">
        <f aca="false">IFERROR(VLOOKUP($B151,TabJoueurs,2,0),"")</f>
        <v/>
      </c>
      <c r="D151" s="86" t="str">
        <f aca="false">IFERROR(VLOOKUP($B151,TabJoueurs,3,0),"")</f>
        <v/>
      </c>
      <c r="E151" s="86" t="str">
        <f aca="false">IFERROR(VLOOKUP($B151,TabJoueurs,4,0),"")</f>
        <v/>
      </c>
      <c r="F151" s="86" t="str">
        <f aca="false">IFERROR(VLOOKUP($B151,TabJoueurs,7,0),"")</f>
        <v/>
      </c>
      <c r="G151" s="82"/>
      <c r="H151" s="82" t="n">
        <f aca="false">COUNTIF(E$4:E151,E151)</f>
        <v>29</v>
      </c>
      <c r="I151" s="82" t="n">
        <f aca="false">IFERROR(IF(H151&lt;6,I150+1,I150),0)</f>
        <v>70</v>
      </c>
      <c r="J151" s="82" t="str">
        <f aca="false">IF(G151&gt;0,IF(H151&lt;6,PtsMax-I151+1,""),"")</f>
        <v/>
      </c>
      <c r="K151" s="97" t="n">
        <f aca="false">MAX(M151:AB151)</f>
        <v>0</v>
      </c>
      <c r="L151" s="98" t="n">
        <f aca="false">IFERROR(G151/G$1,"")</f>
        <v>0</v>
      </c>
      <c r="M151" s="99" t="str">
        <f aca="false">IF(M$2=$E151,$J151,"")</f>
        <v/>
      </c>
      <c r="N151" s="86" t="str">
        <f aca="false">IF(N$2=$E151,$J151,"")</f>
        <v/>
      </c>
      <c r="O151" s="99" t="str">
        <f aca="false">IF(O$2=$E151,$J151,"")</f>
        <v/>
      </c>
      <c r="P151" s="86" t="str">
        <f aca="false">IF(P$2=$E151,$J151,"")</f>
        <v/>
      </c>
      <c r="Q151" s="86" t="str">
        <f aca="false">IF(Q$2=$E151,$J151,"")</f>
        <v/>
      </c>
      <c r="R151" s="99" t="str">
        <f aca="false">IF(R$2=$E151,$J151,"")</f>
        <v/>
      </c>
      <c r="S151" s="86" t="str">
        <f aca="false">IF(S$2=$E151,$J151,"")</f>
        <v/>
      </c>
      <c r="T151" s="99" t="str">
        <f aca="false">IF(T$2=$E151,$J151,"")</f>
        <v/>
      </c>
      <c r="U151" s="86" t="str">
        <f aca="false">IF(U$2=$E151,$J151,"")</f>
        <v/>
      </c>
      <c r="V151" s="99" t="str">
        <f aca="false">IF(V$2=$E151,$J151,"")</f>
        <v/>
      </c>
      <c r="W151" s="86" t="str">
        <f aca="false">IF(W$2=$E151,$J151,"")</f>
        <v/>
      </c>
      <c r="X151" s="99" t="str">
        <f aca="false">IF(X$2=$E151,$J151,"")</f>
        <v/>
      </c>
      <c r="Y151" s="86" t="str">
        <f aca="false">IF(Y$2=$E151,$J151,"")</f>
        <v/>
      </c>
      <c r="Z151" s="99" t="str">
        <f aca="false">IF(Z$2=$E151,$J151,"")</f>
        <v/>
      </c>
      <c r="AA151" s="86" t="str">
        <f aca="false">IF(AA$2=$E151,$J151,"")</f>
        <v/>
      </c>
      <c r="AB151" s="99" t="str">
        <f aca="false">IF(AB$2=$E151,$J151,"")</f>
        <v/>
      </c>
      <c r="AC151" s="101"/>
      <c r="AD151" s="83"/>
      <c r="AE151" s="83"/>
      <c r="AF151" s="83"/>
    </row>
    <row r="152" customFormat="false" ht="14.25" hidden="false" customHeight="false" outlineLevel="0" collapsed="false">
      <c r="A152" s="82" t="str">
        <f aca="false">IF(G152&lt;&gt;0,IF(COUNTIF(G$4:G$200,G152)&lt;&gt;1,RANK(G152,G$4:G$200)&amp;"°",RANK(G152,G$4:G$200)),"")</f>
        <v/>
      </c>
      <c r="B152" s="83"/>
      <c r="C152" s="86" t="str">
        <f aca="false">IFERROR(VLOOKUP($B152,TabJoueurs,2,0),"")</f>
        <v/>
      </c>
      <c r="D152" s="86" t="str">
        <f aca="false">IFERROR(VLOOKUP($B152,TabJoueurs,3,0),"")</f>
        <v/>
      </c>
      <c r="E152" s="86" t="str">
        <f aca="false">IFERROR(VLOOKUP($B152,TabJoueurs,4,0),"")</f>
        <v/>
      </c>
      <c r="F152" s="86" t="str">
        <f aca="false">IFERROR(VLOOKUP($B152,TabJoueurs,7,0),"")</f>
        <v/>
      </c>
      <c r="G152" s="82"/>
      <c r="H152" s="82" t="n">
        <f aca="false">COUNTIF(E$4:E152,E152)</f>
        <v>30</v>
      </c>
      <c r="I152" s="82" t="n">
        <f aca="false">IFERROR(IF(H152&lt;6,I151+1,I151),0)</f>
        <v>70</v>
      </c>
      <c r="J152" s="82" t="str">
        <f aca="false">IF(G152&gt;0,IF(H152&lt;6,PtsMax-I152+1,""),"")</f>
        <v/>
      </c>
      <c r="K152" s="97" t="n">
        <f aca="false">MAX(M152:AB152)</f>
        <v>0</v>
      </c>
      <c r="L152" s="98" t="n">
        <f aca="false">IFERROR(G152/G$1,"")</f>
        <v>0</v>
      </c>
      <c r="M152" s="99" t="str">
        <f aca="false">IF(M$2=$E152,$J152,"")</f>
        <v/>
      </c>
      <c r="N152" s="86" t="str">
        <f aca="false">IF(N$2=$E152,$J152,"")</f>
        <v/>
      </c>
      <c r="O152" s="99" t="str">
        <f aca="false">IF(O$2=$E152,$J152,"")</f>
        <v/>
      </c>
      <c r="P152" s="86" t="str">
        <f aca="false">IF(P$2=$E152,$J152,"")</f>
        <v/>
      </c>
      <c r="Q152" s="86" t="str">
        <f aca="false">IF(Q$2=$E152,$J152,"")</f>
        <v/>
      </c>
      <c r="R152" s="99" t="str">
        <f aca="false">IF(R$2=$E152,$J152,"")</f>
        <v/>
      </c>
      <c r="S152" s="86" t="str">
        <f aca="false">IF(S$2=$E152,$J152,"")</f>
        <v/>
      </c>
      <c r="T152" s="99" t="str">
        <f aca="false">IF(T$2=$E152,$J152,"")</f>
        <v/>
      </c>
      <c r="U152" s="86" t="str">
        <f aca="false">IF(U$2=$E152,$J152,"")</f>
        <v/>
      </c>
      <c r="V152" s="99" t="str">
        <f aca="false">IF(V$2=$E152,$J152,"")</f>
        <v/>
      </c>
      <c r="W152" s="86" t="str">
        <f aca="false">IF(W$2=$E152,$J152,"")</f>
        <v/>
      </c>
      <c r="X152" s="99" t="str">
        <f aca="false">IF(X$2=$E152,$J152,"")</f>
        <v/>
      </c>
      <c r="Y152" s="86" t="str">
        <f aca="false">IF(Y$2=$E152,$J152,"")</f>
        <v/>
      </c>
      <c r="Z152" s="99" t="str">
        <f aca="false">IF(Z$2=$E152,$J152,"")</f>
        <v/>
      </c>
      <c r="AA152" s="86" t="str">
        <f aca="false">IF(AA$2=$E152,$J152,"")</f>
        <v/>
      </c>
      <c r="AB152" s="99" t="str">
        <f aca="false">IF(AB$2=$E152,$J152,"")</f>
        <v/>
      </c>
      <c r="AC152" s="101"/>
      <c r="AD152" s="83"/>
      <c r="AE152" s="83"/>
      <c r="AF152" s="83"/>
    </row>
    <row r="153" customFormat="false" ht="14.25" hidden="false" customHeight="false" outlineLevel="0" collapsed="false">
      <c r="A153" s="82" t="str">
        <f aca="false">IF(G153&lt;&gt;0,IF(COUNTIF(G$4:G$200,G153)&lt;&gt;1,RANK(G153,G$4:G$200)&amp;"°",RANK(G153,G$4:G$200)),"")</f>
        <v/>
      </c>
      <c r="B153" s="83"/>
      <c r="C153" s="86" t="str">
        <f aca="false">IFERROR(VLOOKUP($B153,TabJoueurs,2,0),"")</f>
        <v/>
      </c>
      <c r="D153" s="86" t="str">
        <f aca="false">IFERROR(VLOOKUP($B153,TabJoueurs,3,0),"")</f>
        <v/>
      </c>
      <c r="E153" s="86" t="str">
        <f aca="false">IFERROR(VLOOKUP($B153,TabJoueurs,4,0),"")</f>
        <v/>
      </c>
      <c r="F153" s="86" t="str">
        <f aca="false">IFERROR(VLOOKUP($B153,TabJoueurs,7,0),"")</f>
        <v/>
      </c>
      <c r="G153" s="103"/>
      <c r="H153" s="82" t="n">
        <f aca="false">COUNTIF(E$4:E153,E153)</f>
        <v>31</v>
      </c>
      <c r="I153" s="82" t="n">
        <f aca="false">IFERROR(IF(H153&lt;6,I152+1,I152),0)</f>
        <v>70</v>
      </c>
      <c r="J153" s="82" t="str">
        <f aca="false">IF(G153&gt;0,IF(H153&lt;6,PtsMax-I153+1,""),"")</f>
        <v/>
      </c>
      <c r="K153" s="97" t="n">
        <f aca="false">MAX(M153:AB153)</f>
        <v>0</v>
      </c>
      <c r="L153" s="98" t="n">
        <f aca="false">IFERROR(G153/G$1,"")</f>
        <v>0</v>
      </c>
      <c r="M153" s="99" t="str">
        <f aca="false">IF(M$2=$E153,$J153,"")</f>
        <v/>
      </c>
      <c r="N153" s="86" t="str">
        <f aca="false">IF(N$2=$E153,$J153,"")</f>
        <v/>
      </c>
      <c r="O153" s="99" t="str">
        <f aca="false">IF(O$2=$E153,$J153,"")</f>
        <v/>
      </c>
      <c r="P153" s="86" t="str">
        <f aca="false">IF(P$2=$E153,$J153,"")</f>
        <v/>
      </c>
      <c r="Q153" s="86" t="str">
        <f aca="false">IF(Q$2=$E153,$J153,"")</f>
        <v/>
      </c>
      <c r="R153" s="99" t="str">
        <f aca="false">IF(R$2=$E153,$J153,"")</f>
        <v/>
      </c>
      <c r="S153" s="86" t="str">
        <f aca="false">IF(S$2=$E153,$J153,"")</f>
        <v/>
      </c>
      <c r="T153" s="99" t="str">
        <f aca="false">IF(T$2=$E153,$J153,"")</f>
        <v/>
      </c>
      <c r="U153" s="86" t="str">
        <f aca="false">IF(U$2=$E153,$J153,"")</f>
        <v/>
      </c>
      <c r="V153" s="99" t="str">
        <f aca="false">IF(V$2=$E153,$J153,"")</f>
        <v/>
      </c>
      <c r="W153" s="86" t="str">
        <f aca="false">IF(W$2=$E153,$J153,"")</f>
        <v/>
      </c>
      <c r="X153" s="99" t="str">
        <f aca="false">IF(X$2=$E153,$J153,"")</f>
        <v/>
      </c>
      <c r="Y153" s="86" t="str">
        <f aca="false">IF(Y$2=$E153,$J153,"")</f>
        <v/>
      </c>
      <c r="Z153" s="99" t="str">
        <f aca="false">IF(Z$2=$E153,$J153,"")</f>
        <v/>
      </c>
      <c r="AA153" s="86" t="str">
        <f aca="false">IF(AA$2=$E153,$J153,"")</f>
        <v/>
      </c>
      <c r="AB153" s="99" t="str">
        <f aca="false">IF(AB$2=$E153,$J153,"")</f>
        <v/>
      </c>
      <c r="AC153" s="101"/>
      <c r="AD153" s="83"/>
      <c r="AE153" s="83"/>
      <c r="AF153" s="83"/>
    </row>
    <row r="154" customFormat="false" ht="14.25" hidden="false" customHeight="false" outlineLevel="0" collapsed="false">
      <c r="A154" s="82" t="str">
        <f aca="false">IF(G154&lt;&gt;0,IF(COUNTIF(G$4:G$200,G154)&lt;&gt;1,RANK(G154,G$4:G$200)&amp;"°",RANK(G154,G$4:G$200)),"")</f>
        <v/>
      </c>
      <c r="B154" s="83"/>
      <c r="C154" s="86" t="str">
        <f aca="false">IFERROR(VLOOKUP($B154,TabJoueurs,2,0),"")</f>
        <v/>
      </c>
      <c r="D154" s="86" t="str">
        <f aca="false">IFERROR(VLOOKUP($B154,TabJoueurs,3,0),"")</f>
        <v/>
      </c>
      <c r="E154" s="86" t="str">
        <f aca="false">IFERROR(VLOOKUP($B154,TabJoueurs,4,0),"")</f>
        <v/>
      </c>
      <c r="F154" s="86" t="str">
        <f aca="false">IFERROR(VLOOKUP($B154,TabJoueurs,7,0),"")</f>
        <v/>
      </c>
      <c r="G154" s="103"/>
      <c r="H154" s="82" t="n">
        <f aca="false">COUNTIF(E$4:E154,E154)</f>
        <v>32</v>
      </c>
      <c r="I154" s="82" t="n">
        <f aca="false">IFERROR(IF(H154&lt;6,I153+1,I153),0)</f>
        <v>70</v>
      </c>
      <c r="J154" s="82" t="str">
        <f aca="false">IF(G154&gt;0,IF(H154&lt;6,PtsMax-I154+1,""),"")</f>
        <v/>
      </c>
      <c r="K154" s="97" t="n">
        <f aca="false">MAX(M154:AB154)</f>
        <v>0</v>
      </c>
      <c r="L154" s="98" t="n">
        <f aca="false">IFERROR(G154/G$1,"")</f>
        <v>0</v>
      </c>
      <c r="M154" s="99" t="str">
        <f aca="false">IF(M$2=$E154,$J154,"")</f>
        <v/>
      </c>
      <c r="N154" s="86" t="str">
        <f aca="false">IF(N$2=$E154,$J154,"")</f>
        <v/>
      </c>
      <c r="O154" s="99" t="str">
        <f aca="false">IF(O$2=$E154,$J154,"")</f>
        <v/>
      </c>
      <c r="P154" s="86" t="str">
        <f aca="false">IF(P$2=$E154,$J154,"")</f>
        <v/>
      </c>
      <c r="Q154" s="86" t="str">
        <f aca="false">IF(Q$2=$E154,$J154,"")</f>
        <v/>
      </c>
      <c r="R154" s="99" t="str">
        <f aca="false">IF(R$2=$E154,$J154,"")</f>
        <v/>
      </c>
      <c r="S154" s="86" t="str">
        <f aca="false">IF(S$2=$E154,$J154,"")</f>
        <v/>
      </c>
      <c r="T154" s="99" t="str">
        <f aca="false">IF(T$2=$E154,$J154,"")</f>
        <v/>
      </c>
      <c r="U154" s="86" t="str">
        <f aca="false">IF(U$2=$E154,$J154,"")</f>
        <v/>
      </c>
      <c r="V154" s="99" t="str">
        <f aca="false">IF(V$2=$E154,$J154,"")</f>
        <v/>
      </c>
      <c r="W154" s="86" t="str">
        <f aca="false">IF(W$2=$E154,$J154,"")</f>
        <v/>
      </c>
      <c r="X154" s="99" t="str">
        <f aca="false">IF(X$2=$E154,$J154,"")</f>
        <v/>
      </c>
      <c r="Y154" s="86" t="str">
        <f aca="false">IF(Y$2=$E154,$J154,"")</f>
        <v/>
      </c>
      <c r="Z154" s="99" t="str">
        <f aca="false">IF(Z$2=$E154,$J154,"")</f>
        <v/>
      </c>
      <c r="AA154" s="86" t="str">
        <f aca="false">IF(AA$2=$E154,$J154,"")</f>
        <v/>
      </c>
      <c r="AB154" s="99" t="str">
        <f aca="false">IF(AB$2=$E154,$J154,"")</f>
        <v/>
      </c>
      <c r="AC154" s="101"/>
      <c r="AD154" s="83"/>
      <c r="AE154" s="83"/>
      <c r="AF154" s="83"/>
    </row>
    <row r="155" customFormat="false" ht="14.25" hidden="false" customHeight="false" outlineLevel="0" collapsed="false">
      <c r="A155" s="82" t="str">
        <f aca="false">IF(G155&lt;&gt;0,IF(COUNTIF(G$4:G$200,G155)&lt;&gt;1,RANK(G155,G$4:G$200)&amp;"°",RANK(G155,G$4:G$200)),"")</f>
        <v/>
      </c>
      <c r="B155" s="83"/>
      <c r="C155" s="86" t="str">
        <f aca="false">IFERROR(VLOOKUP($B155,TabJoueurs,2,0),"")</f>
        <v/>
      </c>
      <c r="D155" s="86" t="str">
        <f aca="false">IFERROR(VLOOKUP($B155,TabJoueurs,3,0),"")</f>
        <v/>
      </c>
      <c r="E155" s="86" t="str">
        <f aca="false">IFERROR(VLOOKUP($B155,TabJoueurs,4,0),"")</f>
        <v/>
      </c>
      <c r="F155" s="86" t="str">
        <f aca="false">IFERROR(VLOOKUP($B155,TabJoueurs,7,0),"")</f>
        <v/>
      </c>
      <c r="G155" s="103"/>
      <c r="H155" s="82" t="n">
        <f aca="false">COUNTIF(E$4:E155,E155)</f>
        <v>33</v>
      </c>
      <c r="I155" s="82" t="n">
        <f aca="false">IFERROR(IF(H155&lt;6,I154+1,I154),0)</f>
        <v>70</v>
      </c>
      <c r="J155" s="82" t="str">
        <f aca="false">IF(G155&gt;0,IF(H155&lt;6,PtsMax-I155+1,""),"")</f>
        <v/>
      </c>
      <c r="K155" s="97" t="n">
        <f aca="false">MAX(M155:AB155)</f>
        <v>0</v>
      </c>
      <c r="L155" s="98" t="n">
        <f aca="false">IFERROR(G155/G$1,"")</f>
        <v>0</v>
      </c>
      <c r="M155" s="99" t="str">
        <f aca="false">IF(M$2=$E155,$J155,"")</f>
        <v/>
      </c>
      <c r="N155" s="86" t="str">
        <f aca="false">IF(N$2=$E155,$J155,"")</f>
        <v/>
      </c>
      <c r="O155" s="99" t="str">
        <f aca="false">IF(O$2=$E155,$J155,"")</f>
        <v/>
      </c>
      <c r="P155" s="86" t="str">
        <f aca="false">IF(P$2=$E155,$J155,"")</f>
        <v/>
      </c>
      <c r="Q155" s="86" t="str">
        <f aca="false">IF(Q$2=$E155,$J155,"")</f>
        <v/>
      </c>
      <c r="R155" s="99" t="str">
        <f aca="false">IF(R$2=$E155,$J155,"")</f>
        <v/>
      </c>
      <c r="S155" s="86" t="str">
        <f aca="false">IF(S$2=$E155,$J155,"")</f>
        <v/>
      </c>
      <c r="T155" s="99" t="str">
        <f aca="false">IF(T$2=$E155,$J155,"")</f>
        <v/>
      </c>
      <c r="U155" s="86" t="str">
        <f aca="false">IF(U$2=$E155,$J155,"")</f>
        <v/>
      </c>
      <c r="V155" s="99" t="str">
        <f aca="false">IF(V$2=$E155,$J155,"")</f>
        <v/>
      </c>
      <c r="W155" s="86" t="str">
        <f aca="false">IF(W$2=$E155,$J155,"")</f>
        <v/>
      </c>
      <c r="X155" s="99" t="str">
        <f aca="false">IF(X$2=$E155,$J155,"")</f>
        <v/>
      </c>
      <c r="Y155" s="86" t="str">
        <f aca="false">IF(Y$2=$E155,$J155,"")</f>
        <v/>
      </c>
      <c r="Z155" s="99" t="str">
        <f aca="false">IF(Z$2=$E155,$J155,"")</f>
        <v/>
      </c>
      <c r="AA155" s="86" t="str">
        <f aca="false">IF(AA$2=$E155,$J155,"")</f>
        <v/>
      </c>
      <c r="AB155" s="99" t="str">
        <f aca="false">IF(AB$2=$E155,$J155,"")</f>
        <v/>
      </c>
      <c r="AC155" s="101"/>
      <c r="AD155" s="83"/>
      <c r="AE155" s="83"/>
      <c r="AF155" s="83"/>
    </row>
    <row r="156" customFormat="false" ht="14.25" hidden="false" customHeight="false" outlineLevel="0" collapsed="false">
      <c r="A156" s="82" t="str">
        <f aca="false">IF(G156&lt;&gt;0,IF(COUNTIF(G$4:G$200,G156)&lt;&gt;1,RANK(G156,G$4:G$200)&amp;"°",RANK(G156,G$4:G$200)),"")</f>
        <v/>
      </c>
      <c r="B156" s="83"/>
      <c r="C156" s="86" t="str">
        <f aca="false">IFERROR(VLOOKUP($B156,TabJoueurs,2,0),"")</f>
        <v/>
      </c>
      <c r="D156" s="86" t="str">
        <f aca="false">IFERROR(VLOOKUP($B156,TabJoueurs,3,0),"")</f>
        <v/>
      </c>
      <c r="E156" s="86" t="str">
        <f aca="false">IFERROR(VLOOKUP($B156,TabJoueurs,4,0),"")</f>
        <v/>
      </c>
      <c r="F156" s="86" t="str">
        <f aca="false">IFERROR(VLOOKUP($B156,TabJoueurs,7,0),"")</f>
        <v/>
      </c>
      <c r="G156" s="103"/>
      <c r="H156" s="82" t="n">
        <f aca="false">COUNTIF(E$4:E156,E156)</f>
        <v>34</v>
      </c>
      <c r="I156" s="82" t="n">
        <f aca="false">IFERROR(IF(H156&lt;6,I155+1,I155),0)</f>
        <v>70</v>
      </c>
      <c r="J156" s="82" t="str">
        <f aca="false">IF(G156&gt;0,IF(H156&lt;6,PtsMax-I156+1,""),"")</f>
        <v/>
      </c>
      <c r="K156" s="97" t="n">
        <f aca="false">MAX(M156:AB156)</f>
        <v>0</v>
      </c>
      <c r="L156" s="98" t="n">
        <f aca="false">IFERROR(G156/G$1,"")</f>
        <v>0</v>
      </c>
      <c r="M156" s="99" t="str">
        <f aca="false">IF(M$2=$E156,$J156,"")</f>
        <v/>
      </c>
      <c r="N156" s="86" t="str">
        <f aca="false">IF(N$2=$E156,$J156,"")</f>
        <v/>
      </c>
      <c r="O156" s="99" t="str">
        <f aca="false">IF(O$2=$E156,$J156,"")</f>
        <v/>
      </c>
      <c r="P156" s="86" t="str">
        <f aca="false">IF(P$2=$E156,$J156,"")</f>
        <v/>
      </c>
      <c r="Q156" s="86" t="str">
        <f aca="false">IF(Q$2=$E156,$J156,"")</f>
        <v/>
      </c>
      <c r="R156" s="99" t="str">
        <f aca="false">IF(R$2=$E156,$J156,"")</f>
        <v/>
      </c>
      <c r="S156" s="86" t="str">
        <f aca="false">IF(S$2=$E156,$J156,"")</f>
        <v/>
      </c>
      <c r="T156" s="99" t="str">
        <f aca="false">IF(T$2=$E156,$J156,"")</f>
        <v/>
      </c>
      <c r="U156" s="86" t="str">
        <f aca="false">IF(U$2=$E156,$J156,"")</f>
        <v/>
      </c>
      <c r="V156" s="99" t="str">
        <f aca="false">IF(V$2=$E156,$J156,"")</f>
        <v/>
      </c>
      <c r="W156" s="86" t="str">
        <f aca="false">IF(W$2=$E156,$J156,"")</f>
        <v/>
      </c>
      <c r="X156" s="99" t="str">
        <f aca="false">IF(X$2=$E156,$J156,"")</f>
        <v/>
      </c>
      <c r="Y156" s="86" t="str">
        <f aca="false">IF(Y$2=$E156,$J156,"")</f>
        <v/>
      </c>
      <c r="Z156" s="99" t="str">
        <f aca="false">IF(Z$2=$E156,$J156,"")</f>
        <v/>
      </c>
      <c r="AA156" s="86" t="str">
        <f aca="false">IF(AA$2=$E156,$J156,"")</f>
        <v/>
      </c>
      <c r="AB156" s="99" t="str">
        <f aca="false">IF(AB$2=$E156,$J156,"")</f>
        <v/>
      </c>
      <c r="AC156" s="101"/>
      <c r="AD156" s="83"/>
      <c r="AE156" s="83"/>
      <c r="AF156" s="83"/>
    </row>
    <row r="157" customFormat="false" ht="14.25" hidden="false" customHeight="false" outlineLevel="0" collapsed="false">
      <c r="A157" s="82" t="str">
        <f aca="false">IF(G157&lt;&gt;0,IF(COUNTIF(G$4:G$200,G157)&lt;&gt;1,RANK(G157,G$4:G$200)&amp;"°",RANK(G157,G$4:G$200)),"")</f>
        <v/>
      </c>
      <c r="B157" s="83"/>
      <c r="C157" s="86" t="str">
        <f aca="false">IFERROR(VLOOKUP($B157,TabJoueurs,2,0),"")</f>
        <v/>
      </c>
      <c r="D157" s="86" t="str">
        <f aca="false">IFERROR(VLOOKUP($B157,TabJoueurs,3,0),"")</f>
        <v/>
      </c>
      <c r="E157" s="86" t="str">
        <f aca="false">IFERROR(VLOOKUP($B157,TabJoueurs,4,0),"")</f>
        <v/>
      </c>
      <c r="F157" s="86" t="str">
        <f aca="false">IFERROR(VLOOKUP($B157,TabJoueurs,7,0),"")</f>
        <v/>
      </c>
      <c r="G157" s="103"/>
      <c r="H157" s="82" t="n">
        <f aca="false">COUNTIF(E$4:E157,E157)</f>
        <v>35</v>
      </c>
      <c r="I157" s="82" t="n">
        <f aca="false">IFERROR(IF(H157&lt;6,I156+1,I156),0)</f>
        <v>70</v>
      </c>
      <c r="J157" s="82" t="str">
        <f aca="false">IF(G157&gt;0,IF(H157&lt;6,PtsMax-I157+1,""),"")</f>
        <v/>
      </c>
      <c r="K157" s="97" t="n">
        <f aca="false">MAX(M157:AB157)</f>
        <v>0</v>
      </c>
      <c r="L157" s="98" t="n">
        <f aca="false">IFERROR(G157/G$1,"")</f>
        <v>0</v>
      </c>
      <c r="M157" s="99" t="str">
        <f aca="false">IF(M$2=$E157,$J157,"")</f>
        <v/>
      </c>
      <c r="N157" s="86" t="str">
        <f aca="false">IF(N$2=$E157,$J157,"")</f>
        <v/>
      </c>
      <c r="O157" s="99" t="str">
        <f aca="false">IF(O$2=$E157,$J157,"")</f>
        <v/>
      </c>
      <c r="P157" s="86" t="str">
        <f aca="false">IF(P$2=$E157,$J157,"")</f>
        <v/>
      </c>
      <c r="Q157" s="86" t="str">
        <f aca="false">IF(Q$2=$E157,$J157,"")</f>
        <v/>
      </c>
      <c r="R157" s="99" t="str">
        <f aca="false">IF(R$2=$E157,$J157,"")</f>
        <v/>
      </c>
      <c r="S157" s="86" t="str">
        <f aca="false">IF(S$2=$E157,$J157,"")</f>
        <v/>
      </c>
      <c r="T157" s="99" t="str">
        <f aca="false">IF(T$2=$E157,$J157,"")</f>
        <v/>
      </c>
      <c r="U157" s="86" t="str">
        <f aca="false">IF(U$2=$E157,$J157,"")</f>
        <v/>
      </c>
      <c r="V157" s="99" t="str">
        <f aca="false">IF(V$2=$E157,$J157,"")</f>
        <v/>
      </c>
      <c r="W157" s="86" t="str">
        <f aca="false">IF(W$2=$E157,$J157,"")</f>
        <v/>
      </c>
      <c r="X157" s="99" t="str">
        <f aca="false">IF(X$2=$E157,$J157,"")</f>
        <v/>
      </c>
      <c r="Y157" s="86" t="str">
        <f aca="false">IF(Y$2=$E157,$J157,"")</f>
        <v/>
      </c>
      <c r="Z157" s="99" t="str">
        <f aca="false">IF(Z$2=$E157,$J157,"")</f>
        <v/>
      </c>
      <c r="AA157" s="86" t="str">
        <f aca="false">IF(AA$2=$E157,$J157,"")</f>
        <v/>
      </c>
      <c r="AB157" s="99" t="str">
        <f aca="false">IF(AB$2=$E157,$J157,"")</f>
        <v/>
      </c>
      <c r="AC157" s="101"/>
      <c r="AD157" s="83"/>
      <c r="AE157" s="83"/>
      <c r="AF157" s="83"/>
    </row>
    <row r="158" customFormat="false" ht="14.25" hidden="false" customHeight="false" outlineLevel="0" collapsed="false">
      <c r="A158" s="82" t="str">
        <f aca="false">IF(G158&lt;&gt;0,IF(COUNTIF(G$4:G$200,G158)&lt;&gt;1,RANK(G158,G$4:G$200)&amp;"°",RANK(G158,G$4:G$200)),"")</f>
        <v/>
      </c>
      <c r="B158" s="83"/>
      <c r="C158" s="86" t="str">
        <f aca="false">IFERROR(VLOOKUP($B158,TabJoueurs,2,0),"")</f>
        <v/>
      </c>
      <c r="D158" s="86" t="str">
        <f aca="false">IFERROR(VLOOKUP($B158,TabJoueurs,3,0),"")</f>
        <v/>
      </c>
      <c r="E158" s="86" t="str">
        <f aca="false">IFERROR(VLOOKUP($B158,TabJoueurs,4,0),"")</f>
        <v/>
      </c>
      <c r="F158" s="86" t="str">
        <f aca="false">IFERROR(VLOOKUP($B158,TabJoueurs,7,0),"")</f>
        <v/>
      </c>
      <c r="G158" s="103"/>
      <c r="H158" s="82" t="n">
        <f aca="false">COUNTIF(E$4:E158,E158)</f>
        <v>36</v>
      </c>
      <c r="I158" s="82" t="n">
        <f aca="false">IFERROR(IF(H158&lt;6,I157+1,I157),0)</f>
        <v>70</v>
      </c>
      <c r="J158" s="82" t="str">
        <f aca="false">IF(G158&gt;0,IF(H158&lt;6,PtsMax-I158+1,""),"")</f>
        <v/>
      </c>
      <c r="K158" s="97" t="n">
        <f aca="false">MAX(M158:AB158)</f>
        <v>0</v>
      </c>
      <c r="L158" s="98" t="n">
        <f aca="false">IFERROR(G158/G$1,"")</f>
        <v>0</v>
      </c>
      <c r="M158" s="99" t="str">
        <f aca="false">IF(M$2=$E158,$J158,"")</f>
        <v/>
      </c>
      <c r="N158" s="86" t="str">
        <f aca="false">IF(N$2=$E158,$J158,"")</f>
        <v/>
      </c>
      <c r="O158" s="99" t="str">
        <f aca="false">IF(O$2=$E158,$J158,"")</f>
        <v/>
      </c>
      <c r="P158" s="86" t="str">
        <f aca="false">IF(P$2=$E158,$J158,"")</f>
        <v/>
      </c>
      <c r="Q158" s="86" t="str">
        <f aca="false">IF(Q$2=$E158,$J158,"")</f>
        <v/>
      </c>
      <c r="R158" s="99" t="str">
        <f aca="false">IF(R$2=$E158,$J158,"")</f>
        <v/>
      </c>
      <c r="S158" s="86" t="str">
        <f aca="false">IF(S$2=$E158,$J158,"")</f>
        <v/>
      </c>
      <c r="T158" s="99" t="str">
        <f aca="false">IF(T$2=$E158,$J158,"")</f>
        <v/>
      </c>
      <c r="U158" s="86" t="str">
        <f aca="false">IF(U$2=$E158,$J158,"")</f>
        <v/>
      </c>
      <c r="V158" s="99" t="str">
        <f aca="false">IF(V$2=$E158,$J158,"")</f>
        <v/>
      </c>
      <c r="W158" s="86" t="str">
        <f aca="false">IF(W$2=$E158,$J158,"")</f>
        <v/>
      </c>
      <c r="X158" s="99" t="str">
        <f aca="false">IF(X$2=$E158,$J158,"")</f>
        <v/>
      </c>
      <c r="Y158" s="86" t="str">
        <f aca="false">IF(Y$2=$E158,$J158,"")</f>
        <v/>
      </c>
      <c r="Z158" s="99" t="str">
        <f aca="false">IF(Z$2=$E158,$J158,"")</f>
        <v/>
      </c>
      <c r="AA158" s="86" t="str">
        <f aca="false">IF(AA$2=$E158,$J158,"")</f>
        <v/>
      </c>
      <c r="AB158" s="99" t="str">
        <f aca="false">IF(AB$2=$E158,$J158,"")</f>
        <v/>
      </c>
      <c r="AC158" s="101"/>
      <c r="AD158" s="83"/>
      <c r="AE158" s="83"/>
      <c r="AF158" s="83"/>
    </row>
    <row r="159" customFormat="false" ht="14.25" hidden="false" customHeight="false" outlineLevel="0" collapsed="false">
      <c r="A159" s="82" t="str">
        <f aca="false">IF(G159&lt;&gt;0,IF(COUNTIF(G$4:G$200,G159)&lt;&gt;1,RANK(G159,G$4:G$200)&amp;"°",RANK(G159,G$4:G$200)),"")</f>
        <v/>
      </c>
      <c r="B159" s="83"/>
      <c r="C159" s="86" t="str">
        <f aca="false">IFERROR(VLOOKUP($B159,TabJoueurs,2,0),"")</f>
        <v/>
      </c>
      <c r="D159" s="86" t="str">
        <f aca="false">IFERROR(VLOOKUP($B159,TabJoueurs,3,0),"")</f>
        <v/>
      </c>
      <c r="E159" s="86" t="str">
        <f aca="false">IFERROR(VLOOKUP($B159,TabJoueurs,4,0),"")</f>
        <v/>
      </c>
      <c r="F159" s="86" t="str">
        <f aca="false">IFERROR(VLOOKUP($B159,TabJoueurs,7,0),"")</f>
        <v/>
      </c>
      <c r="G159" s="103"/>
      <c r="H159" s="82" t="n">
        <f aca="false">COUNTIF(E$4:E159,E159)</f>
        <v>37</v>
      </c>
      <c r="I159" s="82" t="n">
        <f aca="false">IFERROR(IF(H159&lt;6,I158+1,I158),0)</f>
        <v>70</v>
      </c>
      <c r="J159" s="82" t="str">
        <f aca="false">IF(G159&gt;0,IF(H159&lt;6,PtsMax-I159+1,""),"")</f>
        <v/>
      </c>
      <c r="K159" s="97" t="n">
        <f aca="false">MAX(M159:AB159)</f>
        <v>0</v>
      </c>
      <c r="L159" s="98" t="n">
        <f aca="false">IFERROR(G159/G$1,"")</f>
        <v>0</v>
      </c>
      <c r="M159" s="99" t="str">
        <f aca="false">IF(M$2=$E159,$J159,"")</f>
        <v/>
      </c>
      <c r="N159" s="86" t="str">
        <f aca="false">IF(N$2=$E159,$J159,"")</f>
        <v/>
      </c>
      <c r="O159" s="99" t="str">
        <f aca="false">IF(O$2=$E159,$J159,"")</f>
        <v/>
      </c>
      <c r="P159" s="86" t="str">
        <f aca="false">IF(P$2=$E159,$J159,"")</f>
        <v/>
      </c>
      <c r="Q159" s="86" t="str">
        <f aca="false">IF(Q$2=$E159,$J159,"")</f>
        <v/>
      </c>
      <c r="R159" s="99" t="str">
        <f aca="false">IF(R$2=$E159,$J159,"")</f>
        <v/>
      </c>
      <c r="S159" s="86" t="str">
        <f aca="false">IF(S$2=$E159,$J159,"")</f>
        <v/>
      </c>
      <c r="T159" s="99" t="str">
        <f aca="false">IF(T$2=$E159,$J159,"")</f>
        <v/>
      </c>
      <c r="U159" s="86" t="str">
        <f aca="false">IF(U$2=$E159,$J159,"")</f>
        <v/>
      </c>
      <c r="V159" s="99" t="str">
        <f aca="false">IF(V$2=$E159,$J159,"")</f>
        <v/>
      </c>
      <c r="W159" s="86" t="str">
        <f aca="false">IF(W$2=$E159,$J159,"")</f>
        <v/>
      </c>
      <c r="X159" s="99" t="str">
        <f aca="false">IF(X$2=$E159,$J159,"")</f>
        <v/>
      </c>
      <c r="Y159" s="86" t="str">
        <f aca="false">IF(Y$2=$E159,$J159,"")</f>
        <v/>
      </c>
      <c r="Z159" s="99" t="str">
        <f aca="false">IF(Z$2=$E159,$J159,"")</f>
        <v/>
      </c>
      <c r="AA159" s="86" t="str">
        <f aca="false">IF(AA$2=$E159,$J159,"")</f>
        <v/>
      </c>
      <c r="AB159" s="99" t="str">
        <f aca="false">IF(AB$2=$E159,$J159,"")</f>
        <v/>
      </c>
      <c r="AC159" s="101"/>
      <c r="AD159" s="83"/>
      <c r="AE159" s="83"/>
      <c r="AF159" s="83"/>
    </row>
    <row r="160" customFormat="false" ht="14.25" hidden="false" customHeight="false" outlineLevel="0" collapsed="false">
      <c r="A160" s="82" t="str">
        <f aca="false">IF(G160&lt;&gt;0,IF(COUNTIF(G$4:G$200,G160)&lt;&gt;1,RANK(G160,G$4:G$200)&amp;"°",RANK(G160,G$4:G$200)),"")</f>
        <v/>
      </c>
      <c r="B160" s="83"/>
      <c r="C160" s="86" t="str">
        <f aca="false">IFERROR(VLOOKUP($B160,TabJoueurs,2,0),"")</f>
        <v/>
      </c>
      <c r="D160" s="86" t="str">
        <f aca="false">IFERROR(VLOOKUP($B160,TabJoueurs,3,0),"")</f>
        <v/>
      </c>
      <c r="E160" s="86" t="str">
        <f aca="false">IFERROR(VLOOKUP($B160,TabJoueurs,4,0),"")</f>
        <v/>
      </c>
      <c r="F160" s="86" t="str">
        <f aca="false">IFERROR(VLOOKUP($B160,TabJoueurs,7,0),"")</f>
        <v/>
      </c>
      <c r="G160" s="103"/>
      <c r="H160" s="82" t="n">
        <f aca="false">COUNTIF(E$4:E160,E160)</f>
        <v>38</v>
      </c>
      <c r="I160" s="82" t="n">
        <f aca="false">IFERROR(IF(H160&lt;6,I159+1,I159),0)</f>
        <v>70</v>
      </c>
      <c r="J160" s="82" t="str">
        <f aca="false">IF(G160&gt;0,IF(H160&lt;6,PtsMax-I160+1,""),"")</f>
        <v/>
      </c>
      <c r="K160" s="97" t="n">
        <f aca="false">MAX(M160:AB160)</f>
        <v>0</v>
      </c>
      <c r="L160" s="98" t="n">
        <f aca="false">IFERROR(G160/G$1,"")</f>
        <v>0</v>
      </c>
      <c r="M160" s="99" t="str">
        <f aca="false">IF(M$2=$E160,$J160,"")</f>
        <v/>
      </c>
      <c r="N160" s="86" t="str">
        <f aca="false">IF(N$2=$E160,$J160,"")</f>
        <v/>
      </c>
      <c r="O160" s="99" t="str">
        <f aca="false">IF(O$2=$E160,$J160,"")</f>
        <v/>
      </c>
      <c r="P160" s="86" t="str">
        <f aca="false">IF(P$2=$E160,$J160,"")</f>
        <v/>
      </c>
      <c r="Q160" s="86" t="str">
        <f aca="false">IF(Q$2=$E160,$J160,"")</f>
        <v/>
      </c>
      <c r="R160" s="99" t="str">
        <f aca="false">IF(R$2=$E160,$J160,"")</f>
        <v/>
      </c>
      <c r="S160" s="86" t="str">
        <f aca="false">IF(S$2=$E160,$J160,"")</f>
        <v/>
      </c>
      <c r="T160" s="99" t="str">
        <f aca="false">IF(T$2=$E160,$J160,"")</f>
        <v/>
      </c>
      <c r="U160" s="86" t="str">
        <f aca="false">IF(U$2=$E160,$J160,"")</f>
        <v/>
      </c>
      <c r="V160" s="99" t="str">
        <f aca="false">IF(V$2=$E160,$J160,"")</f>
        <v/>
      </c>
      <c r="W160" s="86" t="str">
        <f aca="false">IF(W$2=$E160,$J160,"")</f>
        <v/>
      </c>
      <c r="X160" s="99" t="str">
        <f aca="false">IF(X$2=$E160,$J160,"")</f>
        <v/>
      </c>
      <c r="Y160" s="86" t="str">
        <f aca="false">IF(Y$2=$E160,$J160,"")</f>
        <v/>
      </c>
      <c r="Z160" s="99" t="str">
        <f aca="false">IF(Z$2=$E160,$J160,"")</f>
        <v/>
      </c>
      <c r="AA160" s="86" t="str">
        <f aca="false">IF(AA$2=$E160,$J160,"")</f>
        <v/>
      </c>
      <c r="AB160" s="99" t="str">
        <f aca="false">IF(AB$2=$E160,$J160,"")</f>
        <v/>
      </c>
      <c r="AC160" s="101"/>
      <c r="AD160" s="83"/>
      <c r="AE160" s="83"/>
      <c r="AF160" s="83"/>
    </row>
    <row r="161" customFormat="false" ht="14.25" hidden="false" customHeight="false" outlineLevel="0" collapsed="false">
      <c r="A161" s="82" t="str">
        <f aca="false">IF(G161&lt;&gt;0,IF(COUNTIF(G$4:G$200,G161)&lt;&gt;1,RANK(G161,G$4:G$200)&amp;"°",RANK(G161,G$4:G$200)),"")</f>
        <v/>
      </c>
      <c r="B161" s="83"/>
      <c r="C161" s="86" t="str">
        <f aca="false">IFERROR(VLOOKUP($B161,TabJoueurs,2,0),"")</f>
        <v/>
      </c>
      <c r="D161" s="86" t="str">
        <f aca="false">IFERROR(VLOOKUP($B161,TabJoueurs,3,0),"")</f>
        <v/>
      </c>
      <c r="E161" s="86" t="str">
        <f aca="false">IFERROR(VLOOKUP($B161,TabJoueurs,4,0),"")</f>
        <v/>
      </c>
      <c r="F161" s="86" t="str">
        <f aca="false">IFERROR(VLOOKUP($B161,TabJoueurs,7,0),"")</f>
        <v/>
      </c>
      <c r="G161" s="103"/>
      <c r="H161" s="82" t="n">
        <f aca="false">COUNTIF(E$4:E161,E161)</f>
        <v>39</v>
      </c>
      <c r="I161" s="82" t="n">
        <f aca="false">IFERROR(IF(H161&lt;6,I160+1,I160),0)</f>
        <v>70</v>
      </c>
      <c r="J161" s="82" t="str">
        <f aca="false">IF(G161&gt;0,IF(H161&lt;6,PtsMax-I161+1,""),"")</f>
        <v/>
      </c>
      <c r="K161" s="97" t="n">
        <f aca="false">MAX(M161:AB161)</f>
        <v>0</v>
      </c>
      <c r="L161" s="98" t="n">
        <f aca="false">IFERROR(G161/G$1,"")</f>
        <v>0</v>
      </c>
      <c r="M161" s="99" t="str">
        <f aca="false">IF(M$2=$E161,$J161,"")</f>
        <v/>
      </c>
      <c r="N161" s="86" t="str">
        <f aca="false">IF(N$2=$E161,$J161,"")</f>
        <v/>
      </c>
      <c r="O161" s="99" t="str">
        <f aca="false">IF(O$2=$E161,$J161,"")</f>
        <v/>
      </c>
      <c r="P161" s="86" t="str">
        <f aca="false">IF(P$2=$E161,$J161,"")</f>
        <v/>
      </c>
      <c r="Q161" s="86" t="str">
        <f aca="false">IF(Q$2=$E161,$J161,"")</f>
        <v/>
      </c>
      <c r="R161" s="99" t="str">
        <f aca="false">IF(R$2=$E161,$J161,"")</f>
        <v/>
      </c>
      <c r="S161" s="86" t="str">
        <f aca="false">IF(S$2=$E161,$J161,"")</f>
        <v/>
      </c>
      <c r="T161" s="99" t="str">
        <f aca="false">IF(T$2=$E161,$J161,"")</f>
        <v/>
      </c>
      <c r="U161" s="86" t="str">
        <f aca="false">IF(U$2=$E161,$J161,"")</f>
        <v/>
      </c>
      <c r="V161" s="99" t="str">
        <f aca="false">IF(V$2=$E161,$J161,"")</f>
        <v/>
      </c>
      <c r="W161" s="86" t="str">
        <f aca="false">IF(W$2=$E161,$J161,"")</f>
        <v/>
      </c>
      <c r="X161" s="99" t="str">
        <f aca="false">IF(X$2=$E161,$J161,"")</f>
        <v/>
      </c>
      <c r="Y161" s="86" t="str">
        <f aca="false">IF(Y$2=$E161,$J161,"")</f>
        <v/>
      </c>
      <c r="Z161" s="99" t="str">
        <f aca="false">IF(Z$2=$E161,$J161,"")</f>
        <v/>
      </c>
      <c r="AA161" s="86" t="str">
        <f aca="false">IF(AA$2=$E161,$J161,"")</f>
        <v/>
      </c>
      <c r="AB161" s="99" t="str">
        <f aca="false">IF(AB$2=$E161,$J161,"")</f>
        <v/>
      </c>
      <c r="AC161" s="101"/>
      <c r="AD161" s="83"/>
      <c r="AE161" s="83"/>
      <c r="AF161" s="83"/>
    </row>
    <row r="162" customFormat="false" ht="14.25" hidden="false" customHeight="false" outlineLevel="0" collapsed="false">
      <c r="A162" s="82" t="str">
        <f aca="false">IF(G162&lt;&gt;0,IF(COUNTIF(G$4:G$200,G162)&lt;&gt;1,RANK(G162,G$4:G$200)&amp;"°",RANK(G162,G$4:G$200)),"")</f>
        <v/>
      </c>
      <c r="B162" s="83"/>
      <c r="C162" s="86" t="str">
        <f aca="false">IFERROR(VLOOKUP($B162,TabJoueurs,2,0),"")</f>
        <v/>
      </c>
      <c r="D162" s="86" t="str">
        <f aca="false">IFERROR(VLOOKUP($B162,TabJoueurs,3,0),"")</f>
        <v/>
      </c>
      <c r="E162" s="86" t="str">
        <f aca="false">IFERROR(VLOOKUP($B162,TabJoueurs,4,0),"")</f>
        <v/>
      </c>
      <c r="F162" s="86" t="str">
        <f aca="false">IFERROR(VLOOKUP($B162,TabJoueurs,7,0),"")</f>
        <v/>
      </c>
      <c r="G162" s="103"/>
      <c r="H162" s="82" t="n">
        <f aca="false">COUNTIF(E$4:E162,E162)</f>
        <v>40</v>
      </c>
      <c r="I162" s="82" t="n">
        <f aca="false">IFERROR(IF(H162&lt;6,I161+1,I161),0)</f>
        <v>70</v>
      </c>
      <c r="J162" s="82" t="str">
        <f aca="false">IF(G162&gt;0,IF(H162&lt;6,PtsMax-I162+1,""),"")</f>
        <v/>
      </c>
      <c r="K162" s="97" t="n">
        <f aca="false">MAX(M162:AB162)</f>
        <v>0</v>
      </c>
      <c r="L162" s="98" t="n">
        <f aca="false">IFERROR(G162/G$1,"")</f>
        <v>0</v>
      </c>
      <c r="M162" s="99" t="str">
        <f aca="false">IF(M$2=$E162,$J162,"")</f>
        <v/>
      </c>
      <c r="N162" s="86" t="str">
        <f aca="false">IF(N$2=$E162,$J162,"")</f>
        <v/>
      </c>
      <c r="O162" s="99" t="str">
        <f aca="false">IF(O$2=$E162,$J162,"")</f>
        <v/>
      </c>
      <c r="P162" s="86" t="str">
        <f aca="false">IF(P$2=$E162,$J162,"")</f>
        <v/>
      </c>
      <c r="Q162" s="86" t="str">
        <f aca="false">IF(Q$2=$E162,$J162,"")</f>
        <v/>
      </c>
      <c r="R162" s="99" t="str">
        <f aca="false">IF(R$2=$E162,$J162,"")</f>
        <v/>
      </c>
      <c r="S162" s="86" t="str">
        <f aca="false">IF(S$2=$E162,$J162,"")</f>
        <v/>
      </c>
      <c r="T162" s="99" t="str">
        <f aca="false">IF(T$2=$E162,$J162,"")</f>
        <v/>
      </c>
      <c r="U162" s="86" t="str">
        <f aca="false">IF(U$2=$E162,$J162,"")</f>
        <v/>
      </c>
      <c r="V162" s="99" t="str">
        <f aca="false">IF(V$2=$E162,$J162,"")</f>
        <v/>
      </c>
      <c r="W162" s="86" t="str">
        <f aca="false">IF(W$2=$E162,$J162,"")</f>
        <v/>
      </c>
      <c r="X162" s="99" t="str">
        <f aca="false">IF(X$2=$E162,$J162,"")</f>
        <v/>
      </c>
      <c r="Y162" s="86" t="str">
        <f aca="false">IF(Y$2=$E162,$J162,"")</f>
        <v/>
      </c>
      <c r="Z162" s="99" t="str">
        <f aca="false">IF(Z$2=$E162,$J162,"")</f>
        <v/>
      </c>
      <c r="AA162" s="86" t="str">
        <f aca="false">IF(AA$2=$E162,$J162,"")</f>
        <v/>
      </c>
      <c r="AB162" s="99" t="str">
        <f aca="false">IF(AB$2=$E162,$J162,"")</f>
        <v/>
      </c>
      <c r="AC162" s="101"/>
      <c r="AD162" s="83"/>
      <c r="AE162" s="83"/>
      <c r="AF162" s="83"/>
    </row>
    <row r="163" customFormat="false" ht="14.25" hidden="false" customHeight="false" outlineLevel="0" collapsed="false">
      <c r="A163" s="82" t="str">
        <f aca="false">IF(G163&lt;&gt;0,IF(COUNTIF(G$4:G$200,G163)&lt;&gt;1,RANK(G163,G$4:G$200)&amp;"°",RANK(G163,G$4:G$200)),"")</f>
        <v/>
      </c>
      <c r="B163" s="83"/>
      <c r="C163" s="86" t="str">
        <f aca="false">IFERROR(VLOOKUP($B163,TabJoueurs,2,0),"")</f>
        <v/>
      </c>
      <c r="D163" s="86" t="str">
        <f aca="false">IFERROR(VLOOKUP($B163,TabJoueurs,3,0),"")</f>
        <v/>
      </c>
      <c r="E163" s="86" t="str">
        <f aca="false">IFERROR(VLOOKUP($B163,TabJoueurs,4,0),"")</f>
        <v/>
      </c>
      <c r="F163" s="86" t="str">
        <f aca="false">IFERROR(VLOOKUP($B163,TabJoueurs,7,0),"")</f>
        <v/>
      </c>
      <c r="G163" s="103"/>
      <c r="H163" s="82" t="n">
        <f aca="false">COUNTIF(E$4:E163,E163)</f>
        <v>41</v>
      </c>
      <c r="I163" s="82" t="n">
        <f aca="false">IFERROR(IF(H163&lt;6,I162+1,I162),0)</f>
        <v>70</v>
      </c>
      <c r="J163" s="82" t="str">
        <f aca="false">IF(G163&gt;0,IF(H163&lt;6,PtsMax-I163+1,""),"")</f>
        <v/>
      </c>
      <c r="K163" s="97" t="n">
        <f aca="false">MAX(M163:AB163)</f>
        <v>0</v>
      </c>
      <c r="L163" s="98" t="n">
        <f aca="false">IFERROR(G163/G$1,"")</f>
        <v>0</v>
      </c>
      <c r="M163" s="99" t="str">
        <f aca="false">IF(M$2=$E163,$J163,"")</f>
        <v/>
      </c>
      <c r="N163" s="86" t="str">
        <f aca="false">IF(N$2=$E163,$J163,"")</f>
        <v/>
      </c>
      <c r="O163" s="99" t="str">
        <f aca="false">IF(O$2=$E163,$J163,"")</f>
        <v/>
      </c>
      <c r="P163" s="86" t="str">
        <f aca="false">IF(P$2=$E163,$J163,"")</f>
        <v/>
      </c>
      <c r="Q163" s="86" t="str">
        <f aca="false">IF(Q$2=$E163,$J163,"")</f>
        <v/>
      </c>
      <c r="R163" s="99" t="str">
        <f aca="false">IF(R$2=$E163,$J163,"")</f>
        <v/>
      </c>
      <c r="S163" s="86" t="str">
        <f aca="false">IF(S$2=$E163,$J163,"")</f>
        <v/>
      </c>
      <c r="T163" s="99" t="str">
        <f aca="false">IF(T$2=$E163,$J163,"")</f>
        <v/>
      </c>
      <c r="U163" s="86" t="str">
        <f aca="false">IF(U$2=$E163,$J163,"")</f>
        <v/>
      </c>
      <c r="V163" s="99" t="str">
        <f aca="false">IF(V$2=$E163,$J163,"")</f>
        <v/>
      </c>
      <c r="W163" s="86" t="str">
        <f aca="false">IF(W$2=$E163,$J163,"")</f>
        <v/>
      </c>
      <c r="X163" s="99" t="str">
        <f aca="false">IF(X$2=$E163,$J163,"")</f>
        <v/>
      </c>
      <c r="Y163" s="86" t="str">
        <f aca="false">IF(Y$2=$E163,$J163,"")</f>
        <v/>
      </c>
      <c r="Z163" s="99" t="str">
        <f aca="false">IF(Z$2=$E163,$J163,"")</f>
        <v/>
      </c>
      <c r="AA163" s="86" t="str">
        <f aca="false">IF(AA$2=$E163,$J163,"")</f>
        <v/>
      </c>
      <c r="AB163" s="99" t="str">
        <f aca="false">IF(AB$2=$E163,$J163,"")</f>
        <v/>
      </c>
      <c r="AC163" s="101"/>
      <c r="AD163" s="83"/>
      <c r="AE163" s="83"/>
      <c r="AF163" s="83"/>
    </row>
    <row r="164" customFormat="false" ht="14.25" hidden="false" customHeight="false" outlineLevel="0" collapsed="false">
      <c r="A164" s="82" t="str">
        <f aca="false">IF(G164&lt;&gt;0,IF(COUNTIF(G$4:G$200,G164)&lt;&gt;1,RANK(G164,G$4:G$200)&amp;"°",RANK(G164,G$4:G$200)),"")</f>
        <v/>
      </c>
      <c r="B164" s="83"/>
      <c r="C164" s="86" t="str">
        <f aca="false">IFERROR(VLOOKUP($B164,TabJoueurs,2,0),"")</f>
        <v/>
      </c>
      <c r="D164" s="86" t="str">
        <f aca="false">IFERROR(VLOOKUP($B164,TabJoueurs,3,0),"")</f>
        <v/>
      </c>
      <c r="E164" s="86" t="str">
        <f aca="false">IFERROR(VLOOKUP($B164,TabJoueurs,4,0),"")</f>
        <v/>
      </c>
      <c r="F164" s="86" t="str">
        <f aca="false">IFERROR(VLOOKUP($B164,TabJoueurs,7,0),"")</f>
        <v/>
      </c>
      <c r="G164" s="103"/>
      <c r="H164" s="82" t="n">
        <f aca="false">COUNTIF(E$4:E164,E164)</f>
        <v>42</v>
      </c>
      <c r="I164" s="82" t="n">
        <f aca="false">IFERROR(IF(H164&lt;6,I163+1,I163),0)</f>
        <v>70</v>
      </c>
      <c r="J164" s="82" t="str">
        <f aca="false">IF(G164&gt;0,IF(H164&lt;6,PtsMax-I164+1,""),"")</f>
        <v/>
      </c>
      <c r="K164" s="97" t="n">
        <f aca="false">MAX(M164:AB164)</f>
        <v>0</v>
      </c>
      <c r="L164" s="98" t="n">
        <f aca="false">IFERROR(G164/G$1,"")</f>
        <v>0</v>
      </c>
      <c r="M164" s="99" t="str">
        <f aca="false">IF(M$2=$E164,$J164,"")</f>
        <v/>
      </c>
      <c r="N164" s="86" t="str">
        <f aca="false">IF(N$2=$E164,$J164,"")</f>
        <v/>
      </c>
      <c r="O164" s="99" t="str">
        <f aca="false">IF(O$2=$E164,$J164,"")</f>
        <v/>
      </c>
      <c r="P164" s="86" t="str">
        <f aca="false">IF(P$2=$E164,$J164,"")</f>
        <v/>
      </c>
      <c r="Q164" s="86" t="str">
        <f aca="false">IF(Q$2=$E164,$J164,"")</f>
        <v/>
      </c>
      <c r="R164" s="99" t="str">
        <f aca="false">IF(R$2=$E164,$J164,"")</f>
        <v/>
      </c>
      <c r="S164" s="86" t="str">
        <f aca="false">IF(S$2=$E164,$J164,"")</f>
        <v/>
      </c>
      <c r="T164" s="99" t="str">
        <f aca="false">IF(T$2=$E164,$J164,"")</f>
        <v/>
      </c>
      <c r="U164" s="86" t="str">
        <f aca="false">IF(U$2=$E164,$J164,"")</f>
        <v/>
      </c>
      <c r="V164" s="99" t="str">
        <f aca="false">IF(V$2=$E164,$J164,"")</f>
        <v/>
      </c>
      <c r="W164" s="86" t="str">
        <f aca="false">IF(W$2=$E164,$J164,"")</f>
        <v/>
      </c>
      <c r="X164" s="99" t="str">
        <f aca="false">IF(X$2=$E164,$J164,"")</f>
        <v/>
      </c>
      <c r="Y164" s="86" t="str">
        <f aca="false">IF(Y$2=$E164,$J164,"")</f>
        <v/>
      </c>
      <c r="Z164" s="99" t="str">
        <f aca="false">IF(Z$2=$E164,$J164,"")</f>
        <v/>
      </c>
      <c r="AA164" s="86" t="str">
        <f aca="false">IF(AA$2=$E164,$J164,"")</f>
        <v/>
      </c>
      <c r="AB164" s="99" t="str">
        <f aca="false">IF(AB$2=$E164,$J164,"")</f>
        <v/>
      </c>
      <c r="AC164" s="101"/>
      <c r="AD164" s="83"/>
      <c r="AE164" s="83"/>
      <c r="AF164" s="83"/>
    </row>
    <row r="165" customFormat="false" ht="14.25" hidden="false" customHeight="false" outlineLevel="0" collapsed="false">
      <c r="A165" s="82" t="str">
        <f aca="false">IF(G165&lt;&gt;0,IF(COUNTIF(G$4:G$200,G165)&lt;&gt;1,RANK(G165,G$4:G$200)&amp;"°",RANK(G165,G$4:G$200)),"")</f>
        <v/>
      </c>
      <c r="B165" s="83"/>
      <c r="C165" s="86" t="str">
        <f aca="false">IFERROR(VLOOKUP($B165,TabJoueurs,2,0),"")</f>
        <v/>
      </c>
      <c r="D165" s="86" t="str">
        <f aca="false">IFERROR(VLOOKUP($B165,TabJoueurs,3,0),"")</f>
        <v/>
      </c>
      <c r="E165" s="86" t="str">
        <f aca="false">IFERROR(VLOOKUP($B165,TabJoueurs,4,0),"")</f>
        <v/>
      </c>
      <c r="F165" s="86" t="str">
        <f aca="false">IFERROR(VLOOKUP($B165,TabJoueurs,7,0),"")</f>
        <v/>
      </c>
      <c r="G165" s="103"/>
      <c r="H165" s="82" t="n">
        <f aca="false">COUNTIF(E$4:E165,E165)</f>
        <v>43</v>
      </c>
      <c r="I165" s="82" t="n">
        <f aca="false">IFERROR(IF(H165&lt;6,I164+1,I164),0)</f>
        <v>70</v>
      </c>
      <c r="J165" s="82" t="str">
        <f aca="false">IF(G165&gt;0,IF(H165&lt;6,PtsMax-I165+1,""),"")</f>
        <v/>
      </c>
      <c r="K165" s="97" t="n">
        <f aca="false">MAX(M165:AB165)</f>
        <v>0</v>
      </c>
      <c r="L165" s="98" t="n">
        <f aca="false">IFERROR(G165/G$1,"")</f>
        <v>0</v>
      </c>
      <c r="M165" s="99" t="str">
        <f aca="false">IF(M$2=$E165,$J165,"")</f>
        <v/>
      </c>
      <c r="N165" s="86" t="str">
        <f aca="false">IF(N$2=$E165,$J165,"")</f>
        <v/>
      </c>
      <c r="O165" s="99" t="str">
        <f aca="false">IF(O$2=$E165,$J165,"")</f>
        <v/>
      </c>
      <c r="P165" s="86" t="str">
        <f aca="false">IF(P$2=$E165,$J165,"")</f>
        <v/>
      </c>
      <c r="Q165" s="86" t="str">
        <f aca="false">IF(Q$2=$E165,$J165,"")</f>
        <v/>
      </c>
      <c r="R165" s="99" t="str">
        <f aca="false">IF(R$2=$E165,$J165,"")</f>
        <v/>
      </c>
      <c r="S165" s="86" t="str">
        <f aca="false">IF(S$2=$E165,$J165,"")</f>
        <v/>
      </c>
      <c r="T165" s="99" t="str">
        <f aca="false">IF(T$2=$E165,$J165,"")</f>
        <v/>
      </c>
      <c r="U165" s="86" t="str">
        <f aca="false">IF(U$2=$E165,$J165,"")</f>
        <v/>
      </c>
      <c r="V165" s="99" t="str">
        <f aca="false">IF(V$2=$E165,$J165,"")</f>
        <v/>
      </c>
      <c r="W165" s="86" t="str">
        <f aca="false">IF(W$2=$E165,$J165,"")</f>
        <v/>
      </c>
      <c r="X165" s="99" t="str">
        <f aca="false">IF(X$2=$E165,$J165,"")</f>
        <v/>
      </c>
      <c r="Y165" s="86" t="str">
        <f aca="false">IF(Y$2=$E165,$J165,"")</f>
        <v/>
      </c>
      <c r="Z165" s="99" t="str">
        <f aca="false">IF(Z$2=$E165,$J165,"")</f>
        <v/>
      </c>
      <c r="AA165" s="86" t="str">
        <f aca="false">IF(AA$2=$E165,$J165,"")</f>
        <v/>
      </c>
      <c r="AB165" s="99" t="str">
        <f aca="false">IF(AB$2=$E165,$J165,"")</f>
        <v/>
      </c>
      <c r="AC165" s="101"/>
      <c r="AD165" s="83"/>
      <c r="AE165" s="83"/>
      <c r="AF165" s="83"/>
    </row>
    <row r="166" customFormat="false" ht="14.25" hidden="false" customHeight="false" outlineLevel="0" collapsed="false">
      <c r="A166" s="82" t="str">
        <f aca="false">IF(G166&lt;&gt;0,IF(COUNTIF(G$4:G$200,G166)&lt;&gt;1,RANK(G166,G$4:G$200)&amp;"°",RANK(G166,G$4:G$200)),"")</f>
        <v/>
      </c>
      <c r="B166" s="83"/>
      <c r="C166" s="86" t="str">
        <f aca="false">IFERROR(VLOOKUP($B166,TabJoueurs,2,0),"")</f>
        <v/>
      </c>
      <c r="D166" s="86" t="str">
        <f aca="false">IFERROR(VLOOKUP($B166,TabJoueurs,3,0),"")</f>
        <v/>
      </c>
      <c r="E166" s="86" t="str">
        <f aca="false">IFERROR(VLOOKUP($B166,TabJoueurs,4,0),"")</f>
        <v/>
      </c>
      <c r="F166" s="86" t="str">
        <f aca="false">IFERROR(VLOOKUP($B166,TabJoueurs,7,0),"")</f>
        <v/>
      </c>
      <c r="G166" s="103"/>
      <c r="H166" s="82" t="n">
        <f aca="false">COUNTIF(E$4:E166,E166)</f>
        <v>44</v>
      </c>
      <c r="I166" s="82" t="n">
        <f aca="false">IFERROR(IF(H166&lt;6,I165+1,I165),0)</f>
        <v>70</v>
      </c>
      <c r="J166" s="82" t="str">
        <f aca="false">IF(G166&gt;0,IF(H166&lt;6,PtsMax-I166+1,""),"")</f>
        <v/>
      </c>
      <c r="K166" s="97" t="n">
        <f aca="false">MAX(M166:AB166)</f>
        <v>0</v>
      </c>
      <c r="L166" s="98" t="n">
        <f aca="false">IFERROR(G166/G$1,"")</f>
        <v>0</v>
      </c>
      <c r="M166" s="99" t="str">
        <f aca="false">IF(M$2=$E166,$J166,"")</f>
        <v/>
      </c>
      <c r="N166" s="86" t="str">
        <f aca="false">IF(N$2=$E166,$J166,"")</f>
        <v/>
      </c>
      <c r="O166" s="99" t="str">
        <f aca="false">IF(O$2=$E166,$J166,"")</f>
        <v/>
      </c>
      <c r="P166" s="86" t="str">
        <f aca="false">IF(P$2=$E166,$J166,"")</f>
        <v/>
      </c>
      <c r="Q166" s="86" t="str">
        <f aca="false">IF(Q$2=$E166,$J166,"")</f>
        <v/>
      </c>
      <c r="R166" s="99" t="str">
        <f aca="false">IF(R$2=$E166,$J166,"")</f>
        <v/>
      </c>
      <c r="S166" s="86" t="str">
        <f aca="false">IF(S$2=$E166,$J166,"")</f>
        <v/>
      </c>
      <c r="T166" s="99" t="str">
        <f aca="false">IF(T$2=$E166,$J166,"")</f>
        <v/>
      </c>
      <c r="U166" s="86" t="str">
        <f aca="false">IF(U$2=$E166,$J166,"")</f>
        <v/>
      </c>
      <c r="V166" s="99" t="str">
        <f aca="false">IF(V$2=$E166,$J166,"")</f>
        <v/>
      </c>
      <c r="W166" s="86" t="str">
        <f aca="false">IF(W$2=$E166,$J166,"")</f>
        <v/>
      </c>
      <c r="X166" s="99" t="str">
        <f aca="false">IF(X$2=$E166,$J166,"")</f>
        <v/>
      </c>
      <c r="Y166" s="86" t="str">
        <f aca="false">IF(Y$2=$E166,$J166,"")</f>
        <v/>
      </c>
      <c r="Z166" s="99" t="str">
        <f aca="false">IF(Z$2=$E166,$J166,"")</f>
        <v/>
      </c>
      <c r="AA166" s="86" t="str">
        <f aca="false">IF(AA$2=$E166,$J166,"")</f>
        <v/>
      </c>
      <c r="AB166" s="99" t="str">
        <f aca="false">IF(AB$2=$E166,$J166,"")</f>
        <v/>
      </c>
      <c r="AC166" s="101"/>
      <c r="AD166" s="83"/>
      <c r="AE166" s="83"/>
      <c r="AF166" s="83"/>
    </row>
    <row r="167" customFormat="false" ht="14.25" hidden="false" customHeight="false" outlineLevel="0" collapsed="false">
      <c r="A167" s="82" t="str">
        <f aca="false">IF(G167&lt;&gt;0,IF(COUNTIF(G$4:G$200,G167)&lt;&gt;1,RANK(G167,G$4:G$200)&amp;"°",RANK(G167,G$4:G$200)),"")</f>
        <v/>
      </c>
      <c r="B167" s="83"/>
      <c r="C167" s="86" t="str">
        <f aca="false">IFERROR(VLOOKUP($B167,TabJoueurs,2,0),"")</f>
        <v/>
      </c>
      <c r="D167" s="86" t="str">
        <f aca="false">IFERROR(VLOOKUP($B167,TabJoueurs,3,0),"")</f>
        <v/>
      </c>
      <c r="E167" s="86" t="str">
        <f aca="false">IFERROR(VLOOKUP($B167,TabJoueurs,4,0),"")</f>
        <v/>
      </c>
      <c r="F167" s="86" t="str">
        <f aca="false">IFERROR(VLOOKUP($B167,TabJoueurs,7,0),"")</f>
        <v/>
      </c>
      <c r="G167" s="103"/>
      <c r="H167" s="82" t="n">
        <f aca="false">COUNTIF(E$4:E167,E167)</f>
        <v>45</v>
      </c>
      <c r="I167" s="82" t="n">
        <f aca="false">IFERROR(IF(H167&lt;6,I166+1,I166),0)</f>
        <v>70</v>
      </c>
      <c r="J167" s="82" t="str">
        <f aca="false">IF(G167&gt;0,IF(H167&lt;6,PtsMax-I167+1,""),"")</f>
        <v/>
      </c>
      <c r="K167" s="97" t="n">
        <f aca="false">MAX(M167:AB167)</f>
        <v>0</v>
      </c>
      <c r="L167" s="98" t="n">
        <f aca="false">IFERROR(G167/G$1,"")</f>
        <v>0</v>
      </c>
      <c r="M167" s="99" t="str">
        <f aca="false">IF(M$2=$E167,$J167,"")</f>
        <v/>
      </c>
      <c r="N167" s="86" t="str">
        <f aca="false">IF(N$2=$E167,$J167,"")</f>
        <v/>
      </c>
      <c r="O167" s="99" t="str">
        <f aca="false">IF(O$2=$E167,$J167,"")</f>
        <v/>
      </c>
      <c r="P167" s="86" t="str">
        <f aca="false">IF(P$2=$E167,$J167,"")</f>
        <v/>
      </c>
      <c r="Q167" s="86" t="str">
        <f aca="false">IF(Q$2=$E167,$J167,"")</f>
        <v/>
      </c>
      <c r="R167" s="99" t="str">
        <f aca="false">IF(R$2=$E167,$J167,"")</f>
        <v/>
      </c>
      <c r="S167" s="86" t="str">
        <f aca="false">IF(S$2=$E167,$J167,"")</f>
        <v/>
      </c>
      <c r="T167" s="99" t="str">
        <f aca="false">IF(T$2=$E167,$J167,"")</f>
        <v/>
      </c>
      <c r="U167" s="86" t="str">
        <f aca="false">IF(U$2=$E167,$J167,"")</f>
        <v/>
      </c>
      <c r="V167" s="99" t="str">
        <f aca="false">IF(V$2=$E167,$J167,"")</f>
        <v/>
      </c>
      <c r="W167" s="86" t="str">
        <f aca="false">IF(W$2=$E167,$J167,"")</f>
        <v/>
      </c>
      <c r="X167" s="99" t="str">
        <f aca="false">IF(X$2=$E167,$J167,"")</f>
        <v/>
      </c>
      <c r="Y167" s="86" t="str">
        <f aca="false">IF(Y$2=$E167,$J167,"")</f>
        <v/>
      </c>
      <c r="Z167" s="99" t="str">
        <f aca="false">IF(Z$2=$E167,$J167,"")</f>
        <v/>
      </c>
      <c r="AA167" s="86" t="str">
        <f aca="false">IF(AA$2=$E167,$J167,"")</f>
        <v/>
      </c>
      <c r="AB167" s="99" t="str">
        <f aca="false">IF(AB$2=$E167,$J167,"")</f>
        <v/>
      </c>
      <c r="AC167" s="101"/>
      <c r="AD167" s="83"/>
      <c r="AE167" s="83"/>
      <c r="AF167" s="83"/>
    </row>
    <row r="168" customFormat="false" ht="14.25" hidden="false" customHeight="false" outlineLevel="0" collapsed="false">
      <c r="A168" s="82" t="str">
        <f aca="false">IF(G168&lt;&gt;0,IF(COUNTIF(G$4:G$200,G168)&lt;&gt;1,RANK(G168,G$4:G$200)&amp;"°",RANK(G168,G$4:G$200)),"")</f>
        <v/>
      </c>
      <c r="B168" s="83"/>
      <c r="C168" s="86" t="str">
        <f aca="false">IFERROR(VLOOKUP($B168,TabJoueurs,2,0),"")</f>
        <v/>
      </c>
      <c r="D168" s="86" t="str">
        <f aca="false">IFERROR(VLOOKUP($B168,TabJoueurs,3,0),"")</f>
        <v/>
      </c>
      <c r="E168" s="86" t="str">
        <f aca="false">IFERROR(VLOOKUP($B168,TabJoueurs,4,0),"")</f>
        <v/>
      </c>
      <c r="F168" s="86" t="str">
        <f aca="false">IFERROR(VLOOKUP($B168,TabJoueurs,7,0),"")</f>
        <v/>
      </c>
      <c r="G168" s="103"/>
      <c r="H168" s="82" t="n">
        <f aca="false">COUNTIF(E$4:E168,E168)</f>
        <v>46</v>
      </c>
      <c r="I168" s="82" t="n">
        <f aca="false">IFERROR(IF(H168&lt;6,I167+1,I167),0)</f>
        <v>70</v>
      </c>
      <c r="J168" s="82" t="str">
        <f aca="false">IF(G168&gt;0,IF(H168&lt;6,PtsMax-I168+1,""),"")</f>
        <v/>
      </c>
      <c r="K168" s="97" t="n">
        <f aca="false">MAX(M168:AB168)</f>
        <v>0</v>
      </c>
      <c r="L168" s="98" t="n">
        <f aca="false">IFERROR(G168/G$1,"")</f>
        <v>0</v>
      </c>
      <c r="M168" s="99" t="str">
        <f aca="false">IF(M$2=$E168,$J168,"")</f>
        <v/>
      </c>
      <c r="N168" s="86" t="str">
        <f aca="false">IF(N$2=$E168,$J168,"")</f>
        <v/>
      </c>
      <c r="O168" s="99" t="str">
        <f aca="false">IF(O$2=$E168,$J168,"")</f>
        <v/>
      </c>
      <c r="P168" s="86" t="str">
        <f aca="false">IF(P$2=$E168,$J168,"")</f>
        <v/>
      </c>
      <c r="Q168" s="86" t="str">
        <f aca="false">IF(Q$2=$E168,$J168,"")</f>
        <v/>
      </c>
      <c r="R168" s="99" t="str">
        <f aca="false">IF(R$2=$E168,$J168,"")</f>
        <v/>
      </c>
      <c r="S168" s="86" t="str">
        <f aca="false">IF(S$2=$E168,$J168,"")</f>
        <v/>
      </c>
      <c r="T168" s="99" t="str">
        <f aca="false">IF(T$2=$E168,$J168,"")</f>
        <v/>
      </c>
      <c r="U168" s="86" t="str">
        <f aca="false">IF(U$2=$E168,$J168,"")</f>
        <v/>
      </c>
      <c r="V168" s="99" t="str">
        <f aca="false">IF(V$2=$E168,$J168,"")</f>
        <v/>
      </c>
      <c r="W168" s="86" t="str">
        <f aca="false">IF(W$2=$E168,$J168,"")</f>
        <v/>
      </c>
      <c r="X168" s="99" t="str">
        <f aca="false">IF(X$2=$E168,$J168,"")</f>
        <v/>
      </c>
      <c r="Y168" s="86" t="str">
        <f aca="false">IF(Y$2=$E168,$J168,"")</f>
        <v/>
      </c>
      <c r="Z168" s="99" t="str">
        <f aca="false">IF(Z$2=$E168,$J168,"")</f>
        <v/>
      </c>
      <c r="AA168" s="86" t="str">
        <f aca="false">IF(AA$2=$E168,$J168,"")</f>
        <v/>
      </c>
      <c r="AB168" s="99" t="str">
        <f aca="false">IF(AB$2=$E168,$J168,"")</f>
        <v/>
      </c>
      <c r="AC168" s="101"/>
      <c r="AD168" s="83"/>
      <c r="AE168" s="83"/>
      <c r="AF168" s="83"/>
    </row>
    <row r="169" customFormat="false" ht="14.25" hidden="false" customHeight="false" outlineLevel="0" collapsed="false">
      <c r="A169" s="82" t="str">
        <f aca="false">IF(G169&lt;&gt;0,IF(COUNTIF(G$4:G$200,G169)&lt;&gt;1,RANK(G169,G$4:G$200)&amp;"°",RANK(G169,G$4:G$200)),"")</f>
        <v/>
      </c>
      <c r="B169" s="83"/>
      <c r="C169" s="86" t="str">
        <f aca="false">IFERROR(VLOOKUP($B169,TabJoueurs,2,0),"")</f>
        <v/>
      </c>
      <c r="D169" s="86" t="str">
        <f aca="false">IFERROR(VLOOKUP($B169,TabJoueurs,3,0),"")</f>
        <v/>
      </c>
      <c r="E169" s="86" t="str">
        <f aca="false">IFERROR(VLOOKUP($B169,TabJoueurs,4,0),"")</f>
        <v/>
      </c>
      <c r="F169" s="86" t="str">
        <f aca="false">IFERROR(VLOOKUP($B169,TabJoueurs,7,0),"")</f>
        <v/>
      </c>
      <c r="G169" s="103"/>
      <c r="H169" s="82" t="n">
        <f aca="false">COUNTIF(E$4:E169,E169)</f>
        <v>47</v>
      </c>
      <c r="I169" s="82" t="n">
        <f aca="false">IFERROR(IF(H169&lt;6,I168+1,I168),0)</f>
        <v>70</v>
      </c>
      <c r="J169" s="82" t="str">
        <f aca="false">IF(G169&gt;0,IF(H169&lt;6,PtsMax-I169+1,""),"")</f>
        <v/>
      </c>
      <c r="K169" s="97" t="n">
        <f aca="false">MAX(M169:AB169)</f>
        <v>0</v>
      </c>
      <c r="L169" s="98" t="n">
        <f aca="false">IFERROR(G169/G$1,"")</f>
        <v>0</v>
      </c>
      <c r="M169" s="99" t="str">
        <f aca="false">IF(M$2=$E169,$J169,"")</f>
        <v/>
      </c>
      <c r="N169" s="86" t="str">
        <f aca="false">IF(N$2=$E169,$J169,"")</f>
        <v/>
      </c>
      <c r="O169" s="99" t="str">
        <f aca="false">IF(O$2=$E169,$J169,"")</f>
        <v/>
      </c>
      <c r="P169" s="86" t="str">
        <f aca="false">IF(P$2=$E169,$J169,"")</f>
        <v/>
      </c>
      <c r="Q169" s="86" t="str">
        <f aca="false">IF(Q$2=$E169,$J169,"")</f>
        <v/>
      </c>
      <c r="R169" s="99" t="str">
        <f aca="false">IF(R$2=$E169,$J169,"")</f>
        <v/>
      </c>
      <c r="S169" s="86" t="str">
        <f aca="false">IF(S$2=$E169,$J169,"")</f>
        <v/>
      </c>
      <c r="T169" s="99" t="str">
        <f aca="false">IF(T$2=$E169,$J169,"")</f>
        <v/>
      </c>
      <c r="U169" s="86" t="str">
        <f aca="false">IF(U$2=$E169,$J169,"")</f>
        <v/>
      </c>
      <c r="V169" s="99" t="str">
        <f aca="false">IF(V$2=$E169,$J169,"")</f>
        <v/>
      </c>
      <c r="W169" s="86" t="str">
        <f aca="false">IF(W$2=$E169,$J169,"")</f>
        <v/>
      </c>
      <c r="X169" s="99" t="str">
        <f aca="false">IF(X$2=$E169,$J169,"")</f>
        <v/>
      </c>
      <c r="Y169" s="86" t="str">
        <f aca="false">IF(Y$2=$E169,$J169,"")</f>
        <v/>
      </c>
      <c r="Z169" s="99" t="str">
        <f aca="false">IF(Z$2=$E169,$J169,"")</f>
        <v/>
      </c>
      <c r="AA169" s="86" t="str">
        <f aca="false">IF(AA$2=$E169,$J169,"")</f>
        <v/>
      </c>
      <c r="AB169" s="99" t="str">
        <f aca="false">IF(AB$2=$E169,$J169,"")</f>
        <v/>
      </c>
      <c r="AC169" s="101"/>
      <c r="AD169" s="83"/>
      <c r="AE169" s="83"/>
      <c r="AF169" s="83"/>
    </row>
    <row r="170" customFormat="false" ht="14.25" hidden="false" customHeight="false" outlineLevel="0" collapsed="false">
      <c r="A170" s="82" t="str">
        <f aca="false">IF(G170&lt;&gt;0,IF(COUNTIF(G$4:G$200,G170)&lt;&gt;1,RANK(G170,G$4:G$200)&amp;"°",RANK(G170,G$4:G$200)),"")</f>
        <v/>
      </c>
      <c r="B170" s="83"/>
      <c r="C170" s="86" t="str">
        <f aca="false">IFERROR(VLOOKUP($B170,TabJoueurs,2,0),"")</f>
        <v/>
      </c>
      <c r="D170" s="86" t="str">
        <f aca="false">IFERROR(VLOOKUP($B170,TabJoueurs,3,0),"")</f>
        <v/>
      </c>
      <c r="E170" s="86" t="str">
        <f aca="false">IFERROR(VLOOKUP($B170,TabJoueurs,4,0),"")</f>
        <v/>
      </c>
      <c r="F170" s="86" t="str">
        <f aca="false">IFERROR(VLOOKUP($B170,TabJoueurs,7,0),"")</f>
        <v/>
      </c>
      <c r="G170" s="103"/>
      <c r="H170" s="82" t="n">
        <f aca="false">COUNTIF(E$4:E170,E170)</f>
        <v>48</v>
      </c>
      <c r="I170" s="82" t="n">
        <f aca="false">IFERROR(IF(H170&lt;6,I169+1,I169),0)</f>
        <v>70</v>
      </c>
      <c r="J170" s="82" t="str">
        <f aca="false">IF(G170&gt;0,IF(H170&lt;6,PtsMax-I170+1,""),"")</f>
        <v/>
      </c>
      <c r="K170" s="97" t="n">
        <f aca="false">MAX(M170:AB170)</f>
        <v>0</v>
      </c>
      <c r="L170" s="98" t="n">
        <f aca="false">IFERROR(G170/G$1,"")</f>
        <v>0</v>
      </c>
      <c r="M170" s="99" t="str">
        <f aca="false">IF(M$2=$E170,$J170,"")</f>
        <v/>
      </c>
      <c r="N170" s="86" t="str">
        <f aca="false">IF(N$2=$E170,$J170,"")</f>
        <v/>
      </c>
      <c r="O170" s="99" t="str">
        <f aca="false">IF(O$2=$E170,$J170,"")</f>
        <v/>
      </c>
      <c r="P170" s="86" t="str">
        <f aca="false">IF(P$2=$E170,$J170,"")</f>
        <v/>
      </c>
      <c r="Q170" s="86" t="str">
        <f aca="false">IF(Q$2=$E170,$J170,"")</f>
        <v/>
      </c>
      <c r="R170" s="99" t="str">
        <f aca="false">IF(R$2=$E170,$J170,"")</f>
        <v/>
      </c>
      <c r="S170" s="86" t="str">
        <f aca="false">IF(S$2=$E170,$J170,"")</f>
        <v/>
      </c>
      <c r="T170" s="99" t="str">
        <f aca="false">IF(T$2=$E170,$J170,"")</f>
        <v/>
      </c>
      <c r="U170" s="86" t="str">
        <f aca="false">IF(U$2=$E170,$J170,"")</f>
        <v/>
      </c>
      <c r="V170" s="99" t="str">
        <f aca="false">IF(V$2=$E170,$J170,"")</f>
        <v/>
      </c>
      <c r="W170" s="86" t="str">
        <f aca="false">IF(W$2=$E170,$J170,"")</f>
        <v/>
      </c>
      <c r="X170" s="99" t="str">
        <f aca="false">IF(X$2=$E170,$J170,"")</f>
        <v/>
      </c>
      <c r="Y170" s="86" t="str">
        <f aca="false">IF(Y$2=$E170,$J170,"")</f>
        <v/>
      </c>
      <c r="Z170" s="99" t="str">
        <f aca="false">IF(Z$2=$E170,$J170,"")</f>
        <v/>
      </c>
      <c r="AA170" s="86" t="str">
        <f aca="false">IF(AA$2=$E170,$J170,"")</f>
        <v/>
      </c>
      <c r="AB170" s="99" t="str">
        <f aca="false">IF(AB$2=$E170,$J170,"")</f>
        <v/>
      </c>
      <c r="AC170" s="101"/>
      <c r="AD170" s="83"/>
      <c r="AE170" s="83"/>
      <c r="AF170" s="83"/>
    </row>
    <row r="171" customFormat="false" ht="14.25" hidden="false" customHeight="false" outlineLevel="0" collapsed="false">
      <c r="A171" s="82" t="str">
        <f aca="false">IF(G171&lt;&gt;0,IF(COUNTIF(G$4:G$200,G171)&lt;&gt;1,RANK(G171,G$4:G$200)&amp;"°",RANK(G171,G$4:G$200)),"")</f>
        <v/>
      </c>
      <c r="B171" s="83"/>
      <c r="C171" s="86" t="str">
        <f aca="false">IFERROR(VLOOKUP($B171,TabJoueurs,2,0),"")</f>
        <v/>
      </c>
      <c r="D171" s="86" t="str">
        <f aca="false">IFERROR(VLOOKUP($B171,TabJoueurs,3,0),"")</f>
        <v/>
      </c>
      <c r="E171" s="86" t="str">
        <f aca="false">IFERROR(VLOOKUP($B171,TabJoueurs,4,0),"")</f>
        <v/>
      </c>
      <c r="F171" s="86" t="str">
        <f aca="false">IFERROR(VLOOKUP($B171,TabJoueurs,7,0),"")</f>
        <v/>
      </c>
      <c r="G171" s="103"/>
      <c r="H171" s="82" t="n">
        <f aca="false">COUNTIF(E$4:E171,E171)</f>
        <v>49</v>
      </c>
      <c r="I171" s="82" t="n">
        <f aca="false">IFERROR(IF(H171&lt;6,I170+1,I170),0)</f>
        <v>70</v>
      </c>
      <c r="J171" s="82" t="str">
        <f aca="false">IF(G171&gt;0,IF(H171&lt;6,PtsMax-I171+1,""),"")</f>
        <v/>
      </c>
      <c r="K171" s="97" t="n">
        <f aca="false">MAX(M171:AB171)</f>
        <v>0</v>
      </c>
      <c r="L171" s="98" t="n">
        <f aca="false">IFERROR(G171/G$1,"")</f>
        <v>0</v>
      </c>
      <c r="M171" s="99" t="str">
        <f aca="false">IF(M$2=$E171,$J171,"")</f>
        <v/>
      </c>
      <c r="N171" s="86" t="str">
        <f aca="false">IF(N$2=$E171,$J171,"")</f>
        <v/>
      </c>
      <c r="O171" s="99" t="str">
        <f aca="false">IF(O$2=$E171,$J171,"")</f>
        <v/>
      </c>
      <c r="P171" s="86" t="str">
        <f aca="false">IF(P$2=$E171,$J171,"")</f>
        <v/>
      </c>
      <c r="Q171" s="86" t="str">
        <f aca="false">IF(Q$2=$E171,$J171,"")</f>
        <v/>
      </c>
      <c r="R171" s="99" t="str">
        <f aca="false">IF(R$2=$E171,$J171,"")</f>
        <v/>
      </c>
      <c r="S171" s="86" t="str">
        <f aca="false">IF(S$2=$E171,$J171,"")</f>
        <v/>
      </c>
      <c r="T171" s="99" t="str">
        <f aca="false">IF(T$2=$E171,$J171,"")</f>
        <v/>
      </c>
      <c r="U171" s="86" t="str">
        <f aca="false">IF(U$2=$E171,$J171,"")</f>
        <v/>
      </c>
      <c r="V171" s="99" t="str">
        <f aca="false">IF(V$2=$E171,$J171,"")</f>
        <v/>
      </c>
      <c r="W171" s="86" t="str">
        <f aca="false">IF(W$2=$E171,$J171,"")</f>
        <v/>
      </c>
      <c r="X171" s="99" t="str">
        <f aca="false">IF(X$2=$E171,$J171,"")</f>
        <v/>
      </c>
      <c r="Y171" s="86" t="str">
        <f aca="false">IF(Y$2=$E171,$J171,"")</f>
        <v/>
      </c>
      <c r="Z171" s="99" t="str">
        <f aca="false">IF(Z$2=$E171,$J171,"")</f>
        <v/>
      </c>
      <c r="AA171" s="86" t="str">
        <f aca="false">IF(AA$2=$E171,$J171,"")</f>
        <v/>
      </c>
      <c r="AB171" s="99" t="str">
        <f aca="false">IF(AB$2=$E171,$J171,"")</f>
        <v/>
      </c>
      <c r="AC171" s="101"/>
      <c r="AD171" s="83"/>
      <c r="AE171" s="83"/>
      <c r="AF171" s="83"/>
    </row>
    <row r="172" customFormat="false" ht="14.25" hidden="false" customHeight="false" outlineLevel="0" collapsed="false">
      <c r="A172" s="82" t="str">
        <f aca="false">IF(G172&lt;&gt;0,IF(COUNTIF(G$4:G$200,G172)&lt;&gt;1,RANK(G172,G$4:G$200)&amp;"°",RANK(G172,G$4:G$200)),"")</f>
        <v/>
      </c>
      <c r="B172" s="83"/>
      <c r="C172" s="86" t="str">
        <f aca="false">IFERROR(VLOOKUP($B172,TabJoueurs,2,0),"")</f>
        <v/>
      </c>
      <c r="D172" s="86" t="str">
        <f aca="false">IFERROR(VLOOKUP($B172,TabJoueurs,3,0),"")</f>
        <v/>
      </c>
      <c r="E172" s="86" t="str">
        <f aca="false">IFERROR(VLOOKUP($B172,TabJoueurs,4,0),"")</f>
        <v/>
      </c>
      <c r="F172" s="86" t="str">
        <f aca="false">IFERROR(VLOOKUP($B172,TabJoueurs,7,0),"")</f>
        <v/>
      </c>
      <c r="G172" s="103"/>
      <c r="H172" s="82" t="n">
        <f aca="false">COUNTIF(E$4:E172,E172)</f>
        <v>50</v>
      </c>
      <c r="I172" s="82" t="n">
        <f aca="false">IFERROR(IF(H172&lt;6,I171+1,I171),0)</f>
        <v>70</v>
      </c>
      <c r="J172" s="82" t="str">
        <f aca="false">IF(G172&gt;0,IF(H172&lt;6,PtsMax-I172+1,""),"")</f>
        <v/>
      </c>
      <c r="K172" s="97" t="n">
        <f aca="false">MAX(M172:AB172)</f>
        <v>0</v>
      </c>
      <c r="L172" s="98" t="n">
        <f aca="false">IFERROR(G172/G$1,"")</f>
        <v>0</v>
      </c>
      <c r="M172" s="99" t="str">
        <f aca="false">IF(M$2=$E172,$J172,"")</f>
        <v/>
      </c>
      <c r="N172" s="86" t="str">
        <f aca="false">IF(N$2=$E172,$J172,"")</f>
        <v/>
      </c>
      <c r="O172" s="99" t="str">
        <f aca="false">IF(O$2=$E172,$J172,"")</f>
        <v/>
      </c>
      <c r="P172" s="86" t="str">
        <f aca="false">IF(P$2=$E172,$J172,"")</f>
        <v/>
      </c>
      <c r="Q172" s="86" t="str">
        <f aca="false">IF(Q$2=$E172,$J172,"")</f>
        <v/>
      </c>
      <c r="R172" s="99" t="str">
        <f aca="false">IF(R$2=$E172,$J172,"")</f>
        <v/>
      </c>
      <c r="S172" s="86" t="str">
        <f aca="false">IF(S$2=$E172,$J172,"")</f>
        <v/>
      </c>
      <c r="T172" s="99" t="str">
        <f aca="false">IF(T$2=$E172,$J172,"")</f>
        <v/>
      </c>
      <c r="U172" s="86" t="str">
        <f aca="false">IF(U$2=$E172,$J172,"")</f>
        <v/>
      </c>
      <c r="V172" s="99" t="str">
        <f aca="false">IF(V$2=$E172,$J172,"")</f>
        <v/>
      </c>
      <c r="W172" s="86" t="str">
        <f aca="false">IF(W$2=$E172,$J172,"")</f>
        <v/>
      </c>
      <c r="X172" s="99" t="str">
        <f aca="false">IF(X$2=$E172,$J172,"")</f>
        <v/>
      </c>
      <c r="Y172" s="86" t="str">
        <f aca="false">IF(Y$2=$E172,$J172,"")</f>
        <v/>
      </c>
      <c r="Z172" s="99" t="str">
        <f aca="false">IF(Z$2=$E172,$J172,"")</f>
        <v/>
      </c>
      <c r="AA172" s="86" t="str">
        <f aca="false">IF(AA$2=$E172,$J172,"")</f>
        <v/>
      </c>
      <c r="AB172" s="99" t="str">
        <f aca="false">IF(AB$2=$E172,$J172,"")</f>
        <v/>
      </c>
      <c r="AC172" s="101"/>
      <c r="AD172" s="83"/>
      <c r="AE172" s="83"/>
      <c r="AF172" s="83"/>
    </row>
    <row r="173" customFormat="false" ht="14.25" hidden="false" customHeight="false" outlineLevel="0" collapsed="false">
      <c r="A173" s="82" t="str">
        <f aca="false">IF(G173&lt;&gt;0,IF(COUNTIF(G$4:G$200,G173)&lt;&gt;1,RANK(G173,G$4:G$200)&amp;"°",RANK(G173,G$4:G$200)),"")</f>
        <v/>
      </c>
      <c r="B173" s="83"/>
      <c r="C173" s="86" t="str">
        <f aca="false">IFERROR(VLOOKUP($B173,TabJoueurs,2,0),"")</f>
        <v/>
      </c>
      <c r="D173" s="86" t="str">
        <f aca="false">IFERROR(VLOOKUP($B173,TabJoueurs,3,0),"")</f>
        <v/>
      </c>
      <c r="E173" s="86" t="str">
        <f aca="false">IFERROR(VLOOKUP($B173,TabJoueurs,4,0),"")</f>
        <v/>
      </c>
      <c r="F173" s="86" t="str">
        <f aca="false">IFERROR(VLOOKUP($B173,TabJoueurs,7,0),"")</f>
        <v/>
      </c>
      <c r="G173" s="103"/>
      <c r="H173" s="82" t="n">
        <f aca="false">COUNTIF(E$4:E173,E173)</f>
        <v>51</v>
      </c>
      <c r="I173" s="82" t="n">
        <f aca="false">IFERROR(IF(H173&lt;6,I172+1,I172),0)</f>
        <v>70</v>
      </c>
      <c r="J173" s="82" t="str">
        <f aca="false">IF(G173&gt;0,IF(H173&lt;6,PtsMax-I173+1,""),"")</f>
        <v/>
      </c>
      <c r="K173" s="97" t="n">
        <f aca="false">MAX(M173:AB173)</f>
        <v>0</v>
      </c>
      <c r="L173" s="98" t="n">
        <f aca="false">IFERROR(G173/G$1,"")</f>
        <v>0</v>
      </c>
      <c r="M173" s="99" t="str">
        <f aca="false">IF(M$2=$E173,$J173,"")</f>
        <v/>
      </c>
      <c r="N173" s="86" t="str">
        <f aca="false">IF(N$2=$E173,$J173,"")</f>
        <v/>
      </c>
      <c r="O173" s="99" t="str">
        <f aca="false">IF(O$2=$E173,$J173,"")</f>
        <v/>
      </c>
      <c r="P173" s="86" t="str">
        <f aca="false">IF(P$2=$E173,$J173,"")</f>
        <v/>
      </c>
      <c r="Q173" s="86" t="str">
        <f aca="false">IF(Q$2=$E173,$J173,"")</f>
        <v/>
      </c>
      <c r="R173" s="99" t="str">
        <f aca="false">IF(R$2=$E173,$J173,"")</f>
        <v/>
      </c>
      <c r="S173" s="86" t="str">
        <f aca="false">IF(S$2=$E173,$J173,"")</f>
        <v/>
      </c>
      <c r="T173" s="99" t="str">
        <f aca="false">IF(T$2=$E173,$J173,"")</f>
        <v/>
      </c>
      <c r="U173" s="86" t="str">
        <f aca="false">IF(U$2=$E173,$J173,"")</f>
        <v/>
      </c>
      <c r="V173" s="99" t="str">
        <f aca="false">IF(V$2=$E173,$J173,"")</f>
        <v/>
      </c>
      <c r="W173" s="86" t="str">
        <f aca="false">IF(W$2=$E173,$J173,"")</f>
        <v/>
      </c>
      <c r="X173" s="99" t="str">
        <f aca="false">IF(X$2=$E173,$J173,"")</f>
        <v/>
      </c>
      <c r="Y173" s="86" t="str">
        <f aca="false">IF(Y$2=$E173,$J173,"")</f>
        <v/>
      </c>
      <c r="Z173" s="99" t="str">
        <f aca="false">IF(Z$2=$E173,$J173,"")</f>
        <v/>
      </c>
      <c r="AA173" s="86" t="str">
        <f aca="false">IF(AA$2=$E173,$J173,"")</f>
        <v/>
      </c>
      <c r="AB173" s="99" t="str">
        <f aca="false">IF(AB$2=$E173,$J173,"")</f>
        <v/>
      </c>
      <c r="AC173" s="101"/>
      <c r="AD173" s="83"/>
      <c r="AE173" s="83"/>
      <c r="AF173" s="83"/>
    </row>
    <row r="174" customFormat="false" ht="14.25" hidden="false" customHeight="false" outlineLevel="0" collapsed="false">
      <c r="A174" s="82" t="str">
        <f aca="false">IF(G174&lt;&gt;0,IF(COUNTIF(G$4:G$200,G174)&lt;&gt;1,RANK(G174,G$4:G$200)&amp;"°",RANK(G174,G$4:G$200)),"")</f>
        <v/>
      </c>
      <c r="B174" s="83"/>
      <c r="C174" s="86" t="str">
        <f aca="false">IFERROR(VLOOKUP($B174,TabJoueurs,2,0),"")</f>
        <v/>
      </c>
      <c r="D174" s="86" t="str">
        <f aca="false">IFERROR(VLOOKUP($B174,TabJoueurs,3,0),"")</f>
        <v/>
      </c>
      <c r="E174" s="86" t="str">
        <f aca="false">IFERROR(VLOOKUP($B174,TabJoueurs,4,0),"")</f>
        <v/>
      </c>
      <c r="F174" s="86" t="str">
        <f aca="false">IFERROR(VLOOKUP($B174,TabJoueurs,7,0),"")</f>
        <v/>
      </c>
      <c r="G174" s="103"/>
      <c r="H174" s="82" t="n">
        <f aca="false">COUNTIF(E$4:E174,E174)</f>
        <v>52</v>
      </c>
      <c r="I174" s="82" t="n">
        <f aca="false">IFERROR(IF(H174&lt;6,I173+1,I173),0)</f>
        <v>70</v>
      </c>
      <c r="J174" s="82" t="str">
        <f aca="false">IF(G174&gt;0,IF(H174&lt;6,PtsMax-I174+1,""),"")</f>
        <v/>
      </c>
      <c r="K174" s="97" t="n">
        <f aca="false">MAX(M174:AB174)</f>
        <v>0</v>
      </c>
      <c r="L174" s="98" t="n">
        <f aca="false">IFERROR(G174/G$1,"")</f>
        <v>0</v>
      </c>
      <c r="M174" s="99" t="str">
        <f aca="false">IF(M$2=$E174,$J174,"")</f>
        <v/>
      </c>
      <c r="N174" s="86" t="str">
        <f aca="false">IF(N$2=$E174,$J174,"")</f>
        <v/>
      </c>
      <c r="O174" s="99" t="str">
        <f aca="false">IF(O$2=$E174,$J174,"")</f>
        <v/>
      </c>
      <c r="P174" s="86" t="str">
        <f aca="false">IF(P$2=$E174,$J174,"")</f>
        <v/>
      </c>
      <c r="Q174" s="86" t="str">
        <f aca="false">IF(Q$2=$E174,$J174,"")</f>
        <v/>
      </c>
      <c r="R174" s="99" t="str">
        <f aca="false">IF(R$2=$E174,$J174,"")</f>
        <v/>
      </c>
      <c r="S174" s="86" t="str">
        <f aca="false">IF(S$2=$E174,$J174,"")</f>
        <v/>
      </c>
      <c r="T174" s="99" t="str">
        <f aca="false">IF(T$2=$E174,$J174,"")</f>
        <v/>
      </c>
      <c r="U174" s="86" t="str">
        <f aca="false">IF(U$2=$E174,$J174,"")</f>
        <v/>
      </c>
      <c r="V174" s="99" t="str">
        <f aca="false">IF(V$2=$E174,$J174,"")</f>
        <v/>
      </c>
      <c r="W174" s="86" t="str">
        <f aca="false">IF(W$2=$E174,$J174,"")</f>
        <v/>
      </c>
      <c r="X174" s="99" t="str">
        <f aca="false">IF(X$2=$E174,$J174,"")</f>
        <v/>
      </c>
      <c r="Y174" s="86" t="str">
        <f aca="false">IF(Y$2=$E174,$J174,"")</f>
        <v/>
      </c>
      <c r="Z174" s="99" t="str">
        <f aca="false">IF(Z$2=$E174,$J174,"")</f>
        <v/>
      </c>
      <c r="AA174" s="86" t="str">
        <f aca="false">IF(AA$2=$E174,$J174,"")</f>
        <v/>
      </c>
      <c r="AB174" s="99" t="str">
        <f aca="false">IF(AB$2=$E174,$J174,"")</f>
        <v/>
      </c>
      <c r="AC174" s="101"/>
      <c r="AD174" s="83"/>
      <c r="AE174" s="83"/>
      <c r="AF174" s="83"/>
    </row>
    <row r="175" customFormat="false" ht="14.25" hidden="false" customHeight="false" outlineLevel="0" collapsed="false">
      <c r="A175" s="82" t="str">
        <f aca="false">IF(G175&lt;&gt;0,IF(COUNTIF(G$4:G$200,G175)&lt;&gt;1,RANK(G175,G$4:G$200)&amp;"°",RANK(G175,G$4:G$200)),"")</f>
        <v/>
      </c>
      <c r="B175" s="83"/>
      <c r="C175" s="86" t="str">
        <f aca="false">IFERROR(VLOOKUP($B175,TabJoueurs,2,0),"")</f>
        <v/>
      </c>
      <c r="D175" s="86" t="str">
        <f aca="false">IFERROR(VLOOKUP($B175,TabJoueurs,3,0),"")</f>
        <v/>
      </c>
      <c r="E175" s="86" t="str">
        <f aca="false">IFERROR(VLOOKUP($B175,TabJoueurs,4,0),"")</f>
        <v/>
      </c>
      <c r="F175" s="86" t="str">
        <f aca="false">IFERROR(VLOOKUP($B175,TabJoueurs,7,0),"")</f>
        <v/>
      </c>
      <c r="G175" s="103"/>
      <c r="H175" s="82" t="n">
        <f aca="false">COUNTIF(E$4:E175,E175)</f>
        <v>53</v>
      </c>
      <c r="I175" s="82" t="n">
        <f aca="false">IFERROR(IF(H175&lt;6,I174+1,I174),0)</f>
        <v>70</v>
      </c>
      <c r="J175" s="82" t="str">
        <f aca="false">IF(G175&gt;0,IF(H175&lt;6,PtsMax-I175+1,""),"")</f>
        <v/>
      </c>
      <c r="K175" s="97" t="n">
        <f aca="false">MAX(M175:AB175)</f>
        <v>0</v>
      </c>
      <c r="L175" s="98" t="n">
        <f aca="false">IFERROR(G175/G$1,"")</f>
        <v>0</v>
      </c>
      <c r="M175" s="99" t="str">
        <f aca="false">IF(M$2=$E175,$J175,"")</f>
        <v/>
      </c>
      <c r="N175" s="86" t="str">
        <f aca="false">IF(N$2=$E175,$J175,"")</f>
        <v/>
      </c>
      <c r="O175" s="99" t="str">
        <f aca="false">IF(O$2=$E175,$J175,"")</f>
        <v/>
      </c>
      <c r="P175" s="86" t="str">
        <f aca="false">IF(P$2=$E175,$J175,"")</f>
        <v/>
      </c>
      <c r="Q175" s="86" t="str">
        <f aca="false">IF(Q$2=$E175,$J175,"")</f>
        <v/>
      </c>
      <c r="R175" s="99" t="str">
        <f aca="false">IF(R$2=$E175,$J175,"")</f>
        <v/>
      </c>
      <c r="S175" s="86" t="str">
        <f aca="false">IF(S$2=$E175,$J175,"")</f>
        <v/>
      </c>
      <c r="T175" s="99" t="str">
        <f aca="false">IF(T$2=$E175,$J175,"")</f>
        <v/>
      </c>
      <c r="U175" s="86" t="str">
        <f aca="false">IF(U$2=$E175,$J175,"")</f>
        <v/>
      </c>
      <c r="V175" s="99" t="str">
        <f aca="false">IF(V$2=$E175,$J175,"")</f>
        <v/>
      </c>
      <c r="W175" s="86" t="str">
        <f aca="false">IF(W$2=$E175,$J175,"")</f>
        <v/>
      </c>
      <c r="X175" s="99" t="str">
        <f aca="false">IF(X$2=$E175,$J175,"")</f>
        <v/>
      </c>
      <c r="Y175" s="86" t="str">
        <f aca="false">IF(Y$2=$E175,$J175,"")</f>
        <v/>
      </c>
      <c r="Z175" s="99" t="str">
        <f aca="false">IF(Z$2=$E175,$J175,"")</f>
        <v/>
      </c>
      <c r="AA175" s="86" t="str">
        <f aca="false">IF(AA$2=$E175,$J175,"")</f>
        <v/>
      </c>
      <c r="AB175" s="99" t="str">
        <f aca="false">IF(AB$2=$E175,$J175,"")</f>
        <v/>
      </c>
      <c r="AC175" s="101"/>
      <c r="AD175" s="83"/>
      <c r="AE175" s="83"/>
      <c r="AF175" s="83"/>
    </row>
    <row r="176" customFormat="false" ht="14.25" hidden="false" customHeight="false" outlineLevel="0" collapsed="false">
      <c r="A176" s="82" t="str">
        <f aca="false">IF(G176&lt;&gt;0,IF(COUNTIF(G$4:G$200,G176)&lt;&gt;1,RANK(G176,G$4:G$200)&amp;"°",RANK(G176,G$4:G$200)),"")</f>
        <v/>
      </c>
      <c r="B176" s="83"/>
      <c r="C176" s="86" t="str">
        <f aca="false">IFERROR(VLOOKUP($B176,TabJoueurs,2,0),"")</f>
        <v/>
      </c>
      <c r="D176" s="86" t="str">
        <f aca="false">IFERROR(VLOOKUP($B176,TabJoueurs,3,0),"")</f>
        <v/>
      </c>
      <c r="E176" s="86" t="str">
        <f aca="false">IFERROR(VLOOKUP($B176,TabJoueurs,4,0),"")</f>
        <v/>
      </c>
      <c r="F176" s="86" t="str">
        <f aca="false">IFERROR(VLOOKUP($B176,TabJoueurs,7,0),"")</f>
        <v/>
      </c>
      <c r="G176" s="103"/>
      <c r="H176" s="82" t="n">
        <f aca="false">COUNTIF(E$4:E176,E176)</f>
        <v>54</v>
      </c>
      <c r="I176" s="82" t="n">
        <f aca="false">IFERROR(IF(H176&lt;6,I175+1,I175),0)</f>
        <v>70</v>
      </c>
      <c r="J176" s="82" t="str">
        <f aca="false">IF(G176&gt;0,IF(H176&lt;6,PtsMax-I176+1,""),"")</f>
        <v/>
      </c>
      <c r="K176" s="97" t="n">
        <f aca="false">MAX(M176:AB176)</f>
        <v>0</v>
      </c>
      <c r="L176" s="98" t="n">
        <f aca="false">IFERROR(G176/G$1,"")</f>
        <v>0</v>
      </c>
      <c r="M176" s="99" t="str">
        <f aca="false">IF(M$2=$E176,$J176,"")</f>
        <v/>
      </c>
      <c r="N176" s="86" t="str">
        <f aca="false">IF(N$2=$E176,$J176,"")</f>
        <v/>
      </c>
      <c r="O176" s="99" t="str">
        <f aca="false">IF(O$2=$E176,$J176,"")</f>
        <v/>
      </c>
      <c r="P176" s="86" t="str">
        <f aca="false">IF(P$2=$E176,$J176,"")</f>
        <v/>
      </c>
      <c r="Q176" s="86" t="str">
        <f aca="false">IF(Q$2=$E176,$J176,"")</f>
        <v/>
      </c>
      <c r="R176" s="99" t="str">
        <f aca="false">IF(R$2=$E176,$J176,"")</f>
        <v/>
      </c>
      <c r="S176" s="86" t="str">
        <f aca="false">IF(S$2=$E176,$J176,"")</f>
        <v/>
      </c>
      <c r="T176" s="99" t="str">
        <f aca="false">IF(T$2=$E176,$J176,"")</f>
        <v/>
      </c>
      <c r="U176" s="86" t="str">
        <f aca="false">IF(U$2=$E176,$J176,"")</f>
        <v/>
      </c>
      <c r="V176" s="99" t="str">
        <f aca="false">IF(V$2=$E176,$J176,"")</f>
        <v/>
      </c>
      <c r="W176" s="86" t="str">
        <f aca="false">IF(W$2=$E176,$J176,"")</f>
        <v/>
      </c>
      <c r="X176" s="99" t="str">
        <f aca="false">IF(X$2=$E176,$J176,"")</f>
        <v/>
      </c>
      <c r="Y176" s="86" t="str">
        <f aca="false">IF(Y$2=$E176,$J176,"")</f>
        <v/>
      </c>
      <c r="Z176" s="99" t="str">
        <f aca="false">IF(Z$2=$E176,$J176,"")</f>
        <v/>
      </c>
      <c r="AA176" s="86" t="str">
        <f aca="false">IF(AA$2=$E176,$J176,"")</f>
        <v/>
      </c>
      <c r="AB176" s="99" t="str">
        <f aca="false">IF(AB$2=$E176,$J176,"")</f>
        <v/>
      </c>
      <c r="AC176" s="101"/>
      <c r="AD176" s="83"/>
      <c r="AE176" s="83"/>
      <c r="AF176" s="83"/>
    </row>
    <row r="177" customFormat="false" ht="14.25" hidden="false" customHeight="false" outlineLevel="0" collapsed="false">
      <c r="A177" s="82" t="str">
        <f aca="false">IF(G177&lt;&gt;0,IF(COUNTIF(G$4:G$200,G177)&lt;&gt;1,RANK(G177,G$4:G$200)&amp;"°",RANK(G177,G$4:G$200)),"")</f>
        <v/>
      </c>
      <c r="B177" s="83"/>
      <c r="C177" s="86" t="str">
        <f aca="false">IFERROR(VLOOKUP($B177,TabJoueurs,2,0),"")</f>
        <v/>
      </c>
      <c r="D177" s="86" t="str">
        <f aca="false">IFERROR(VLOOKUP($B177,TabJoueurs,3,0),"")</f>
        <v/>
      </c>
      <c r="E177" s="86" t="str">
        <f aca="false">IFERROR(VLOOKUP($B177,TabJoueurs,4,0),"")</f>
        <v/>
      </c>
      <c r="F177" s="86" t="str">
        <f aca="false">IFERROR(VLOOKUP($B177,TabJoueurs,7,0),"")</f>
        <v/>
      </c>
      <c r="G177" s="103"/>
      <c r="H177" s="82" t="n">
        <f aca="false">COUNTIF(E$4:E177,E177)</f>
        <v>55</v>
      </c>
      <c r="I177" s="82" t="n">
        <f aca="false">IFERROR(IF(H177&lt;6,I176+1,I176),0)</f>
        <v>70</v>
      </c>
      <c r="J177" s="82" t="str">
        <f aca="false">IF(G177&gt;0,IF(H177&lt;6,PtsMax-I177+1,""),"")</f>
        <v/>
      </c>
      <c r="K177" s="97" t="n">
        <f aca="false">MAX(M177:AB177)</f>
        <v>0</v>
      </c>
      <c r="L177" s="98" t="n">
        <f aca="false">IFERROR(G177/G$1,"")</f>
        <v>0</v>
      </c>
      <c r="M177" s="99" t="str">
        <f aca="false">IF(M$2=$E177,$J177,"")</f>
        <v/>
      </c>
      <c r="N177" s="86" t="str">
        <f aca="false">IF(N$2=$E177,$J177,"")</f>
        <v/>
      </c>
      <c r="O177" s="99" t="str">
        <f aca="false">IF(O$2=$E177,$J177,"")</f>
        <v/>
      </c>
      <c r="P177" s="86" t="str">
        <f aca="false">IF(P$2=$E177,$J177,"")</f>
        <v/>
      </c>
      <c r="Q177" s="86" t="str">
        <f aca="false">IF(Q$2=$E177,$J177,"")</f>
        <v/>
      </c>
      <c r="R177" s="99" t="str">
        <f aca="false">IF(R$2=$E177,$J177,"")</f>
        <v/>
      </c>
      <c r="S177" s="86" t="str">
        <f aca="false">IF(S$2=$E177,$J177,"")</f>
        <v/>
      </c>
      <c r="T177" s="99" t="str">
        <f aca="false">IF(T$2=$E177,$J177,"")</f>
        <v/>
      </c>
      <c r="U177" s="86" t="str">
        <f aca="false">IF(U$2=$E177,$J177,"")</f>
        <v/>
      </c>
      <c r="V177" s="99" t="str">
        <f aca="false">IF(V$2=$E177,$J177,"")</f>
        <v/>
      </c>
      <c r="W177" s="86" t="str">
        <f aca="false">IF(W$2=$E177,$J177,"")</f>
        <v/>
      </c>
      <c r="X177" s="99" t="str">
        <f aca="false">IF(X$2=$E177,$J177,"")</f>
        <v/>
      </c>
      <c r="Y177" s="86" t="str">
        <f aca="false">IF(Y$2=$E177,$J177,"")</f>
        <v/>
      </c>
      <c r="Z177" s="99" t="str">
        <f aca="false">IF(Z$2=$E177,$J177,"")</f>
        <v/>
      </c>
      <c r="AA177" s="86" t="str">
        <f aca="false">IF(AA$2=$E177,$J177,"")</f>
        <v/>
      </c>
      <c r="AB177" s="99" t="str">
        <f aca="false">IF(AB$2=$E177,$J177,"")</f>
        <v/>
      </c>
      <c r="AC177" s="101"/>
      <c r="AD177" s="83"/>
      <c r="AE177" s="83"/>
      <c r="AF177" s="83"/>
    </row>
    <row r="178" customFormat="false" ht="14.25" hidden="false" customHeight="false" outlineLevel="0" collapsed="false">
      <c r="A178" s="82" t="str">
        <f aca="false">IF(G178&lt;&gt;0,IF(COUNTIF(G$4:G$200,G178)&lt;&gt;1,RANK(G178,G$4:G$200)&amp;"°",RANK(G178,G$4:G$200)),"")</f>
        <v/>
      </c>
      <c r="B178" s="83"/>
      <c r="C178" s="86" t="str">
        <f aca="false">IFERROR(VLOOKUP($B178,TabJoueurs,2,0),"")</f>
        <v/>
      </c>
      <c r="D178" s="86" t="str">
        <f aca="false">IFERROR(VLOOKUP($B178,TabJoueurs,3,0),"")</f>
        <v/>
      </c>
      <c r="E178" s="86" t="str">
        <f aca="false">IFERROR(VLOOKUP($B178,TabJoueurs,4,0),"")</f>
        <v/>
      </c>
      <c r="F178" s="86" t="str">
        <f aca="false">IFERROR(VLOOKUP($B178,TabJoueurs,7,0),"")</f>
        <v/>
      </c>
      <c r="G178" s="103"/>
      <c r="H178" s="82" t="n">
        <f aca="false">COUNTIF(E$4:E178,E178)</f>
        <v>56</v>
      </c>
      <c r="I178" s="82" t="n">
        <f aca="false">IFERROR(IF(H178&lt;6,I177+1,I177),0)</f>
        <v>70</v>
      </c>
      <c r="J178" s="82" t="str">
        <f aca="false">IF(G178&gt;0,IF(H178&lt;6,PtsMax-I178+1,""),"")</f>
        <v/>
      </c>
      <c r="K178" s="97" t="n">
        <f aca="false">MAX(M178:AB178)</f>
        <v>0</v>
      </c>
      <c r="L178" s="98" t="n">
        <f aca="false">IFERROR(G178/G$1,"")</f>
        <v>0</v>
      </c>
      <c r="M178" s="99" t="str">
        <f aca="false">IF(M$2=$E178,$J178,"")</f>
        <v/>
      </c>
      <c r="N178" s="86" t="str">
        <f aca="false">IF(N$2=$E178,$J178,"")</f>
        <v/>
      </c>
      <c r="O178" s="99" t="str">
        <f aca="false">IF(O$2=$E178,$J178,"")</f>
        <v/>
      </c>
      <c r="P178" s="86" t="str">
        <f aca="false">IF(P$2=$E178,$J178,"")</f>
        <v/>
      </c>
      <c r="Q178" s="86" t="str">
        <f aca="false">IF(Q$2=$E178,$J178,"")</f>
        <v/>
      </c>
      <c r="R178" s="99" t="str">
        <f aca="false">IF(R$2=$E178,$J178,"")</f>
        <v/>
      </c>
      <c r="S178" s="86" t="str">
        <f aca="false">IF(S$2=$E178,$J178,"")</f>
        <v/>
      </c>
      <c r="T178" s="99" t="str">
        <f aca="false">IF(T$2=$E178,$J178,"")</f>
        <v/>
      </c>
      <c r="U178" s="86" t="str">
        <f aca="false">IF(U$2=$E178,$J178,"")</f>
        <v/>
      </c>
      <c r="V178" s="99" t="str">
        <f aca="false">IF(V$2=$E178,$J178,"")</f>
        <v/>
      </c>
      <c r="W178" s="86" t="str">
        <f aca="false">IF(W$2=$E178,$J178,"")</f>
        <v/>
      </c>
      <c r="X178" s="99" t="str">
        <f aca="false">IF(X$2=$E178,$J178,"")</f>
        <v/>
      </c>
      <c r="Y178" s="86" t="str">
        <f aca="false">IF(Y$2=$E178,$J178,"")</f>
        <v/>
      </c>
      <c r="Z178" s="99" t="str">
        <f aca="false">IF(Z$2=$E178,$J178,"")</f>
        <v/>
      </c>
      <c r="AA178" s="86" t="str">
        <f aca="false">IF(AA$2=$E178,$J178,"")</f>
        <v/>
      </c>
      <c r="AB178" s="99" t="str">
        <f aca="false">IF(AB$2=$E178,$J178,"")</f>
        <v/>
      </c>
      <c r="AC178" s="101"/>
      <c r="AD178" s="83"/>
      <c r="AE178" s="83"/>
      <c r="AF178" s="83"/>
    </row>
    <row r="179" customFormat="false" ht="14.25" hidden="false" customHeight="false" outlineLevel="0" collapsed="false">
      <c r="A179" s="82" t="str">
        <f aca="false">IF(G179&lt;&gt;0,IF(COUNTIF(G$4:G$200,G179)&lt;&gt;1,RANK(G179,G$4:G$200)&amp;"°",RANK(G179,G$4:G$200)),"")</f>
        <v/>
      </c>
      <c r="B179" s="83"/>
      <c r="C179" s="86" t="str">
        <f aca="false">IFERROR(VLOOKUP($B179,TabJoueurs,2,0),"")</f>
        <v/>
      </c>
      <c r="D179" s="86" t="str">
        <f aca="false">IFERROR(VLOOKUP($B179,TabJoueurs,3,0),"")</f>
        <v/>
      </c>
      <c r="E179" s="86" t="str">
        <f aca="false">IFERROR(VLOOKUP($B179,TabJoueurs,4,0),"")</f>
        <v/>
      </c>
      <c r="F179" s="86" t="str">
        <f aca="false">IFERROR(VLOOKUP($B179,TabJoueurs,7,0),"")</f>
        <v/>
      </c>
      <c r="G179" s="103"/>
      <c r="H179" s="82" t="n">
        <f aca="false">COUNTIF(E$4:E179,E179)</f>
        <v>57</v>
      </c>
      <c r="I179" s="82" t="n">
        <f aca="false">IFERROR(IF(H179&lt;6,I178+1,I178),0)</f>
        <v>70</v>
      </c>
      <c r="J179" s="82" t="str">
        <f aca="false">IF(G179&gt;0,IF(H179&lt;6,PtsMax-I179+1,""),"")</f>
        <v/>
      </c>
      <c r="K179" s="97" t="n">
        <f aca="false">MAX(M179:AB179)</f>
        <v>0</v>
      </c>
      <c r="L179" s="98" t="n">
        <f aca="false">IFERROR(G179/G$1,"")</f>
        <v>0</v>
      </c>
      <c r="M179" s="99" t="str">
        <f aca="false">IF(M$2=$E179,$J179,"")</f>
        <v/>
      </c>
      <c r="N179" s="86" t="str">
        <f aca="false">IF(N$2=$E179,$J179,"")</f>
        <v/>
      </c>
      <c r="O179" s="99" t="str">
        <f aca="false">IF(O$2=$E179,$J179,"")</f>
        <v/>
      </c>
      <c r="P179" s="86" t="str">
        <f aca="false">IF(P$2=$E179,$J179,"")</f>
        <v/>
      </c>
      <c r="Q179" s="86" t="str">
        <f aca="false">IF(Q$2=$E179,$J179,"")</f>
        <v/>
      </c>
      <c r="R179" s="99" t="str">
        <f aca="false">IF(R$2=$E179,$J179,"")</f>
        <v/>
      </c>
      <c r="S179" s="86" t="str">
        <f aca="false">IF(S$2=$E179,$J179,"")</f>
        <v/>
      </c>
      <c r="T179" s="99" t="str">
        <f aca="false">IF(T$2=$E179,$J179,"")</f>
        <v/>
      </c>
      <c r="U179" s="86" t="str">
        <f aca="false">IF(U$2=$E179,$J179,"")</f>
        <v/>
      </c>
      <c r="V179" s="99" t="str">
        <f aca="false">IF(V$2=$E179,$J179,"")</f>
        <v/>
      </c>
      <c r="W179" s="86" t="str">
        <f aca="false">IF(W$2=$E179,$J179,"")</f>
        <v/>
      </c>
      <c r="X179" s="99" t="str">
        <f aca="false">IF(X$2=$E179,$J179,"")</f>
        <v/>
      </c>
      <c r="Y179" s="86" t="str">
        <f aca="false">IF(Y$2=$E179,$J179,"")</f>
        <v/>
      </c>
      <c r="Z179" s="99" t="str">
        <f aca="false">IF(Z$2=$E179,$J179,"")</f>
        <v/>
      </c>
      <c r="AA179" s="86" t="str">
        <f aca="false">IF(AA$2=$E179,$J179,"")</f>
        <v/>
      </c>
      <c r="AB179" s="99" t="str">
        <f aca="false">IF(AB$2=$E179,$J179,"")</f>
        <v/>
      </c>
      <c r="AC179" s="101"/>
      <c r="AD179" s="83"/>
      <c r="AE179" s="83"/>
      <c r="AF179" s="83"/>
    </row>
    <row r="180" customFormat="false" ht="14.25" hidden="false" customHeight="false" outlineLevel="0" collapsed="false">
      <c r="A180" s="82" t="str">
        <f aca="false">IF(G180&lt;&gt;0,IF(COUNTIF(G$4:G$200,G180)&lt;&gt;1,RANK(G180,G$4:G$200)&amp;"°",RANK(G180,G$4:G$200)),"")</f>
        <v/>
      </c>
      <c r="B180" s="83"/>
      <c r="C180" s="86" t="str">
        <f aca="false">IFERROR(VLOOKUP($B180,TabJoueurs,2,0),"")</f>
        <v/>
      </c>
      <c r="D180" s="86" t="str">
        <f aca="false">IFERROR(VLOOKUP($B180,TabJoueurs,3,0),"")</f>
        <v/>
      </c>
      <c r="E180" s="86" t="str">
        <f aca="false">IFERROR(VLOOKUP($B180,TabJoueurs,4,0),"")</f>
        <v/>
      </c>
      <c r="F180" s="86" t="str">
        <f aca="false">IFERROR(VLOOKUP($B180,TabJoueurs,7,0),"")</f>
        <v/>
      </c>
      <c r="G180" s="103"/>
      <c r="H180" s="82" t="n">
        <f aca="false">COUNTIF(E$4:E180,E180)</f>
        <v>58</v>
      </c>
      <c r="I180" s="82" t="n">
        <f aca="false">IFERROR(IF(H180&lt;6,I179+1,I179),0)</f>
        <v>70</v>
      </c>
      <c r="J180" s="82" t="str">
        <f aca="false">IF(G180&gt;0,IF(H180&lt;6,PtsMax-I180+1,""),"")</f>
        <v/>
      </c>
      <c r="K180" s="97" t="n">
        <f aca="false">MAX(M180:AB180)</f>
        <v>0</v>
      </c>
      <c r="L180" s="98" t="n">
        <f aca="false">IFERROR(G180/G$1,"")</f>
        <v>0</v>
      </c>
      <c r="M180" s="99" t="str">
        <f aca="false">IF(M$2=$E180,$J180,"")</f>
        <v/>
      </c>
      <c r="N180" s="86" t="str">
        <f aca="false">IF(N$2=$E180,$J180,"")</f>
        <v/>
      </c>
      <c r="O180" s="99" t="str">
        <f aca="false">IF(O$2=$E180,$J180,"")</f>
        <v/>
      </c>
      <c r="P180" s="86" t="str">
        <f aca="false">IF(P$2=$E180,$J180,"")</f>
        <v/>
      </c>
      <c r="Q180" s="86" t="str">
        <f aca="false">IF(Q$2=$E180,$J180,"")</f>
        <v/>
      </c>
      <c r="R180" s="99" t="str">
        <f aca="false">IF(R$2=$E180,$J180,"")</f>
        <v/>
      </c>
      <c r="S180" s="86" t="str">
        <f aca="false">IF(S$2=$E180,$J180,"")</f>
        <v/>
      </c>
      <c r="T180" s="99" t="str">
        <f aca="false">IF(T$2=$E180,$J180,"")</f>
        <v/>
      </c>
      <c r="U180" s="86" t="str">
        <f aca="false">IF(U$2=$E180,$J180,"")</f>
        <v/>
      </c>
      <c r="V180" s="99" t="str">
        <f aca="false">IF(V$2=$E180,$J180,"")</f>
        <v/>
      </c>
      <c r="W180" s="86" t="str">
        <f aca="false">IF(W$2=$E180,$J180,"")</f>
        <v/>
      </c>
      <c r="X180" s="99" t="str">
        <f aca="false">IF(X$2=$E180,$J180,"")</f>
        <v/>
      </c>
      <c r="Y180" s="86" t="str">
        <f aca="false">IF(Y$2=$E180,$J180,"")</f>
        <v/>
      </c>
      <c r="Z180" s="99" t="str">
        <f aca="false">IF(Z$2=$E180,$J180,"")</f>
        <v/>
      </c>
      <c r="AA180" s="86" t="str">
        <f aca="false">IF(AA$2=$E180,$J180,"")</f>
        <v/>
      </c>
      <c r="AB180" s="99" t="str">
        <f aca="false">IF(AB$2=$E180,$J180,"")</f>
        <v/>
      </c>
      <c r="AC180" s="101"/>
      <c r="AD180" s="83"/>
      <c r="AE180" s="83"/>
      <c r="AF180" s="83"/>
    </row>
    <row r="181" customFormat="false" ht="14.25" hidden="false" customHeight="false" outlineLevel="0" collapsed="false">
      <c r="A181" s="82" t="str">
        <f aca="false">IF(G181&lt;&gt;0,IF(COUNTIF(G$4:G$200,G181)&lt;&gt;1,RANK(G181,G$4:G$200)&amp;"°",RANK(G181,G$4:G$200)),"")</f>
        <v/>
      </c>
      <c r="B181" s="83"/>
      <c r="C181" s="86" t="str">
        <f aca="false">IFERROR(VLOOKUP($B181,TabJoueurs,2,0),"")</f>
        <v/>
      </c>
      <c r="D181" s="86" t="str">
        <f aca="false">IFERROR(VLOOKUP($B181,TabJoueurs,3,0),"")</f>
        <v/>
      </c>
      <c r="E181" s="86" t="str">
        <f aca="false">IFERROR(VLOOKUP($B181,TabJoueurs,4,0),"")</f>
        <v/>
      </c>
      <c r="F181" s="86" t="str">
        <f aca="false">IFERROR(VLOOKUP($B181,TabJoueurs,7,0),"")</f>
        <v/>
      </c>
      <c r="G181" s="103"/>
      <c r="H181" s="82" t="n">
        <f aca="false">COUNTIF(E$4:E181,E181)</f>
        <v>59</v>
      </c>
      <c r="I181" s="82" t="n">
        <f aca="false">IFERROR(IF(H181&lt;6,I180+1,I180),0)</f>
        <v>70</v>
      </c>
      <c r="J181" s="82" t="str">
        <f aca="false">IF(G181&gt;0,IF(H181&lt;6,PtsMax-I181+1,""),"")</f>
        <v/>
      </c>
      <c r="K181" s="97" t="n">
        <f aca="false">MAX(M181:AB181)</f>
        <v>0</v>
      </c>
      <c r="L181" s="98" t="n">
        <f aca="false">IFERROR(G181/G$1,"")</f>
        <v>0</v>
      </c>
      <c r="M181" s="99" t="str">
        <f aca="false">IF(M$2=$E181,$J181,"")</f>
        <v/>
      </c>
      <c r="N181" s="86" t="str">
        <f aca="false">IF(N$2=$E181,$J181,"")</f>
        <v/>
      </c>
      <c r="O181" s="99" t="str">
        <f aca="false">IF(O$2=$E181,$J181,"")</f>
        <v/>
      </c>
      <c r="P181" s="86" t="str">
        <f aca="false">IF(P$2=$E181,$J181,"")</f>
        <v/>
      </c>
      <c r="Q181" s="86" t="str">
        <f aca="false">IF(Q$2=$E181,$J181,"")</f>
        <v/>
      </c>
      <c r="R181" s="99" t="str">
        <f aca="false">IF(R$2=$E181,$J181,"")</f>
        <v/>
      </c>
      <c r="S181" s="86" t="str">
        <f aca="false">IF(S$2=$E181,$J181,"")</f>
        <v/>
      </c>
      <c r="T181" s="99" t="str">
        <f aca="false">IF(T$2=$E181,$J181,"")</f>
        <v/>
      </c>
      <c r="U181" s="86" t="str">
        <f aca="false">IF(U$2=$E181,$J181,"")</f>
        <v/>
      </c>
      <c r="V181" s="99" t="str">
        <f aca="false">IF(V$2=$E181,$J181,"")</f>
        <v/>
      </c>
      <c r="W181" s="86" t="str">
        <f aca="false">IF(W$2=$E181,$J181,"")</f>
        <v/>
      </c>
      <c r="X181" s="99" t="str">
        <f aca="false">IF(X$2=$E181,$J181,"")</f>
        <v/>
      </c>
      <c r="Y181" s="86" t="str">
        <f aca="false">IF(Y$2=$E181,$J181,"")</f>
        <v/>
      </c>
      <c r="Z181" s="99" t="str">
        <f aca="false">IF(Z$2=$E181,$J181,"")</f>
        <v/>
      </c>
      <c r="AA181" s="86" t="str">
        <f aca="false">IF(AA$2=$E181,$J181,"")</f>
        <v/>
      </c>
      <c r="AB181" s="99" t="str">
        <f aca="false">IF(AB$2=$E181,$J181,"")</f>
        <v/>
      </c>
      <c r="AC181" s="101"/>
      <c r="AD181" s="83"/>
      <c r="AE181" s="83"/>
      <c r="AF181" s="83"/>
    </row>
    <row r="182" customFormat="false" ht="14.25" hidden="false" customHeight="false" outlineLevel="0" collapsed="false">
      <c r="A182" s="82" t="str">
        <f aca="false">IF(G182&lt;&gt;0,IF(COUNTIF(G$4:G$200,G182)&lt;&gt;1,RANK(G182,G$4:G$200)&amp;"°",RANK(G182,G$4:G$200)),"")</f>
        <v/>
      </c>
      <c r="B182" s="83"/>
      <c r="C182" s="86" t="str">
        <f aca="false">IFERROR(VLOOKUP($B182,TabJoueurs,2,0),"")</f>
        <v/>
      </c>
      <c r="D182" s="86" t="str">
        <f aca="false">IFERROR(VLOOKUP($B182,TabJoueurs,3,0),"")</f>
        <v/>
      </c>
      <c r="E182" s="86" t="str">
        <f aca="false">IFERROR(VLOOKUP($B182,TabJoueurs,4,0),"")</f>
        <v/>
      </c>
      <c r="F182" s="86" t="str">
        <f aca="false">IFERROR(VLOOKUP($B182,TabJoueurs,7,0),"")</f>
        <v/>
      </c>
      <c r="G182" s="103"/>
      <c r="H182" s="82" t="n">
        <f aca="false">COUNTIF(E$4:E182,E182)</f>
        <v>60</v>
      </c>
      <c r="I182" s="82" t="n">
        <f aca="false">IFERROR(IF(H182&lt;6,I181+1,I181),0)</f>
        <v>70</v>
      </c>
      <c r="J182" s="82" t="str">
        <f aca="false">IF(G182&gt;0,IF(H182&lt;6,PtsMax-I182+1,""),"")</f>
        <v/>
      </c>
      <c r="K182" s="97" t="n">
        <f aca="false">MAX(M182:AB182)</f>
        <v>0</v>
      </c>
      <c r="L182" s="98" t="n">
        <f aca="false">IFERROR(G182/G$1,"")</f>
        <v>0</v>
      </c>
      <c r="M182" s="99" t="str">
        <f aca="false">IF(M$2=$E182,$J182,"")</f>
        <v/>
      </c>
      <c r="N182" s="86" t="str">
        <f aca="false">IF(N$2=$E182,$J182,"")</f>
        <v/>
      </c>
      <c r="O182" s="99" t="str">
        <f aca="false">IF(O$2=$E182,$J182,"")</f>
        <v/>
      </c>
      <c r="P182" s="86" t="str">
        <f aca="false">IF(P$2=$E182,$J182,"")</f>
        <v/>
      </c>
      <c r="Q182" s="86" t="str">
        <f aca="false">IF(Q$2=$E182,$J182,"")</f>
        <v/>
      </c>
      <c r="R182" s="99" t="str">
        <f aca="false">IF(R$2=$E182,$J182,"")</f>
        <v/>
      </c>
      <c r="S182" s="86" t="str">
        <f aca="false">IF(S$2=$E182,$J182,"")</f>
        <v/>
      </c>
      <c r="T182" s="99" t="str">
        <f aca="false">IF(T$2=$E182,$J182,"")</f>
        <v/>
      </c>
      <c r="U182" s="86" t="str">
        <f aca="false">IF(U$2=$E182,$J182,"")</f>
        <v/>
      </c>
      <c r="V182" s="99" t="str">
        <f aca="false">IF(V$2=$E182,$J182,"")</f>
        <v/>
      </c>
      <c r="W182" s="86" t="str">
        <f aca="false">IF(W$2=$E182,$J182,"")</f>
        <v/>
      </c>
      <c r="X182" s="99" t="str">
        <f aca="false">IF(X$2=$E182,$J182,"")</f>
        <v/>
      </c>
      <c r="Y182" s="86" t="str">
        <f aca="false">IF(Y$2=$E182,$J182,"")</f>
        <v/>
      </c>
      <c r="Z182" s="99" t="str">
        <f aca="false">IF(Z$2=$E182,$J182,"")</f>
        <v/>
      </c>
      <c r="AA182" s="86" t="str">
        <f aca="false">IF(AA$2=$E182,$J182,"")</f>
        <v/>
      </c>
      <c r="AB182" s="99" t="str">
        <f aca="false">IF(AB$2=$E182,$J182,"")</f>
        <v/>
      </c>
      <c r="AC182" s="101"/>
      <c r="AD182" s="83"/>
      <c r="AE182" s="83"/>
      <c r="AF182" s="83"/>
    </row>
    <row r="183" customFormat="false" ht="14.25" hidden="false" customHeight="false" outlineLevel="0" collapsed="false">
      <c r="A183" s="82" t="str">
        <f aca="false">IF(G183&lt;&gt;0,IF(COUNTIF(G$4:G$200,G183)&lt;&gt;1,RANK(G183,G$4:G$200)&amp;"°",RANK(G183,G$4:G$200)),"")</f>
        <v/>
      </c>
      <c r="B183" s="83"/>
      <c r="C183" s="86" t="str">
        <f aca="false">IFERROR(VLOOKUP($B183,TabJoueurs,2,0),"")</f>
        <v/>
      </c>
      <c r="D183" s="86" t="str">
        <f aca="false">IFERROR(VLOOKUP($B183,TabJoueurs,3,0),"")</f>
        <v/>
      </c>
      <c r="E183" s="86" t="str">
        <f aca="false">IFERROR(VLOOKUP($B183,TabJoueurs,4,0),"")</f>
        <v/>
      </c>
      <c r="F183" s="86" t="str">
        <f aca="false">IFERROR(VLOOKUP($B183,TabJoueurs,7,0),"")</f>
        <v/>
      </c>
      <c r="G183" s="103"/>
      <c r="H183" s="82" t="n">
        <f aca="false">COUNTIF(E$4:E183,E183)</f>
        <v>61</v>
      </c>
      <c r="I183" s="82" t="n">
        <f aca="false">IFERROR(IF(H183&lt;6,I182+1,I182),0)</f>
        <v>70</v>
      </c>
      <c r="J183" s="82" t="str">
        <f aca="false">IF(G183&gt;0,IF(H183&lt;6,PtsMax-I183+1,""),"")</f>
        <v/>
      </c>
      <c r="K183" s="97" t="n">
        <f aca="false">MAX(M183:AB183)</f>
        <v>0</v>
      </c>
      <c r="L183" s="98" t="n">
        <f aca="false">IFERROR(G183/G$1,"")</f>
        <v>0</v>
      </c>
      <c r="M183" s="99" t="str">
        <f aca="false">IF(M$2=$E183,$J183,"")</f>
        <v/>
      </c>
      <c r="N183" s="86" t="str">
        <f aca="false">IF(N$2=$E183,$J183,"")</f>
        <v/>
      </c>
      <c r="O183" s="99" t="str">
        <f aca="false">IF(O$2=$E183,$J183,"")</f>
        <v/>
      </c>
      <c r="P183" s="86" t="str">
        <f aca="false">IF(P$2=$E183,$J183,"")</f>
        <v/>
      </c>
      <c r="Q183" s="86" t="str">
        <f aca="false">IF(Q$2=$E183,$J183,"")</f>
        <v/>
      </c>
      <c r="R183" s="99" t="str">
        <f aca="false">IF(R$2=$E183,$J183,"")</f>
        <v/>
      </c>
      <c r="S183" s="86" t="str">
        <f aca="false">IF(S$2=$E183,$J183,"")</f>
        <v/>
      </c>
      <c r="T183" s="99" t="str">
        <f aca="false">IF(T$2=$E183,$J183,"")</f>
        <v/>
      </c>
      <c r="U183" s="86" t="str">
        <f aca="false">IF(U$2=$E183,$J183,"")</f>
        <v/>
      </c>
      <c r="V183" s="99" t="str">
        <f aca="false">IF(V$2=$E183,$J183,"")</f>
        <v/>
      </c>
      <c r="W183" s="86" t="str">
        <f aca="false">IF(W$2=$E183,$J183,"")</f>
        <v/>
      </c>
      <c r="X183" s="99" t="str">
        <f aca="false">IF(X$2=$E183,$J183,"")</f>
        <v/>
      </c>
      <c r="Y183" s="86" t="str">
        <f aca="false">IF(Y$2=$E183,$J183,"")</f>
        <v/>
      </c>
      <c r="Z183" s="99" t="str">
        <f aca="false">IF(Z$2=$E183,$J183,"")</f>
        <v/>
      </c>
      <c r="AA183" s="86" t="str">
        <f aca="false">IF(AA$2=$E183,$J183,"")</f>
        <v/>
      </c>
      <c r="AB183" s="99" t="str">
        <f aca="false">IF(AB$2=$E183,$J183,"")</f>
        <v/>
      </c>
      <c r="AC183" s="101"/>
      <c r="AD183" s="83"/>
      <c r="AE183" s="83"/>
      <c r="AF183" s="83"/>
    </row>
    <row r="184" customFormat="false" ht="14.25" hidden="false" customHeight="false" outlineLevel="0" collapsed="false">
      <c r="A184" s="82" t="str">
        <f aca="false">IF(G184&lt;&gt;0,IF(COUNTIF(G$4:G$200,G184)&lt;&gt;1,RANK(G184,G$4:G$200)&amp;"°",RANK(G184,G$4:G$200)),"")</f>
        <v/>
      </c>
      <c r="B184" s="83"/>
      <c r="C184" s="86" t="str">
        <f aca="false">IFERROR(VLOOKUP($B184,TabJoueurs,2,0),"")</f>
        <v/>
      </c>
      <c r="D184" s="86" t="str">
        <f aca="false">IFERROR(VLOOKUP($B184,TabJoueurs,3,0),"")</f>
        <v/>
      </c>
      <c r="E184" s="86" t="str">
        <f aca="false">IFERROR(VLOOKUP($B184,TabJoueurs,4,0),"")</f>
        <v/>
      </c>
      <c r="F184" s="86" t="str">
        <f aca="false">IFERROR(VLOOKUP($B184,TabJoueurs,7,0),"")</f>
        <v/>
      </c>
      <c r="G184" s="103"/>
      <c r="H184" s="82" t="n">
        <f aca="false">COUNTIF(E$4:E184,E184)</f>
        <v>62</v>
      </c>
      <c r="I184" s="82" t="n">
        <f aca="false">IFERROR(IF(H184&lt;6,I183+1,I183),0)</f>
        <v>70</v>
      </c>
      <c r="J184" s="82" t="str">
        <f aca="false">IF(G184&gt;0,IF(H184&lt;6,PtsMax-I184+1,""),"")</f>
        <v/>
      </c>
      <c r="K184" s="97" t="n">
        <f aca="false">MAX(M184:AB184)</f>
        <v>0</v>
      </c>
      <c r="L184" s="98" t="n">
        <f aca="false">IFERROR(G184/G$1,"")</f>
        <v>0</v>
      </c>
      <c r="M184" s="99" t="str">
        <f aca="false">IF(M$2=$E184,$J184,"")</f>
        <v/>
      </c>
      <c r="N184" s="86" t="str">
        <f aca="false">IF(N$2=$E184,$J184,"")</f>
        <v/>
      </c>
      <c r="O184" s="99" t="str">
        <f aca="false">IF(O$2=$E184,$J184,"")</f>
        <v/>
      </c>
      <c r="P184" s="86" t="str">
        <f aca="false">IF(P$2=$E184,$J184,"")</f>
        <v/>
      </c>
      <c r="Q184" s="86" t="str">
        <f aca="false">IF(Q$2=$E184,$J184,"")</f>
        <v/>
      </c>
      <c r="R184" s="99" t="str">
        <f aca="false">IF(R$2=$E184,$J184,"")</f>
        <v/>
      </c>
      <c r="S184" s="86" t="str">
        <f aca="false">IF(S$2=$E184,$J184,"")</f>
        <v/>
      </c>
      <c r="T184" s="99" t="str">
        <f aca="false">IF(T$2=$E184,$J184,"")</f>
        <v/>
      </c>
      <c r="U184" s="86" t="str">
        <f aca="false">IF(U$2=$E184,$J184,"")</f>
        <v/>
      </c>
      <c r="V184" s="99" t="str">
        <f aca="false">IF(V$2=$E184,$J184,"")</f>
        <v/>
      </c>
      <c r="W184" s="86" t="str">
        <f aca="false">IF(W$2=$E184,$J184,"")</f>
        <v/>
      </c>
      <c r="X184" s="99" t="str">
        <f aca="false">IF(X$2=$E184,$J184,"")</f>
        <v/>
      </c>
      <c r="Y184" s="86" t="str">
        <f aca="false">IF(Y$2=$E184,$J184,"")</f>
        <v/>
      </c>
      <c r="Z184" s="99" t="str">
        <f aca="false">IF(Z$2=$E184,$J184,"")</f>
        <v/>
      </c>
      <c r="AA184" s="86" t="str">
        <f aca="false">IF(AA$2=$E184,$J184,"")</f>
        <v/>
      </c>
      <c r="AB184" s="99" t="str">
        <f aca="false">IF(AB$2=$E184,$J184,"")</f>
        <v/>
      </c>
      <c r="AC184" s="101"/>
      <c r="AD184" s="83"/>
      <c r="AE184" s="83"/>
      <c r="AF184" s="83"/>
    </row>
    <row r="185" customFormat="false" ht="14.25" hidden="false" customHeight="false" outlineLevel="0" collapsed="false">
      <c r="A185" s="82" t="str">
        <f aca="false">IF(G185&lt;&gt;0,IF(COUNTIF(G$4:G$200,G185)&lt;&gt;1,RANK(G185,G$4:G$200)&amp;"°",RANK(G185,G$4:G$200)),"")</f>
        <v/>
      </c>
      <c r="B185" s="83"/>
      <c r="C185" s="86" t="str">
        <f aca="false">IFERROR(VLOOKUP($B185,TabJoueurs,2,0),"")</f>
        <v/>
      </c>
      <c r="D185" s="86" t="str">
        <f aca="false">IFERROR(VLOOKUP($B185,TabJoueurs,3,0),"")</f>
        <v/>
      </c>
      <c r="E185" s="86" t="str">
        <f aca="false">IFERROR(VLOOKUP($B185,TabJoueurs,4,0),"")</f>
        <v/>
      </c>
      <c r="F185" s="86" t="str">
        <f aca="false">IFERROR(VLOOKUP($B185,TabJoueurs,7,0),"")</f>
        <v/>
      </c>
      <c r="G185" s="103"/>
      <c r="H185" s="82" t="n">
        <f aca="false">COUNTIF(E$4:E185,E185)</f>
        <v>63</v>
      </c>
      <c r="I185" s="82" t="n">
        <f aca="false">IFERROR(IF(H185&lt;6,I184+1,I184),0)</f>
        <v>70</v>
      </c>
      <c r="J185" s="82" t="str">
        <f aca="false">IF(G185&gt;0,IF(H185&lt;6,PtsMax-I185+1,""),"")</f>
        <v/>
      </c>
      <c r="K185" s="97" t="n">
        <f aca="false">MAX(M185:AB185)</f>
        <v>0</v>
      </c>
      <c r="L185" s="98" t="n">
        <f aca="false">IFERROR(G185/G$1,"")</f>
        <v>0</v>
      </c>
      <c r="M185" s="99" t="str">
        <f aca="false">IF(M$2=$E185,$J185,"")</f>
        <v/>
      </c>
      <c r="N185" s="86" t="str">
        <f aca="false">IF(N$2=$E185,$J185,"")</f>
        <v/>
      </c>
      <c r="O185" s="99" t="str">
        <f aca="false">IF(O$2=$E185,$J185,"")</f>
        <v/>
      </c>
      <c r="P185" s="86" t="str">
        <f aca="false">IF(P$2=$E185,$J185,"")</f>
        <v/>
      </c>
      <c r="Q185" s="86" t="str">
        <f aca="false">IF(Q$2=$E185,$J185,"")</f>
        <v/>
      </c>
      <c r="R185" s="99" t="str">
        <f aca="false">IF(R$2=$E185,$J185,"")</f>
        <v/>
      </c>
      <c r="S185" s="86" t="str">
        <f aca="false">IF(S$2=$E185,$J185,"")</f>
        <v/>
      </c>
      <c r="T185" s="99" t="str">
        <f aca="false">IF(T$2=$E185,$J185,"")</f>
        <v/>
      </c>
      <c r="U185" s="86" t="str">
        <f aca="false">IF(U$2=$E185,$J185,"")</f>
        <v/>
      </c>
      <c r="V185" s="99" t="str">
        <f aca="false">IF(V$2=$E185,$J185,"")</f>
        <v/>
      </c>
      <c r="W185" s="86" t="str">
        <f aca="false">IF(W$2=$E185,$J185,"")</f>
        <v/>
      </c>
      <c r="X185" s="99" t="str">
        <f aca="false">IF(X$2=$E185,$J185,"")</f>
        <v/>
      </c>
      <c r="Y185" s="86" t="str">
        <f aca="false">IF(Y$2=$E185,$J185,"")</f>
        <v/>
      </c>
      <c r="Z185" s="99" t="str">
        <f aca="false">IF(Z$2=$E185,$J185,"")</f>
        <v/>
      </c>
      <c r="AA185" s="86" t="str">
        <f aca="false">IF(AA$2=$E185,$J185,"")</f>
        <v/>
      </c>
      <c r="AB185" s="99" t="str">
        <f aca="false">IF(AB$2=$E185,$J185,"")</f>
        <v/>
      </c>
      <c r="AC185" s="101"/>
      <c r="AD185" s="83"/>
      <c r="AE185" s="83"/>
      <c r="AF185" s="83"/>
    </row>
    <row r="186" customFormat="false" ht="14.25" hidden="false" customHeight="false" outlineLevel="0" collapsed="false">
      <c r="A186" s="82" t="str">
        <f aca="false">IF(G186&lt;&gt;0,IF(COUNTIF(G$4:G$200,G186)&lt;&gt;1,RANK(G186,G$4:G$200)&amp;"°",RANK(G186,G$4:G$200)),"")</f>
        <v/>
      </c>
      <c r="B186" s="83"/>
      <c r="C186" s="86" t="str">
        <f aca="false">IFERROR(VLOOKUP($B186,TabJoueurs,2,0),"")</f>
        <v/>
      </c>
      <c r="D186" s="86" t="str">
        <f aca="false">IFERROR(VLOOKUP($B186,TabJoueurs,3,0),"")</f>
        <v/>
      </c>
      <c r="E186" s="86" t="str">
        <f aca="false">IFERROR(VLOOKUP($B186,TabJoueurs,4,0),"")</f>
        <v/>
      </c>
      <c r="F186" s="86" t="str">
        <f aca="false">IFERROR(VLOOKUP($B186,TabJoueurs,7,0),"")</f>
        <v/>
      </c>
      <c r="G186" s="103"/>
      <c r="H186" s="82" t="n">
        <f aca="false">COUNTIF(E$4:E186,E186)</f>
        <v>64</v>
      </c>
      <c r="I186" s="82" t="n">
        <f aca="false">IFERROR(IF(H186&lt;6,I185+1,I185),0)</f>
        <v>70</v>
      </c>
      <c r="J186" s="82" t="str">
        <f aca="false">IF(G186&gt;0,IF(H186&lt;6,PtsMax-I186+1,""),"")</f>
        <v/>
      </c>
      <c r="K186" s="97" t="n">
        <f aca="false">MAX(M186:AB186)</f>
        <v>0</v>
      </c>
      <c r="L186" s="98" t="n">
        <f aca="false">IFERROR(G186/G$1,"")</f>
        <v>0</v>
      </c>
      <c r="M186" s="99" t="str">
        <f aca="false">IF(M$2=$E186,$J186,"")</f>
        <v/>
      </c>
      <c r="N186" s="86" t="str">
        <f aca="false">IF(N$2=$E186,$J186,"")</f>
        <v/>
      </c>
      <c r="O186" s="99" t="str">
        <f aca="false">IF(O$2=$E186,$J186,"")</f>
        <v/>
      </c>
      <c r="P186" s="86" t="str">
        <f aca="false">IF(P$2=$E186,$J186,"")</f>
        <v/>
      </c>
      <c r="Q186" s="86" t="str">
        <f aca="false">IF(Q$2=$E186,$J186,"")</f>
        <v/>
      </c>
      <c r="R186" s="99" t="str">
        <f aca="false">IF(R$2=$E186,$J186,"")</f>
        <v/>
      </c>
      <c r="S186" s="86" t="str">
        <f aca="false">IF(S$2=$E186,$J186,"")</f>
        <v/>
      </c>
      <c r="T186" s="99" t="str">
        <f aca="false">IF(T$2=$E186,$J186,"")</f>
        <v/>
      </c>
      <c r="U186" s="86" t="str">
        <f aca="false">IF(U$2=$E186,$J186,"")</f>
        <v/>
      </c>
      <c r="V186" s="99" t="str">
        <f aca="false">IF(V$2=$E186,$J186,"")</f>
        <v/>
      </c>
      <c r="W186" s="86" t="str">
        <f aca="false">IF(W$2=$E186,$J186,"")</f>
        <v/>
      </c>
      <c r="X186" s="99" t="str">
        <f aca="false">IF(X$2=$E186,$J186,"")</f>
        <v/>
      </c>
      <c r="Y186" s="86" t="str">
        <f aca="false">IF(Y$2=$E186,$J186,"")</f>
        <v/>
      </c>
      <c r="Z186" s="99" t="str">
        <f aca="false">IF(Z$2=$E186,$J186,"")</f>
        <v/>
      </c>
      <c r="AA186" s="86" t="str">
        <f aca="false">IF(AA$2=$E186,$J186,"")</f>
        <v/>
      </c>
      <c r="AB186" s="99" t="str">
        <f aca="false">IF(AB$2=$E186,$J186,"")</f>
        <v/>
      </c>
      <c r="AC186" s="101"/>
      <c r="AD186" s="83"/>
      <c r="AE186" s="83"/>
      <c r="AF186" s="83"/>
    </row>
    <row r="187" customFormat="false" ht="14.25" hidden="false" customHeight="false" outlineLevel="0" collapsed="false">
      <c r="A187" s="82" t="str">
        <f aca="false">IF(G187&lt;&gt;0,IF(COUNTIF(G$4:G$200,G187)&lt;&gt;1,RANK(G187,G$4:G$200)&amp;"°",RANK(G187,G$4:G$200)),"")</f>
        <v/>
      </c>
      <c r="B187" s="83"/>
      <c r="C187" s="86" t="str">
        <f aca="false">IFERROR(VLOOKUP($B187,TabJoueurs,2,0),"")</f>
        <v/>
      </c>
      <c r="D187" s="86" t="str">
        <f aca="false">IFERROR(VLOOKUP($B187,TabJoueurs,3,0),"")</f>
        <v/>
      </c>
      <c r="E187" s="86" t="str">
        <f aca="false">IFERROR(VLOOKUP($B187,TabJoueurs,4,0),"")</f>
        <v/>
      </c>
      <c r="F187" s="86" t="str">
        <f aca="false">IFERROR(VLOOKUP($B187,TabJoueurs,7,0),"")</f>
        <v/>
      </c>
      <c r="G187" s="103"/>
      <c r="H187" s="82" t="n">
        <f aca="false">COUNTIF(E$4:E187,E187)</f>
        <v>65</v>
      </c>
      <c r="I187" s="82" t="n">
        <f aca="false">IFERROR(IF(H187&lt;6,I186+1,I186),0)</f>
        <v>70</v>
      </c>
      <c r="J187" s="82" t="str">
        <f aca="false">IF(G187&gt;0,IF(H187&lt;6,PtsMax-I187+1,""),"")</f>
        <v/>
      </c>
      <c r="K187" s="97" t="n">
        <f aca="false">MAX(M187:AB187)</f>
        <v>0</v>
      </c>
      <c r="L187" s="98" t="n">
        <f aca="false">IFERROR(G187/G$1,"")</f>
        <v>0</v>
      </c>
      <c r="M187" s="99" t="str">
        <f aca="false">IF(M$2=$E187,$J187,"")</f>
        <v/>
      </c>
      <c r="N187" s="86" t="str">
        <f aca="false">IF(N$2=$E187,$J187,"")</f>
        <v/>
      </c>
      <c r="O187" s="99" t="str">
        <f aca="false">IF(O$2=$E187,$J187,"")</f>
        <v/>
      </c>
      <c r="P187" s="86" t="str">
        <f aca="false">IF(P$2=$E187,$J187,"")</f>
        <v/>
      </c>
      <c r="Q187" s="86" t="str">
        <f aca="false">IF(Q$2=$E187,$J187,"")</f>
        <v/>
      </c>
      <c r="R187" s="99" t="str">
        <f aca="false">IF(R$2=$E187,$J187,"")</f>
        <v/>
      </c>
      <c r="S187" s="86" t="str">
        <f aca="false">IF(S$2=$E187,$J187,"")</f>
        <v/>
      </c>
      <c r="T187" s="99" t="str">
        <f aca="false">IF(T$2=$E187,$J187,"")</f>
        <v/>
      </c>
      <c r="U187" s="86" t="str">
        <f aca="false">IF(U$2=$E187,$J187,"")</f>
        <v/>
      </c>
      <c r="V187" s="99" t="str">
        <f aca="false">IF(V$2=$E187,$J187,"")</f>
        <v/>
      </c>
      <c r="W187" s="86" t="str">
        <f aca="false">IF(W$2=$E187,$J187,"")</f>
        <v/>
      </c>
      <c r="X187" s="99" t="str">
        <f aca="false">IF(X$2=$E187,$J187,"")</f>
        <v/>
      </c>
      <c r="Y187" s="86" t="str">
        <f aca="false">IF(Y$2=$E187,$J187,"")</f>
        <v/>
      </c>
      <c r="Z187" s="99" t="str">
        <f aca="false">IF(Z$2=$E187,$J187,"")</f>
        <v/>
      </c>
      <c r="AA187" s="86" t="str">
        <f aca="false">IF(AA$2=$E187,$J187,"")</f>
        <v/>
      </c>
      <c r="AB187" s="99" t="str">
        <f aca="false">IF(AB$2=$E187,$J187,"")</f>
        <v/>
      </c>
      <c r="AC187" s="101"/>
      <c r="AD187" s="83"/>
      <c r="AE187" s="83"/>
      <c r="AF187" s="83"/>
    </row>
    <row r="188" customFormat="false" ht="14.25" hidden="false" customHeight="false" outlineLevel="0" collapsed="false">
      <c r="A188" s="82" t="str">
        <f aca="false">IF(G188&lt;&gt;0,IF(COUNTIF(G$4:G$200,G188)&lt;&gt;1,RANK(G188,G$4:G$200)&amp;"°",RANK(G188,G$4:G$200)),"")</f>
        <v/>
      </c>
      <c r="B188" s="83"/>
      <c r="C188" s="86" t="str">
        <f aca="false">IFERROR(VLOOKUP($B188,TabJoueurs,2,0),"")</f>
        <v/>
      </c>
      <c r="D188" s="86" t="str">
        <f aca="false">IFERROR(VLOOKUP($B188,TabJoueurs,3,0),"")</f>
        <v/>
      </c>
      <c r="E188" s="86" t="str">
        <f aca="false">IFERROR(VLOOKUP($B188,TabJoueurs,4,0),"")</f>
        <v/>
      </c>
      <c r="F188" s="86" t="str">
        <f aca="false">IFERROR(VLOOKUP($B188,TabJoueurs,7,0),"")</f>
        <v/>
      </c>
      <c r="G188" s="103"/>
      <c r="H188" s="82" t="n">
        <f aca="false">COUNTIF(E$4:E188,E188)</f>
        <v>66</v>
      </c>
      <c r="I188" s="82" t="n">
        <f aca="false">IFERROR(IF(H188&lt;6,I187+1,I187),0)</f>
        <v>70</v>
      </c>
      <c r="J188" s="82" t="str">
        <f aca="false">IF(G188&gt;0,IF(H188&lt;6,PtsMax-I188+1,""),"")</f>
        <v/>
      </c>
      <c r="K188" s="97" t="n">
        <f aca="false">MAX(M188:AB188)</f>
        <v>0</v>
      </c>
      <c r="L188" s="98" t="n">
        <f aca="false">IFERROR(G188/G$1,"")</f>
        <v>0</v>
      </c>
      <c r="M188" s="99" t="str">
        <f aca="false">IF(M$2=$E188,$J188,"")</f>
        <v/>
      </c>
      <c r="N188" s="86" t="str">
        <f aca="false">IF(N$2=$E188,$J188,"")</f>
        <v/>
      </c>
      <c r="O188" s="99" t="str">
        <f aca="false">IF(O$2=$E188,$J188,"")</f>
        <v/>
      </c>
      <c r="P188" s="86" t="str">
        <f aca="false">IF(P$2=$E188,$J188,"")</f>
        <v/>
      </c>
      <c r="Q188" s="86" t="str">
        <f aca="false">IF(Q$2=$E188,$J188,"")</f>
        <v/>
      </c>
      <c r="R188" s="99" t="str">
        <f aca="false">IF(R$2=$E188,$J188,"")</f>
        <v/>
      </c>
      <c r="S188" s="86" t="str">
        <f aca="false">IF(S$2=$E188,$J188,"")</f>
        <v/>
      </c>
      <c r="T188" s="99" t="str">
        <f aca="false">IF(T$2=$E188,$J188,"")</f>
        <v/>
      </c>
      <c r="U188" s="86" t="str">
        <f aca="false">IF(U$2=$E188,$J188,"")</f>
        <v/>
      </c>
      <c r="V188" s="99" t="str">
        <f aca="false">IF(V$2=$E188,$J188,"")</f>
        <v/>
      </c>
      <c r="W188" s="86" t="str">
        <f aca="false">IF(W$2=$E188,$J188,"")</f>
        <v/>
      </c>
      <c r="X188" s="99" t="str">
        <f aca="false">IF(X$2=$E188,$J188,"")</f>
        <v/>
      </c>
      <c r="Y188" s="86" t="str">
        <f aca="false">IF(Y$2=$E188,$J188,"")</f>
        <v/>
      </c>
      <c r="Z188" s="99" t="str">
        <f aca="false">IF(Z$2=$E188,$J188,"")</f>
        <v/>
      </c>
      <c r="AA188" s="86" t="str">
        <f aca="false">IF(AA$2=$E188,$J188,"")</f>
        <v/>
      </c>
      <c r="AB188" s="99" t="str">
        <f aca="false">IF(AB$2=$E188,$J188,"")</f>
        <v/>
      </c>
      <c r="AC188" s="101"/>
      <c r="AD188" s="83"/>
      <c r="AE188" s="83"/>
      <c r="AF188" s="83"/>
    </row>
    <row r="189" customFormat="false" ht="14.25" hidden="false" customHeight="false" outlineLevel="0" collapsed="false">
      <c r="A189" s="82" t="str">
        <f aca="false">IF(G189&lt;&gt;0,IF(COUNTIF(G$4:G$200,G189)&lt;&gt;1,RANK(G189,G$4:G$200)&amp;"°",RANK(G189,G$4:G$200)),"")</f>
        <v/>
      </c>
      <c r="B189" s="83"/>
      <c r="C189" s="86" t="str">
        <f aca="false">IFERROR(VLOOKUP($B189,TabJoueurs,2,0),"")</f>
        <v/>
      </c>
      <c r="D189" s="86" t="str">
        <f aca="false">IFERROR(VLOOKUP($B189,TabJoueurs,3,0),"")</f>
        <v/>
      </c>
      <c r="E189" s="86" t="str">
        <f aca="false">IFERROR(VLOOKUP($B189,TabJoueurs,4,0),"")</f>
        <v/>
      </c>
      <c r="F189" s="86" t="str">
        <f aca="false">IFERROR(VLOOKUP($B189,TabJoueurs,7,0),"")</f>
        <v/>
      </c>
      <c r="G189" s="103"/>
      <c r="H189" s="82" t="n">
        <f aca="false">COUNTIF(E$4:E189,E189)</f>
        <v>67</v>
      </c>
      <c r="I189" s="82" t="n">
        <f aca="false">IFERROR(IF(H189&lt;6,I188+1,I188),0)</f>
        <v>70</v>
      </c>
      <c r="J189" s="82" t="str">
        <f aca="false">IF(G189&gt;0,IF(H189&lt;6,PtsMax-I189+1,""),"")</f>
        <v/>
      </c>
      <c r="K189" s="97" t="n">
        <f aca="false">MAX(M189:AB189)</f>
        <v>0</v>
      </c>
      <c r="L189" s="98" t="n">
        <f aca="false">IFERROR(G189/G$1,"")</f>
        <v>0</v>
      </c>
      <c r="M189" s="99" t="str">
        <f aca="false">IF(M$2=$E189,$J189,"")</f>
        <v/>
      </c>
      <c r="N189" s="86" t="str">
        <f aca="false">IF(N$2=$E189,$J189,"")</f>
        <v/>
      </c>
      <c r="O189" s="99" t="str">
        <f aca="false">IF(O$2=$E189,$J189,"")</f>
        <v/>
      </c>
      <c r="P189" s="86" t="str">
        <f aca="false">IF(P$2=$E189,$J189,"")</f>
        <v/>
      </c>
      <c r="Q189" s="86" t="str">
        <f aca="false">IF(Q$2=$E189,$J189,"")</f>
        <v/>
      </c>
      <c r="R189" s="99" t="str">
        <f aca="false">IF(R$2=$E189,$J189,"")</f>
        <v/>
      </c>
      <c r="S189" s="86" t="str">
        <f aca="false">IF(S$2=$E189,$J189,"")</f>
        <v/>
      </c>
      <c r="T189" s="99" t="str">
        <f aca="false">IF(T$2=$E189,$J189,"")</f>
        <v/>
      </c>
      <c r="U189" s="86" t="str">
        <f aca="false">IF(U$2=$E189,$J189,"")</f>
        <v/>
      </c>
      <c r="V189" s="99" t="str">
        <f aca="false">IF(V$2=$E189,$J189,"")</f>
        <v/>
      </c>
      <c r="W189" s="86" t="str">
        <f aca="false">IF(W$2=$E189,$J189,"")</f>
        <v/>
      </c>
      <c r="X189" s="99" t="str">
        <f aca="false">IF(X$2=$E189,$J189,"")</f>
        <v/>
      </c>
      <c r="Y189" s="86" t="str">
        <f aca="false">IF(Y$2=$E189,$J189,"")</f>
        <v/>
      </c>
      <c r="Z189" s="99" t="str">
        <f aca="false">IF(Z$2=$E189,$J189,"")</f>
        <v/>
      </c>
      <c r="AA189" s="86" t="str">
        <f aca="false">IF(AA$2=$E189,$J189,"")</f>
        <v/>
      </c>
      <c r="AB189" s="99" t="str">
        <f aca="false">IF(AB$2=$E189,$J189,"")</f>
        <v/>
      </c>
      <c r="AC189" s="101"/>
      <c r="AD189" s="83"/>
      <c r="AE189" s="83"/>
      <c r="AF189" s="83"/>
    </row>
    <row r="190" customFormat="false" ht="14.25" hidden="false" customHeight="false" outlineLevel="0" collapsed="false">
      <c r="A190" s="82" t="str">
        <f aca="false">IF(G190&lt;&gt;0,IF(COUNTIF(G$4:G$200,G190)&lt;&gt;1,RANK(G190,G$4:G$200)&amp;"°",RANK(G190,G$4:G$200)),"")</f>
        <v/>
      </c>
      <c r="B190" s="83"/>
      <c r="C190" s="86" t="str">
        <f aca="false">IFERROR(VLOOKUP($B190,TabJoueurs,2,0),"")</f>
        <v/>
      </c>
      <c r="D190" s="86" t="str">
        <f aca="false">IFERROR(VLOOKUP($B190,TabJoueurs,3,0),"")</f>
        <v/>
      </c>
      <c r="E190" s="86" t="str">
        <f aca="false">IFERROR(VLOOKUP($B190,TabJoueurs,4,0),"")</f>
        <v/>
      </c>
      <c r="F190" s="86" t="str">
        <f aca="false">IFERROR(VLOOKUP($B190,TabJoueurs,7,0),"")</f>
        <v/>
      </c>
      <c r="G190" s="103"/>
      <c r="H190" s="82" t="n">
        <f aca="false">COUNTIF(E$4:E190,E190)</f>
        <v>68</v>
      </c>
      <c r="I190" s="82" t="n">
        <f aca="false">IFERROR(IF(H190&lt;6,I189+1,I189),0)</f>
        <v>70</v>
      </c>
      <c r="J190" s="82" t="str">
        <f aca="false">IF(G190&gt;0,IF(H190&lt;6,PtsMax-I190+1,""),"")</f>
        <v/>
      </c>
      <c r="K190" s="97" t="n">
        <f aca="false">MAX(M190:AB190)</f>
        <v>0</v>
      </c>
      <c r="L190" s="98" t="n">
        <f aca="false">IFERROR(G190/G$1,"")</f>
        <v>0</v>
      </c>
      <c r="M190" s="99" t="str">
        <f aca="false">IF(M$2=$E190,$J190,"")</f>
        <v/>
      </c>
      <c r="N190" s="86" t="str">
        <f aca="false">IF(N$2=$E190,$J190,"")</f>
        <v/>
      </c>
      <c r="O190" s="99" t="str">
        <f aca="false">IF(O$2=$E190,$J190,"")</f>
        <v/>
      </c>
      <c r="P190" s="86" t="str">
        <f aca="false">IF(P$2=$E190,$J190,"")</f>
        <v/>
      </c>
      <c r="Q190" s="86" t="str">
        <f aca="false">IF(Q$2=$E190,$J190,"")</f>
        <v/>
      </c>
      <c r="R190" s="99" t="str">
        <f aca="false">IF(R$2=$E190,$J190,"")</f>
        <v/>
      </c>
      <c r="S190" s="86" t="str">
        <f aca="false">IF(S$2=$E190,$J190,"")</f>
        <v/>
      </c>
      <c r="T190" s="99" t="str">
        <f aca="false">IF(T$2=$E190,$J190,"")</f>
        <v/>
      </c>
      <c r="U190" s="86" t="str">
        <f aca="false">IF(U$2=$E190,$J190,"")</f>
        <v/>
      </c>
      <c r="V190" s="99" t="str">
        <f aca="false">IF(V$2=$E190,$J190,"")</f>
        <v/>
      </c>
      <c r="W190" s="86" t="str">
        <f aca="false">IF(W$2=$E190,$J190,"")</f>
        <v/>
      </c>
      <c r="X190" s="99" t="str">
        <f aca="false">IF(X$2=$E190,$J190,"")</f>
        <v/>
      </c>
      <c r="Y190" s="86" t="str">
        <f aca="false">IF(Y$2=$E190,$J190,"")</f>
        <v/>
      </c>
      <c r="Z190" s="99" t="str">
        <f aca="false">IF(Z$2=$E190,$J190,"")</f>
        <v/>
      </c>
      <c r="AA190" s="86" t="str">
        <f aca="false">IF(AA$2=$E190,$J190,"")</f>
        <v/>
      </c>
      <c r="AB190" s="99" t="str">
        <f aca="false">IF(AB$2=$E190,$J190,"")</f>
        <v/>
      </c>
      <c r="AC190" s="101"/>
      <c r="AD190" s="83"/>
      <c r="AE190" s="83"/>
      <c r="AF190" s="83"/>
    </row>
    <row r="191" customFormat="false" ht="14.25" hidden="false" customHeight="false" outlineLevel="0" collapsed="false">
      <c r="A191" s="82" t="str">
        <f aca="false">IF(G191&lt;&gt;0,IF(COUNTIF(G$4:G$200,G191)&lt;&gt;1,RANK(G191,G$4:G$200)&amp;"°",RANK(G191,G$4:G$200)),"")</f>
        <v/>
      </c>
      <c r="B191" s="83"/>
      <c r="C191" s="86" t="str">
        <f aca="false">IFERROR(VLOOKUP($B191,TabJoueurs,2,0),"")</f>
        <v/>
      </c>
      <c r="D191" s="86" t="str">
        <f aca="false">IFERROR(VLOOKUP($B191,TabJoueurs,3,0),"")</f>
        <v/>
      </c>
      <c r="E191" s="86" t="str">
        <f aca="false">IFERROR(VLOOKUP($B191,TabJoueurs,4,0),"")</f>
        <v/>
      </c>
      <c r="F191" s="86" t="str">
        <f aca="false">IFERROR(VLOOKUP($B191,TabJoueurs,7,0),"")</f>
        <v/>
      </c>
      <c r="G191" s="103"/>
      <c r="H191" s="82" t="n">
        <f aca="false">COUNTIF(E$4:E191,E191)</f>
        <v>69</v>
      </c>
      <c r="I191" s="82" t="n">
        <f aca="false">IFERROR(IF(H191&lt;6,I190+1,I190),0)</f>
        <v>70</v>
      </c>
      <c r="J191" s="82" t="str">
        <f aca="false">IF(G191&gt;0,IF(H191&lt;6,PtsMax-I191+1,""),"")</f>
        <v/>
      </c>
      <c r="K191" s="97" t="n">
        <f aca="false">MAX(M191:AB191)</f>
        <v>0</v>
      </c>
      <c r="L191" s="98" t="n">
        <f aca="false">IFERROR(G191/G$1,"")</f>
        <v>0</v>
      </c>
      <c r="M191" s="99" t="str">
        <f aca="false">IF(M$2=$E191,$J191,"")</f>
        <v/>
      </c>
      <c r="N191" s="86" t="str">
        <f aca="false">IF(N$2=$E191,$J191,"")</f>
        <v/>
      </c>
      <c r="O191" s="99" t="str">
        <f aca="false">IF(O$2=$E191,$J191,"")</f>
        <v/>
      </c>
      <c r="P191" s="86" t="str">
        <f aca="false">IF(P$2=$E191,$J191,"")</f>
        <v/>
      </c>
      <c r="Q191" s="86" t="str">
        <f aca="false">IF(Q$2=$E191,$J191,"")</f>
        <v/>
      </c>
      <c r="R191" s="99" t="str">
        <f aca="false">IF(R$2=$E191,$J191,"")</f>
        <v/>
      </c>
      <c r="S191" s="86" t="str">
        <f aca="false">IF(S$2=$E191,$J191,"")</f>
        <v/>
      </c>
      <c r="T191" s="99" t="str">
        <f aca="false">IF(T$2=$E191,$J191,"")</f>
        <v/>
      </c>
      <c r="U191" s="86" t="str">
        <f aca="false">IF(U$2=$E191,$J191,"")</f>
        <v/>
      </c>
      <c r="V191" s="99" t="str">
        <f aca="false">IF(V$2=$E191,$J191,"")</f>
        <v/>
      </c>
      <c r="W191" s="86" t="str">
        <f aca="false">IF(W$2=$E191,$J191,"")</f>
        <v/>
      </c>
      <c r="X191" s="99" t="str">
        <f aca="false">IF(X$2=$E191,$J191,"")</f>
        <v/>
      </c>
      <c r="Y191" s="86" t="str">
        <f aca="false">IF(Y$2=$E191,$J191,"")</f>
        <v/>
      </c>
      <c r="Z191" s="99" t="str">
        <f aca="false">IF(Z$2=$E191,$J191,"")</f>
        <v/>
      </c>
      <c r="AA191" s="86" t="str">
        <f aca="false">IF(AA$2=$E191,$J191,"")</f>
        <v/>
      </c>
      <c r="AB191" s="99" t="str">
        <f aca="false">IF(AB$2=$E191,$J191,"")</f>
        <v/>
      </c>
      <c r="AC191" s="101"/>
      <c r="AD191" s="83"/>
      <c r="AE191" s="83"/>
      <c r="AF191" s="83"/>
    </row>
    <row r="192" customFormat="false" ht="14.25" hidden="false" customHeight="false" outlineLevel="0" collapsed="false">
      <c r="A192" s="82" t="str">
        <f aca="false">IF(G192&lt;&gt;0,IF(COUNTIF(G$4:G$200,G192)&lt;&gt;1,RANK(G192,G$4:G$200)&amp;"°",RANK(G192,G$4:G$200)),"")</f>
        <v/>
      </c>
      <c r="B192" s="83"/>
      <c r="C192" s="86" t="str">
        <f aca="false">IFERROR(VLOOKUP($B192,TabJoueurs,2,0),"")</f>
        <v/>
      </c>
      <c r="D192" s="86" t="str">
        <f aca="false">IFERROR(VLOOKUP($B192,TabJoueurs,3,0),"")</f>
        <v/>
      </c>
      <c r="E192" s="86" t="str">
        <f aca="false">IFERROR(VLOOKUP($B192,TabJoueurs,4,0),"")</f>
        <v/>
      </c>
      <c r="F192" s="86" t="str">
        <f aca="false">IFERROR(VLOOKUP($B192,TabJoueurs,7,0),"")</f>
        <v/>
      </c>
      <c r="G192" s="103"/>
      <c r="H192" s="82" t="n">
        <f aca="false">COUNTIF(E$4:E192,E192)</f>
        <v>70</v>
      </c>
      <c r="I192" s="82" t="n">
        <f aca="false">IFERROR(IF(H192&lt;6,I191+1,I191),0)</f>
        <v>70</v>
      </c>
      <c r="J192" s="82" t="str">
        <f aca="false">IF(G192&gt;0,IF(H192&lt;6,PtsMax-I192+1,""),"")</f>
        <v/>
      </c>
      <c r="K192" s="97" t="n">
        <f aca="false">MAX(M192:AB192)</f>
        <v>0</v>
      </c>
      <c r="L192" s="98" t="n">
        <f aca="false">IFERROR(G192/G$1,"")</f>
        <v>0</v>
      </c>
      <c r="M192" s="99" t="str">
        <f aca="false">IF(M$2=$E192,$J192,"")</f>
        <v/>
      </c>
      <c r="N192" s="86" t="str">
        <f aca="false">IF(N$2=$E192,$J192,"")</f>
        <v/>
      </c>
      <c r="O192" s="99" t="str">
        <f aca="false">IF(O$2=$E192,$J192,"")</f>
        <v/>
      </c>
      <c r="P192" s="86" t="str">
        <f aca="false">IF(P$2=$E192,$J192,"")</f>
        <v/>
      </c>
      <c r="Q192" s="86" t="str">
        <f aca="false">IF(Q$2=$E192,$J192,"")</f>
        <v/>
      </c>
      <c r="R192" s="99" t="str">
        <f aca="false">IF(R$2=$E192,$J192,"")</f>
        <v/>
      </c>
      <c r="S192" s="86" t="str">
        <f aca="false">IF(S$2=$E192,$J192,"")</f>
        <v/>
      </c>
      <c r="T192" s="99" t="str">
        <f aca="false">IF(T$2=$E192,$J192,"")</f>
        <v/>
      </c>
      <c r="U192" s="86" t="str">
        <f aca="false">IF(U$2=$E192,$J192,"")</f>
        <v/>
      </c>
      <c r="V192" s="99" t="str">
        <f aca="false">IF(V$2=$E192,$J192,"")</f>
        <v/>
      </c>
      <c r="W192" s="86" t="str">
        <f aca="false">IF(W$2=$E192,$J192,"")</f>
        <v/>
      </c>
      <c r="X192" s="99" t="str">
        <f aca="false">IF(X$2=$E192,$J192,"")</f>
        <v/>
      </c>
      <c r="Y192" s="86" t="str">
        <f aca="false">IF(Y$2=$E192,$J192,"")</f>
        <v/>
      </c>
      <c r="Z192" s="99" t="str">
        <f aca="false">IF(Z$2=$E192,$J192,"")</f>
        <v/>
      </c>
      <c r="AA192" s="86" t="str">
        <f aca="false">IF(AA$2=$E192,$J192,"")</f>
        <v/>
      </c>
      <c r="AB192" s="99" t="str">
        <f aca="false">IF(AB$2=$E192,$J192,"")</f>
        <v/>
      </c>
      <c r="AC192" s="101"/>
      <c r="AD192" s="83"/>
      <c r="AE192" s="83"/>
      <c r="AF192" s="83"/>
    </row>
    <row r="193" customFormat="false" ht="14.25" hidden="false" customHeight="false" outlineLevel="0" collapsed="false">
      <c r="A193" s="82" t="str">
        <f aca="false">IF(G193&lt;&gt;0,IF(COUNTIF(G$4:G$200,G193)&lt;&gt;1,RANK(G193,G$4:G$200)&amp;"°",RANK(G193,G$4:G$200)),"")</f>
        <v/>
      </c>
      <c r="B193" s="83"/>
      <c r="C193" s="86" t="str">
        <f aca="false">IFERROR(VLOOKUP($B193,TabJoueurs,2,0),"")</f>
        <v/>
      </c>
      <c r="D193" s="86" t="str">
        <f aca="false">IFERROR(VLOOKUP($B193,TabJoueurs,3,0),"")</f>
        <v/>
      </c>
      <c r="E193" s="86" t="str">
        <f aca="false">IFERROR(VLOOKUP($B193,TabJoueurs,4,0),"")</f>
        <v/>
      </c>
      <c r="F193" s="86" t="str">
        <f aca="false">IFERROR(VLOOKUP($B193,TabJoueurs,7,0),"")</f>
        <v/>
      </c>
      <c r="G193" s="103"/>
      <c r="H193" s="82" t="n">
        <f aca="false">COUNTIF(E$4:E193,E193)</f>
        <v>71</v>
      </c>
      <c r="I193" s="82" t="n">
        <f aca="false">IFERROR(IF(H193&lt;6,I192+1,I192),0)</f>
        <v>70</v>
      </c>
      <c r="J193" s="82" t="str">
        <f aca="false">IF(G193&gt;0,IF(H193&lt;6,PtsMax-I193+1,""),"")</f>
        <v/>
      </c>
      <c r="K193" s="97" t="n">
        <f aca="false">MAX(M193:AB193)</f>
        <v>0</v>
      </c>
      <c r="L193" s="98" t="n">
        <f aca="false">IFERROR(G193/G$1,"")</f>
        <v>0</v>
      </c>
      <c r="M193" s="99" t="str">
        <f aca="false">IF(M$2=$E193,$J193,"")</f>
        <v/>
      </c>
      <c r="N193" s="86" t="str">
        <f aca="false">IF(N$2=$E193,$J193,"")</f>
        <v/>
      </c>
      <c r="O193" s="99" t="str">
        <f aca="false">IF(O$2=$E193,$J193,"")</f>
        <v/>
      </c>
      <c r="P193" s="86" t="str">
        <f aca="false">IF(P$2=$E193,$J193,"")</f>
        <v/>
      </c>
      <c r="Q193" s="86" t="str">
        <f aca="false">IF(Q$2=$E193,$J193,"")</f>
        <v/>
      </c>
      <c r="R193" s="99" t="str">
        <f aca="false">IF(R$2=$E193,$J193,"")</f>
        <v/>
      </c>
      <c r="S193" s="86" t="str">
        <f aca="false">IF(S$2=$E193,$J193,"")</f>
        <v/>
      </c>
      <c r="T193" s="99" t="str">
        <f aca="false">IF(T$2=$E193,$J193,"")</f>
        <v/>
      </c>
      <c r="U193" s="86" t="str">
        <f aca="false">IF(U$2=$E193,$J193,"")</f>
        <v/>
      </c>
      <c r="V193" s="99" t="str">
        <f aca="false">IF(V$2=$E193,$J193,"")</f>
        <v/>
      </c>
      <c r="W193" s="86" t="str">
        <f aca="false">IF(W$2=$E193,$J193,"")</f>
        <v/>
      </c>
      <c r="X193" s="99" t="str">
        <f aca="false">IF(X$2=$E193,$J193,"")</f>
        <v/>
      </c>
      <c r="Y193" s="86" t="str">
        <f aca="false">IF(Y$2=$E193,$J193,"")</f>
        <v/>
      </c>
      <c r="Z193" s="99" t="str">
        <f aca="false">IF(Z$2=$E193,$J193,"")</f>
        <v/>
      </c>
      <c r="AA193" s="86" t="str">
        <f aca="false">IF(AA$2=$E193,$J193,"")</f>
        <v/>
      </c>
      <c r="AB193" s="99" t="str">
        <f aca="false">IF(AB$2=$E193,$J193,"")</f>
        <v/>
      </c>
      <c r="AC193" s="101"/>
      <c r="AD193" s="83"/>
      <c r="AE193" s="83"/>
      <c r="AF193" s="83"/>
    </row>
    <row r="194" customFormat="false" ht="14.25" hidden="false" customHeight="false" outlineLevel="0" collapsed="false">
      <c r="A194" s="82" t="str">
        <f aca="false">IF(G194&lt;&gt;0,IF(COUNTIF(G$4:G$200,G194)&lt;&gt;1,RANK(G194,G$4:G$200)&amp;"°",RANK(G194,G$4:G$200)),"")</f>
        <v/>
      </c>
      <c r="B194" s="83"/>
      <c r="C194" s="86" t="str">
        <f aca="false">IFERROR(VLOOKUP($B194,TabJoueurs,2,0),"")</f>
        <v/>
      </c>
      <c r="D194" s="86" t="str">
        <f aca="false">IFERROR(VLOOKUP($B194,TabJoueurs,3,0),"")</f>
        <v/>
      </c>
      <c r="E194" s="86" t="str">
        <f aca="false">IFERROR(VLOOKUP($B194,TabJoueurs,4,0),"")</f>
        <v/>
      </c>
      <c r="F194" s="86" t="str">
        <f aca="false">IFERROR(VLOOKUP($B194,TabJoueurs,7,0),"")</f>
        <v/>
      </c>
      <c r="G194" s="103"/>
      <c r="H194" s="82" t="n">
        <f aca="false">COUNTIF(E$4:E194,E194)</f>
        <v>72</v>
      </c>
      <c r="I194" s="82" t="n">
        <f aca="false">IFERROR(IF(H194&lt;6,I193+1,I193),0)</f>
        <v>70</v>
      </c>
      <c r="J194" s="82" t="str">
        <f aca="false">IF(G194&gt;0,IF(H194&lt;6,PtsMax-I194+1,""),"")</f>
        <v/>
      </c>
      <c r="K194" s="97" t="n">
        <f aca="false">MAX(M194:AB194)</f>
        <v>0</v>
      </c>
      <c r="L194" s="98" t="n">
        <f aca="false">IFERROR(G194/G$1,"")</f>
        <v>0</v>
      </c>
      <c r="M194" s="99" t="str">
        <f aca="false">IF(M$2=$E194,$J194,"")</f>
        <v/>
      </c>
      <c r="N194" s="86" t="str">
        <f aca="false">IF(N$2=$E194,$J194,"")</f>
        <v/>
      </c>
      <c r="O194" s="99" t="str">
        <f aca="false">IF(O$2=$E194,$J194,"")</f>
        <v/>
      </c>
      <c r="P194" s="86" t="str">
        <f aca="false">IF(P$2=$E194,$J194,"")</f>
        <v/>
      </c>
      <c r="Q194" s="86" t="str">
        <f aca="false">IF(Q$2=$E194,$J194,"")</f>
        <v/>
      </c>
      <c r="R194" s="99" t="str">
        <f aca="false">IF(R$2=$E194,$J194,"")</f>
        <v/>
      </c>
      <c r="S194" s="86" t="str">
        <f aca="false">IF(S$2=$E194,$J194,"")</f>
        <v/>
      </c>
      <c r="T194" s="99" t="str">
        <f aca="false">IF(T$2=$E194,$J194,"")</f>
        <v/>
      </c>
      <c r="U194" s="86" t="str">
        <f aca="false">IF(U$2=$E194,$J194,"")</f>
        <v/>
      </c>
      <c r="V194" s="99" t="str">
        <f aca="false">IF(V$2=$E194,$J194,"")</f>
        <v/>
      </c>
      <c r="W194" s="86" t="str">
        <f aca="false">IF(W$2=$E194,$J194,"")</f>
        <v/>
      </c>
      <c r="X194" s="99" t="str">
        <f aca="false">IF(X$2=$E194,$J194,"")</f>
        <v/>
      </c>
      <c r="Y194" s="86" t="str">
        <f aca="false">IF(Y$2=$E194,$J194,"")</f>
        <v/>
      </c>
      <c r="Z194" s="99" t="str">
        <f aca="false">IF(Z$2=$E194,$J194,"")</f>
        <v/>
      </c>
      <c r="AA194" s="86" t="str">
        <f aca="false">IF(AA$2=$E194,$J194,"")</f>
        <v/>
      </c>
      <c r="AB194" s="99" t="str">
        <f aca="false">IF(AB$2=$E194,$J194,"")</f>
        <v/>
      </c>
      <c r="AC194" s="101"/>
      <c r="AD194" s="83"/>
      <c r="AE194" s="83"/>
      <c r="AF194" s="83"/>
    </row>
    <row r="195" customFormat="false" ht="14.25" hidden="false" customHeight="false" outlineLevel="0" collapsed="false">
      <c r="A195" s="82" t="str">
        <f aca="false">IF(G195&lt;&gt;0,IF(COUNTIF(G$4:G$200,G195)&lt;&gt;1,RANK(G195,G$4:G$200)&amp;"°",RANK(G195,G$4:G$200)),"")</f>
        <v/>
      </c>
      <c r="B195" s="83"/>
      <c r="C195" s="86" t="str">
        <f aca="false">IFERROR(VLOOKUP($B195,TabJoueurs,2,0),"")</f>
        <v/>
      </c>
      <c r="D195" s="86" t="str">
        <f aca="false">IFERROR(VLOOKUP($B195,TabJoueurs,3,0),"")</f>
        <v/>
      </c>
      <c r="E195" s="86" t="str">
        <f aca="false">IFERROR(VLOOKUP($B195,TabJoueurs,4,0),"")</f>
        <v/>
      </c>
      <c r="F195" s="86" t="str">
        <f aca="false">IFERROR(VLOOKUP($B195,TabJoueurs,7,0),"")</f>
        <v/>
      </c>
      <c r="G195" s="103"/>
      <c r="H195" s="82" t="n">
        <f aca="false">COUNTIF(E$4:E195,E195)</f>
        <v>73</v>
      </c>
      <c r="I195" s="82" t="n">
        <f aca="false">IFERROR(IF(H195&lt;6,I194+1,I194),0)</f>
        <v>70</v>
      </c>
      <c r="J195" s="82" t="str">
        <f aca="false">IF(G195&gt;0,IF(H195&lt;6,PtsMax-I195+1,""),"")</f>
        <v/>
      </c>
      <c r="K195" s="97" t="n">
        <f aca="false">MAX(M195:AB195)</f>
        <v>0</v>
      </c>
      <c r="L195" s="98" t="n">
        <f aca="false">IFERROR(G195/G$1,"")</f>
        <v>0</v>
      </c>
      <c r="M195" s="99" t="str">
        <f aca="false">IF(M$2=$E195,$J195,"")</f>
        <v/>
      </c>
      <c r="N195" s="86" t="str">
        <f aca="false">IF(N$2=$E195,$J195,"")</f>
        <v/>
      </c>
      <c r="O195" s="99" t="str">
        <f aca="false">IF(O$2=$E195,$J195,"")</f>
        <v/>
      </c>
      <c r="P195" s="86" t="str">
        <f aca="false">IF(P$2=$E195,$J195,"")</f>
        <v/>
      </c>
      <c r="Q195" s="86" t="str">
        <f aca="false">IF(Q$2=$E195,$J195,"")</f>
        <v/>
      </c>
      <c r="R195" s="99" t="str">
        <f aca="false">IF(R$2=$E195,$J195,"")</f>
        <v/>
      </c>
      <c r="S195" s="86" t="str">
        <f aca="false">IF(S$2=$E195,$J195,"")</f>
        <v/>
      </c>
      <c r="T195" s="99" t="str">
        <f aca="false">IF(T$2=$E195,$J195,"")</f>
        <v/>
      </c>
      <c r="U195" s="86" t="str">
        <f aca="false">IF(U$2=$E195,$J195,"")</f>
        <v/>
      </c>
      <c r="V195" s="99" t="str">
        <f aca="false">IF(V$2=$E195,$J195,"")</f>
        <v/>
      </c>
      <c r="W195" s="86" t="str">
        <f aca="false">IF(W$2=$E195,$J195,"")</f>
        <v/>
      </c>
      <c r="X195" s="99" t="str">
        <f aca="false">IF(X$2=$E195,$J195,"")</f>
        <v/>
      </c>
      <c r="Y195" s="86" t="str">
        <f aca="false">IF(Y$2=$E195,$J195,"")</f>
        <v/>
      </c>
      <c r="Z195" s="99" t="str">
        <f aca="false">IF(Z$2=$E195,$J195,"")</f>
        <v/>
      </c>
      <c r="AA195" s="86" t="str">
        <f aca="false">IF(AA$2=$E195,$J195,"")</f>
        <v/>
      </c>
      <c r="AB195" s="99" t="str">
        <f aca="false">IF(AB$2=$E195,$J195,"")</f>
        <v/>
      </c>
      <c r="AC195" s="101"/>
      <c r="AD195" s="83"/>
      <c r="AE195" s="83"/>
      <c r="AF195" s="83"/>
    </row>
    <row r="196" customFormat="false" ht="14.25" hidden="false" customHeight="false" outlineLevel="0" collapsed="false">
      <c r="A196" s="82" t="str">
        <f aca="false">IF(G196&lt;&gt;0,IF(COUNTIF(G$4:G$200,G196)&lt;&gt;1,RANK(G196,G$4:G$200)&amp;"°",RANK(G196,G$4:G$200)),"")</f>
        <v/>
      </c>
      <c r="B196" s="83"/>
      <c r="C196" s="86" t="str">
        <f aca="false">IFERROR(VLOOKUP($B196,TabJoueurs,2,0),"")</f>
        <v/>
      </c>
      <c r="D196" s="86" t="str">
        <f aca="false">IFERROR(VLOOKUP($B196,TabJoueurs,3,0),"")</f>
        <v/>
      </c>
      <c r="E196" s="86" t="str">
        <f aca="false">IFERROR(VLOOKUP($B196,TabJoueurs,4,0),"")</f>
        <v/>
      </c>
      <c r="F196" s="86" t="str">
        <f aca="false">IFERROR(VLOOKUP($B196,TabJoueurs,7,0),"")</f>
        <v/>
      </c>
      <c r="G196" s="103"/>
      <c r="H196" s="82" t="n">
        <f aca="false">COUNTIF(E$4:E196,E196)</f>
        <v>74</v>
      </c>
      <c r="I196" s="82" t="n">
        <f aca="false">IFERROR(IF(H196&lt;6,I195+1,I195),0)</f>
        <v>70</v>
      </c>
      <c r="J196" s="82" t="str">
        <f aca="false">IF(G196&gt;0,IF(H196&lt;6,PtsMax-I196+1,""),"")</f>
        <v/>
      </c>
      <c r="K196" s="97" t="n">
        <f aca="false">MAX(M196:AB196)</f>
        <v>0</v>
      </c>
      <c r="L196" s="98" t="n">
        <f aca="false">IFERROR(G196/G$1,"")</f>
        <v>0</v>
      </c>
      <c r="M196" s="99" t="str">
        <f aca="false">IF(M$2=$E196,$J196,"")</f>
        <v/>
      </c>
      <c r="N196" s="86" t="str">
        <f aca="false">IF(N$2=$E196,$J196,"")</f>
        <v/>
      </c>
      <c r="O196" s="99" t="str">
        <f aca="false">IF(O$2=$E196,$J196,"")</f>
        <v/>
      </c>
      <c r="P196" s="86" t="str">
        <f aca="false">IF(P$2=$E196,$J196,"")</f>
        <v/>
      </c>
      <c r="Q196" s="86" t="str">
        <f aca="false">IF(Q$2=$E196,$J196,"")</f>
        <v/>
      </c>
      <c r="R196" s="99" t="str">
        <f aca="false">IF(R$2=$E196,$J196,"")</f>
        <v/>
      </c>
      <c r="S196" s="86" t="str">
        <f aca="false">IF(S$2=$E196,$J196,"")</f>
        <v/>
      </c>
      <c r="T196" s="99" t="str">
        <f aca="false">IF(T$2=$E196,$J196,"")</f>
        <v/>
      </c>
      <c r="U196" s="86" t="str">
        <f aca="false">IF(U$2=$E196,$J196,"")</f>
        <v/>
      </c>
      <c r="V196" s="99" t="str">
        <f aca="false">IF(V$2=$E196,$J196,"")</f>
        <v/>
      </c>
      <c r="W196" s="86" t="str">
        <f aca="false">IF(W$2=$E196,$J196,"")</f>
        <v/>
      </c>
      <c r="X196" s="99" t="str">
        <f aca="false">IF(X$2=$E196,$J196,"")</f>
        <v/>
      </c>
      <c r="Y196" s="86" t="str">
        <f aca="false">IF(Y$2=$E196,$J196,"")</f>
        <v/>
      </c>
      <c r="Z196" s="99" t="str">
        <f aca="false">IF(Z$2=$E196,$J196,"")</f>
        <v/>
      </c>
      <c r="AA196" s="86" t="str">
        <f aca="false">IF(AA$2=$E196,$J196,"")</f>
        <v/>
      </c>
      <c r="AB196" s="99" t="str">
        <f aca="false">IF(AB$2=$E196,$J196,"")</f>
        <v/>
      </c>
      <c r="AC196" s="101"/>
      <c r="AD196" s="83"/>
      <c r="AE196" s="83"/>
      <c r="AF196" s="83"/>
    </row>
    <row r="197" customFormat="false" ht="14.25" hidden="false" customHeight="false" outlineLevel="0" collapsed="false">
      <c r="A197" s="82" t="str">
        <f aca="false">IF(G197&lt;&gt;0,IF(COUNTIF(G$4:G$200,G197)&lt;&gt;1,RANK(G197,G$4:G$200)&amp;"°",RANK(G197,G$4:G$200)),"")</f>
        <v/>
      </c>
      <c r="B197" s="83"/>
      <c r="C197" s="86" t="str">
        <f aca="false">IFERROR(VLOOKUP($B197,TabJoueurs,2,0),"")</f>
        <v/>
      </c>
      <c r="D197" s="86" t="str">
        <f aca="false">IFERROR(VLOOKUP($B197,TabJoueurs,3,0),"")</f>
        <v/>
      </c>
      <c r="E197" s="86" t="str">
        <f aca="false">IFERROR(VLOOKUP($B197,TabJoueurs,4,0),"")</f>
        <v/>
      </c>
      <c r="F197" s="86" t="str">
        <f aca="false">IFERROR(VLOOKUP($B197,TabJoueurs,7,0),"")</f>
        <v/>
      </c>
      <c r="G197" s="103"/>
      <c r="H197" s="82" t="n">
        <f aca="false">COUNTIF(E$4:E197,E197)</f>
        <v>75</v>
      </c>
      <c r="I197" s="82" t="n">
        <f aca="false">IFERROR(IF(H197&lt;6,I196+1,I196),0)</f>
        <v>70</v>
      </c>
      <c r="J197" s="82" t="str">
        <f aca="false">IF(G197&gt;0,IF(H197&lt;6,PtsMax-I197+1,""),"")</f>
        <v/>
      </c>
      <c r="K197" s="97" t="n">
        <f aca="false">MAX(M197:AB197)</f>
        <v>0</v>
      </c>
      <c r="L197" s="98" t="n">
        <f aca="false">IFERROR(G197/G$1,"")</f>
        <v>0</v>
      </c>
      <c r="M197" s="99" t="str">
        <f aca="false">IF(M$2=$E197,$J197,"")</f>
        <v/>
      </c>
      <c r="N197" s="86" t="str">
        <f aca="false">IF(N$2=$E197,$J197,"")</f>
        <v/>
      </c>
      <c r="O197" s="99" t="str">
        <f aca="false">IF(O$2=$E197,$J197,"")</f>
        <v/>
      </c>
      <c r="P197" s="86" t="str">
        <f aca="false">IF(P$2=$E197,$J197,"")</f>
        <v/>
      </c>
      <c r="Q197" s="86" t="str">
        <f aca="false">IF(Q$2=$E197,$J197,"")</f>
        <v/>
      </c>
      <c r="R197" s="99" t="str">
        <f aca="false">IF(R$2=$E197,$J197,"")</f>
        <v/>
      </c>
      <c r="S197" s="86" t="str">
        <f aca="false">IF(S$2=$E197,$J197,"")</f>
        <v/>
      </c>
      <c r="T197" s="99" t="str">
        <f aca="false">IF(T$2=$E197,$J197,"")</f>
        <v/>
      </c>
      <c r="U197" s="86" t="str">
        <f aca="false">IF(U$2=$E197,$J197,"")</f>
        <v/>
      </c>
      <c r="V197" s="99" t="str">
        <f aca="false">IF(V$2=$E197,$J197,"")</f>
        <v/>
      </c>
      <c r="W197" s="86" t="str">
        <f aca="false">IF(W$2=$E197,$J197,"")</f>
        <v/>
      </c>
      <c r="X197" s="99" t="str">
        <f aca="false">IF(X$2=$E197,$J197,"")</f>
        <v/>
      </c>
      <c r="Y197" s="86" t="str">
        <f aca="false">IF(Y$2=$E197,$J197,"")</f>
        <v/>
      </c>
      <c r="Z197" s="99" t="str">
        <f aca="false">IF(Z$2=$E197,$J197,"")</f>
        <v/>
      </c>
      <c r="AA197" s="86" t="str">
        <f aca="false">IF(AA$2=$E197,$J197,"")</f>
        <v/>
      </c>
      <c r="AB197" s="99" t="str">
        <f aca="false">IF(AB$2=$E197,$J197,"")</f>
        <v/>
      </c>
      <c r="AC197" s="101"/>
      <c r="AD197" s="83"/>
      <c r="AE197" s="83"/>
      <c r="AF197" s="83"/>
    </row>
    <row r="198" customFormat="false" ht="14.25" hidden="false" customHeight="false" outlineLevel="0" collapsed="false">
      <c r="A198" s="82" t="str">
        <f aca="false">IF(G198&lt;&gt;0,IF(COUNTIF(G$4:G$200,G198)&lt;&gt;1,RANK(G198,G$4:G$200)&amp;"°",RANK(G198,G$4:G$200)),"")</f>
        <v/>
      </c>
      <c r="B198" s="83"/>
      <c r="C198" s="86" t="str">
        <f aca="false">IFERROR(VLOOKUP($B198,TabJoueurs,2,0),"")</f>
        <v/>
      </c>
      <c r="D198" s="86" t="str">
        <f aca="false">IFERROR(VLOOKUP($B198,TabJoueurs,3,0),"")</f>
        <v/>
      </c>
      <c r="E198" s="86" t="str">
        <f aca="false">IFERROR(VLOOKUP($B198,TabJoueurs,4,0),"")</f>
        <v/>
      </c>
      <c r="F198" s="86" t="str">
        <f aca="false">IFERROR(VLOOKUP($B198,TabJoueurs,7,0),"")</f>
        <v/>
      </c>
      <c r="G198" s="103"/>
      <c r="H198" s="82" t="n">
        <f aca="false">COUNTIF(E$4:E198,E198)</f>
        <v>76</v>
      </c>
      <c r="I198" s="82" t="n">
        <f aca="false">IFERROR(IF(H198&lt;6,I197+1,I197),0)</f>
        <v>70</v>
      </c>
      <c r="J198" s="82" t="str">
        <f aca="false">IF(G198&gt;0,IF(H198&lt;6,PtsMax-I198+1,""),"")</f>
        <v/>
      </c>
      <c r="K198" s="97" t="n">
        <f aca="false">MAX(M198:AB198)</f>
        <v>0</v>
      </c>
      <c r="L198" s="98" t="n">
        <f aca="false">IFERROR(G198/G$1,"")</f>
        <v>0</v>
      </c>
      <c r="M198" s="99" t="str">
        <f aca="false">IF(M$2=$E198,$J198,"")</f>
        <v/>
      </c>
      <c r="N198" s="86" t="str">
        <f aca="false">IF(N$2=$E198,$J198,"")</f>
        <v/>
      </c>
      <c r="O198" s="99" t="str">
        <f aca="false">IF(O$2=$E198,$J198,"")</f>
        <v/>
      </c>
      <c r="P198" s="86" t="str">
        <f aca="false">IF(P$2=$E198,$J198,"")</f>
        <v/>
      </c>
      <c r="Q198" s="86" t="str">
        <f aca="false">IF(Q$2=$E198,$J198,"")</f>
        <v/>
      </c>
      <c r="R198" s="99" t="str">
        <f aca="false">IF(R$2=$E198,$J198,"")</f>
        <v/>
      </c>
      <c r="S198" s="86" t="str">
        <f aca="false">IF(S$2=$E198,$J198,"")</f>
        <v/>
      </c>
      <c r="T198" s="99" t="str">
        <f aca="false">IF(T$2=$E198,$J198,"")</f>
        <v/>
      </c>
      <c r="U198" s="86" t="str">
        <f aca="false">IF(U$2=$E198,$J198,"")</f>
        <v/>
      </c>
      <c r="V198" s="99" t="str">
        <f aca="false">IF(V$2=$E198,$J198,"")</f>
        <v/>
      </c>
      <c r="W198" s="86" t="str">
        <f aca="false">IF(W$2=$E198,$J198,"")</f>
        <v/>
      </c>
      <c r="X198" s="99" t="str">
        <f aca="false">IF(X$2=$E198,$J198,"")</f>
        <v/>
      </c>
      <c r="Y198" s="86" t="str">
        <f aca="false">IF(Y$2=$E198,$J198,"")</f>
        <v/>
      </c>
      <c r="Z198" s="99" t="str">
        <f aca="false">IF(Z$2=$E198,$J198,"")</f>
        <v/>
      </c>
      <c r="AA198" s="86" t="str">
        <f aca="false">IF(AA$2=$E198,$J198,"")</f>
        <v/>
      </c>
      <c r="AB198" s="99" t="str">
        <f aca="false">IF(AB$2=$E198,$J198,"")</f>
        <v/>
      </c>
      <c r="AC198" s="101"/>
      <c r="AD198" s="83"/>
      <c r="AE198" s="83"/>
      <c r="AF198" s="83"/>
    </row>
    <row r="199" customFormat="false" ht="14.25" hidden="false" customHeight="false" outlineLevel="0" collapsed="false">
      <c r="A199" s="82" t="str">
        <f aca="false">IF(G199&lt;&gt;0,IF(COUNTIF(G$4:G$200,G199)&lt;&gt;1,RANK(G199,G$4:G$200)&amp;"°",RANK(G199,G$4:G$200)),"")</f>
        <v/>
      </c>
      <c r="B199" s="83"/>
      <c r="C199" s="86" t="str">
        <f aca="false">IFERROR(VLOOKUP($B199,TabJoueurs,2,0),"")</f>
        <v/>
      </c>
      <c r="D199" s="86" t="str">
        <f aca="false">IFERROR(VLOOKUP($B199,TabJoueurs,3,0),"")</f>
        <v/>
      </c>
      <c r="E199" s="86" t="str">
        <f aca="false">IFERROR(VLOOKUP($B199,TabJoueurs,4,0),"")</f>
        <v/>
      </c>
      <c r="F199" s="86" t="str">
        <f aca="false">IFERROR(VLOOKUP($B199,TabJoueurs,7,0),"")</f>
        <v/>
      </c>
      <c r="G199" s="103"/>
      <c r="H199" s="82" t="n">
        <f aca="false">COUNTIF(E$4:E199,E199)</f>
        <v>77</v>
      </c>
      <c r="I199" s="82" t="n">
        <f aca="false">IFERROR(IF(H199&lt;6,I198+1,I198),0)</f>
        <v>70</v>
      </c>
      <c r="J199" s="82" t="str">
        <f aca="false">IF(G199&gt;0,IF(H199&lt;6,PtsMax-I199+1,""),"")</f>
        <v/>
      </c>
      <c r="K199" s="97" t="n">
        <f aca="false">MAX(M199:AB199)</f>
        <v>0</v>
      </c>
      <c r="L199" s="98" t="n">
        <f aca="false">IFERROR(G199/G$1,"")</f>
        <v>0</v>
      </c>
      <c r="M199" s="99" t="str">
        <f aca="false">IF(M$2=$E199,$J199,"")</f>
        <v/>
      </c>
      <c r="N199" s="86" t="str">
        <f aca="false">IF(N$2=$E199,$J199,"")</f>
        <v/>
      </c>
      <c r="O199" s="99" t="str">
        <f aca="false">IF(O$2=$E199,$J199,"")</f>
        <v/>
      </c>
      <c r="P199" s="86" t="str">
        <f aca="false">IF(P$2=$E199,$J199,"")</f>
        <v/>
      </c>
      <c r="Q199" s="86" t="str">
        <f aca="false">IF(Q$2=$E199,$J199,"")</f>
        <v/>
      </c>
      <c r="R199" s="99" t="str">
        <f aca="false">IF(R$2=$E199,$J199,"")</f>
        <v/>
      </c>
      <c r="S199" s="86" t="str">
        <f aca="false">IF(S$2=$E199,$J199,"")</f>
        <v/>
      </c>
      <c r="T199" s="99" t="str">
        <f aca="false">IF(T$2=$E199,$J199,"")</f>
        <v/>
      </c>
      <c r="U199" s="86" t="str">
        <f aca="false">IF(U$2=$E199,$J199,"")</f>
        <v/>
      </c>
      <c r="V199" s="99" t="str">
        <f aca="false">IF(V$2=$E199,$J199,"")</f>
        <v/>
      </c>
      <c r="W199" s="86" t="str">
        <f aca="false">IF(W$2=$E199,$J199,"")</f>
        <v/>
      </c>
      <c r="X199" s="99" t="str">
        <f aca="false">IF(X$2=$E199,$J199,"")</f>
        <v/>
      </c>
      <c r="Y199" s="86" t="str">
        <f aca="false">IF(Y$2=$E199,$J199,"")</f>
        <v/>
      </c>
      <c r="Z199" s="99" t="str">
        <f aca="false">IF(Z$2=$E199,$J199,"")</f>
        <v/>
      </c>
      <c r="AA199" s="86" t="str">
        <f aca="false">IF(AA$2=$E199,$J199,"")</f>
        <v/>
      </c>
      <c r="AB199" s="99" t="str">
        <f aca="false">IF(AB$2=$E199,$J199,"")</f>
        <v/>
      </c>
      <c r="AC199" s="101"/>
      <c r="AD199" s="83"/>
      <c r="AE199" s="83"/>
      <c r="AF199" s="83"/>
    </row>
    <row r="200" customFormat="false" ht="14.25" hidden="false" customHeight="false" outlineLevel="0" collapsed="false">
      <c r="A200" s="82" t="str">
        <f aca="false">IF(G200&lt;&gt;0,IF(COUNTIF(G$4:G$200,G200)&lt;&gt;1,RANK(G200,G$4:G$200)&amp;"°",RANK(G200,G$4:G$200)),"")</f>
        <v/>
      </c>
      <c r="B200" s="83"/>
      <c r="C200" s="86" t="str">
        <f aca="false">IFERROR(VLOOKUP($B200,TabJoueurs,2,0),"")</f>
        <v/>
      </c>
      <c r="D200" s="86" t="str">
        <f aca="false">IFERROR(VLOOKUP($B200,TabJoueurs,3,0),"")</f>
        <v/>
      </c>
      <c r="E200" s="86" t="str">
        <f aca="false">IFERROR(VLOOKUP($B200,TabJoueurs,4,0),"")</f>
        <v/>
      </c>
      <c r="F200" s="86" t="str">
        <f aca="false">IFERROR(VLOOKUP($B200,TabJoueurs,7,0),"")</f>
        <v/>
      </c>
      <c r="G200" s="103"/>
      <c r="H200" s="82" t="n">
        <f aca="false">COUNTIF(E$4:E200,E200)</f>
        <v>78</v>
      </c>
      <c r="I200" s="82" t="n">
        <f aca="false">IFERROR(IF(H200&lt;6,I199+1,I199),0)</f>
        <v>70</v>
      </c>
      <c r="J200" s="82" t="str">
        <f aca="false">IF(G200&gt;0,IF(H200&lt;6,PtsMax-I200+1,""),"")</f>
        <v/>
      </c>
      <c r="K200" s="97" t="n">
        <f aca="false">MAX(M200:AB200)</f>
        <v>0</v>
      </c>
      <c r="L200" s="98" t="n">
        <f aca="false">IFERROR(G200/G$1,"")</f>
        <v>0</v>
      </c>
      <c r="M200" s="99" t="str">
        <f aca="false">IF(M$2=$E200,$J200,"")</f>
        <v/>
      </c>
      <c r="N200" s="86" t="str">
        <f aca="false">IF(N$2=$E200,$J200,"")</f>
        <v/>
      </c>
      <c r="O200" s="99" t="str">
        <f aca="false">IF(O$2=$E200,$J200,"")</f>
        <v/>
      </c>
      <c r="P200" s="86" t="str">
        <f aca="false">IF(P$2=$E200,$J200,"")</f>
        <v/>
      </c>
      <c r="Q200" s="86" t="str">
        <f aca="false">IF(Q$2=$E200,$J200,"")</f>
        <v/>
      </c>
      <c r="R200" s="99" t="str">
        <f aca="false">IF(R$2=$E200,$J200,"")</f>
        <v/>
      </c>
      <c r="S200" s="86" t="str">
        <f aca="false">IF(S$2=$E200,$J200,"")</f>
        <v/>
      </c>
      <c r="T200" s="99" t="str">
        <f aca="false">IF(T$2=$E200,$J200,"")</f>
        <v/>
      </c>
      <c r="U200" s="86" t="str">
        <f aca="false">IF(U$2=$E200,$J200,"")</f>
        <v/>
      </c>
      <c r="V200" s="99" t="str">
        <f aca="false">IF(V$2=$E200,$J200,"")</f>
        <v/>
      </c>
      <c r="W200" s="86" t="str">
        <f aca="false">IF(W$2=$E200,$J200,"")</f>
        <v/>
      </c>
      <c r="X200" s="99" t="str">
        <f aca="false">IF(X$2=$E200,$J200,"")</f>
        <v/>
      </c>
      <c r="Y200" s="86" t="str">
        <f aca="false">IF(Y$2=$E200,$J200,"")</f>
        <v/>
      </c>
      <c r="Z200" s="99" t="str">
        <f aca="false">IF(Z$2=$E200,$J200,"")</f>
        <v/>
      </c>
      <c r="AA200" s="86" t="str">
        <f aca="false">IF(AA$2=$E200,$J200,"")</f>
        <v/>
      </c>
      <c r="AB200" s="99" t="str">
        <f aca="false">IF(AB$2=$E200,$J200,"")</f>
        <v/>
      </c>
      <c r="AC200" s="101"/>
      <c r="AD200" s="83"/>
      <c r="AE200" s="83"/>
      <c r="AF200" s="83"/>
    </row>
    <row r="201" customFormat="false" ht="14.25" hidden="false" customHeight="false" outlineLevel="0" collapsed="false">
      <c r="F201" s="78" t="str">
        <f aca="false">IFERROR(VLOOKUP($B201,TabJoueurs,7,0),"")</f>
        <v/>
      </c>
    </row>
  </sheetData>
  <autoFilter ref="A3:AB201"/>
  <mergeCells count="1">
    <mergeCell ref="A1:C1"/>
  </mergeCells>
  <conditionalFormatting sqref="G4:G200">
    <cfRule type="expression" priority="2" aboveAverage="0" equalAverage="0" bottom="0" percent="0" rank="0" text="" dxfId="8">
      <formula>COUNTIF($G$4:$G$200,G4)&gt;1</formula>
    </cfRule>
  </conditionalFormatting>
  <printOptions headings="false" gridLines="true" gridLinesSet="true" horizontalCentered="false" verticalCentered="false"/>
  <pageMargins left="0.370138888888889" right="0.157638888888889" top="0.196527777777778" bottom="0.118055555555556" header="0.511811023622047" footer="0.511811023622047"/>
  <pageSetup paperSize="9" scale="12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3E300"/>
    <pageSetUpPr fitToPage="false"/>
  </sheetPr>
  <dimension ref="A1:AA180"/>
  <sheetViews>
    <sheetView showFormulas="false" showGridLines="true" showRowColHeaders="true" showZeros="false" rightToLeft="false" tabSelected="false" showOutlineSymbols="true" defaultGridColor="true" view="normal" topLeftCell="A18" colorId="64" zoomScale="100" zoomScaleNormal="100" zoomScalePageLayoutView="100" workbookViewId="0">
      <selection pane="topLeft" activeCell="F5" activeCellId="0" sqref="F5"/>
    </sheetView>
  </sheetViews>
  <sheetFormatPr defaultColWidth="12.78125" defaultRowHeight="14.25" zeroHeight="false" outlineLevelRow="0" outlineLevelCol="0"/>
  <cols>
    <col collapsed="false" customWidth="true" hidden="false" outlineLevel="0" max="1" min="1" style="0" width="8.22"/>
    <col collapsed="false" customWidth="true" hidden="false" outlineLevel="0" max="3" min="2" style="0" width="14.55"/>
    <col collapsed="false" customWidth="true" hidden="false" outlineLevel="0" max="4" min="4" style="0" width="24"/>
    <col collapsed="false" customWidth="true" hidden="false" outlineLevel="0" max="5" min="5" style="0" width="6.66"/>
    <col collapsed="false" customWidth="true" hidden="false" outlineLevel="0" max="28" min="6" style="0" width="3.55"/>
    <col collapsed="false" customWidth="true" hidden="false" outlineLevel="0" max="1024" min="1004" style="0" width="11.55"/>
  </cols>
  <sheetData>
    <row r="1" customFormat="false" ht="129" hidden="false" customHeight="true" outlineLevel="0" collapsed="false">
      <c r="A1" s="104" t="s">
        <v>180</v>
      </c>
      <c r="B1" s="104"/>
      <c r="C1" s="104"/>
      <c r="D1" s="105" t="s">
        <v>181</v>
      </c>
      <c r="E1" s="105"/>
      <c r="F1" s="106" t="str">
        <f aca="false">VLOOKUP(F3,lapartie,3,0)</f>
        <v>HÂTIF </v>
      </c>
      <c r="G1" s="106" t="str">
        <f aca="false">VLOOKUP(G3,lapartie,3,0)</f>
        <v>THYMUS </v>
      </c>
      <c r="H1" s="106" t="str">
        <f aca="false">VLOOKUP(H3,lapartie,3,0)</f>
        <v>DIMINUÉE </v>
      </c>
      <c r="I1" s="106" t="str">
        <f aca="false">VLOOKUP(I3,lapartie,3,0)</f>
        <v>ÉBOUÉE </v>
      </c>
      <c r="J1" s="106" t="str">
        <f aca="false">VLOOKUP(J3,lapartie,3,0)</f>
        <v>MÉDECINE </v>
      </c>
      <c r="K1" s="106" t="str">
        <f aca="false">VLOOKUP(K3,lapartie,3,0)</f>
        <v>XIS*</v>
      </c>
      <c r="L1" s="106" t="str">
        <f aca="false">VLOOKUP(L3,lapartie,3,0)</f>
        <v>VRENELI </v>
      </c>
      <c r="M1" s="106" t="str">
        <f aca="false">VLOOKUP(M3,lapartie,3,0)</f>
        <v>ÉCURAGE </v>
      </c>
      <c r="N1" s="106" t="str">
        <f aca="false">VLOOKUP(N3,lapartie,3,0)</f>
        <v>OINDRONT </v>
      </c>
      <c r="O1" s="106" t="str">
        <f aca="false">VLOOKUP(O3,lapartie,3,0)</f>
        <v>TUR(C)OMAN </v>
      </c>
      <c r="P1" s="106" t="str">
        <f aca="false">VLOOKUP(P3,lapartie,3,0)</f>
        <v>HÂTE </v>
      </c>
      <c r="Q1" s="106" t="str">
        <f aca="false">VLOOKUP(Q3,lapartie,3,0)</f>
        <v>GOU(P)ILLE </v>
      </c>
      <c r="R1" s="106" t="str">
        <f aca="false">VLOOKUP(R3,lapartie,3,0)</f>
        <v>JAVA </v>
      </c>
      <c r="S1" s="106" t="str">
        <f aca="false">VLOOKUP(S3,lapartie,3,0)</f>
        <v>WAP </v>
      </c>
      <c r="T1" s="106" t="str">
        <f aca="false">VLOOKUP(T3,lapartie,3,0)</f>
        <v>FOULANTE </v>
      </c>
      <c r="U1" s="106" t="str">
        <f aca="false">VLOOKUP(U3,lapartie,3,0)</f>
        <v>KAPOS </v>
      </c>
      <c r="V1" s="106" t="str">
        <f aca="false">VLOOKUP(V3,lapartie,3,0)</f>
        <v>BICARRÉS </v>
      </c>
      <c r="W1" s="106" t="str">
        <f aca="false">VLOOKUP(W3,lapartie,3,0)</f>
        <v>LAZES </v>
      </c>
      <c r="X1" s="106" t="n">
        <f aca="false">VLOOKUP(X3,lapartie,3,0)</f>
        <v>0</v>
      </c>
      <c r="Y1" s="106" t="n">
        <f aca="false">VLOOKUP(Y3,lapartie,3,0)</f>
        <v>0</v>
      </c>
      <c r="Z1" s="106" t="n">
        <f aca="false">VLOOKUP(Z3,lapartie,3,0)</f>
        <v>0</v>
      </c>
      <c r="AA1" s="106" t="n">
        <f aca="false">VLOOKUP(AA3,lapartie,3,0)</f>
        <v>0</v>
      </c>
    </row>
    <row r="2" customFormat="false" ht="14.25" hidden="false" customHeight="false" outlineLevel="0" collapsed="false">
      <c r="A2" s="107"/>
      <c r="B2" s="107"/>
      <c r="C2" s="107"/>
      <c r="D2" s="105" t="s">
        <v>182</v>
      </c>
      <c r="E2" s="108" t="n">
        <f aca="false">SUM(F2:AA2)</f>
        <v>1015</v>
      </c>
      <c r="F2" s="109" t="n">
        <v>30</v>
      </c>
      <c r="G2" s="109" t="n">
        <v>38</v>
      </c>
      <c r="H2" s="109" t="n">
        <v>66</v>
      </c>
      <c r="I2" s="109" t="n">
        <v>27</v>
      </c>
      <c r="J2" s="109" t="n">
        <v>89</v>
      </c>
      <c r="K2" s="109" t="n">
        <v>49</v>
      </c>
      <c r="L2" s="109" t="n">
        <v>74</v>
      </c>
      <c r="M2" s="109" t="n">
        <v>75</v>
      </c>
      <c r="N2" s="109" t="n">
        <v>70</v>
      </c>
      <c r="O2" s="109" t="n">
        <v>82</v>
      </c>
      <c r="P2" s="109" t="n">
        <v>41</v>
      </c>
      <c r="Q2" s="109" t="n">
        <v>77</v>
      </c>
      <c r="R2" s="109" t="n">
        <v>45</v>
      </c>
      <c r="S2" s="109" t="n">
        <v>42</v>
      </c>
      <c r="T2" s="109" t="n">
        <v>76</v>
      </c>
      <c r="U2" s="109" t="n">
        <v>56</v>
      </c>
      <c r="V2" s="109" t="n">
        <v>28</v>
      </c>
      <c r="W2" s="109" t="n">
        <v>50</v>
      </c>
      <c r="X2" s="109"/>
      <c r="Y2" s="109"/>
      <c r="Z2" s="109"/>
      <c r="AA2" s="109"/>
    </row>
    <row r="3" customFormat="false" ht="14.25" hidden="false" customHeight="false" outlineLevel="0" collapsed="false">
      <c r="A3" s="107"/>
      <c r="B3" s="107"/>
      <c r="C3" s="107"/>
      <c r="D3" s="105" t="s">
        <v>183</v>
      </c>
      <c r="E3" s="105"/>
      <c r="F3" s="110" t="n">
        <v>1</v>
      </c>
      <c r="G3" s="110" t="n">
        <v>2</v>
      </c>
      <c r="H3" s="110" t="n">
        <v>3</v>
      </c>
      <c r="I3" s="110" t="n">
        <v>4</v>
      </c>
      <c r="J3" s="110" t="n">
        <v>5</v>
      </c>
      <c r="K3" s="110" t="n">
        <v>6</v>
      </c>
      <c r="L3" s="110" t="n">
        <v>7</v>
      </c>
      <c r="M3" s="110" t="n">
        <v>8</v>
      </c>
      <c r="N3" s="110" t="n">
        <v>9</v>
      </c>
      <c r="O3" s="110" t="n">
        <v>10</v>
      </c>
      <c r="P3" s="110" t="n">
        <v>11</v>
      </c>
      <c r="Q3" s="110" t="n">
        <v>12</v>
      </c>
      <c r="R3" s="110" t="n">
        <v>13</v>
      </c>
      <c r="S3" s="110" t="n">
        <v>14</v>
      </c>
      <c r="T3" s="110" t="n">
        <v>15</v>
      </c>
      <c r="U3" s="110" t="n">
        <v>16</v>
      </c>
      <c r="V3" s="110" t="n">
        <v>17</v>
      </c>
      <c r="W3" s="110" t="n">
        <v>18</v>
      </c>
      <c r="X3" s="110" t="n">
        <v>19</v>
      </c>
      <c r="Y3" s="110" t="n">
        <v>20</v>
      </c>
      <c r="Z3" s="110" t="n">
        <v>21</v>
      </c>
      <c r="AA3" s="110" t="n">
        <v>22</v>
      </c>
    </row>
    <row r="4" customFormat="false" ht="14.25" hidden="false" customHeight="false" outlineLevel="0" collapsed="false">
      <c r="B4" s="107"/>
      <c r="C4" s="107"/>
      <c r="D4" s="105" t="s">
        <v>184</v>
      </c>
      <c r="E4" s="105"/>
      <c r="F4" s="111" t="n">
        <f aca="false">COUNTIF(F6:F126,F2)</f>
        <v>56</v>
      </c>
      <c r="G4" s="111" t="n">
        <f aca="false">COUNTIF(G6:G126,G2)</f>
        <v>24</v>
      </c>
      <c r="H4" s="111" t="n">
        <f aca="false">COUNTIF(H6:H126,H2)</f>
        <v>32</v>
      </c>
      <c r="I4" s="111" t="n">
        <f aca="false">COUNTIF(I6:I126,I2)</f>
        <v>14</v>
      </c>
      <c r="J4" s="111" t="n">
        <f aca="false">COUNTIF(J6:J126,J2)</f>
        <v>86</v>
      </c>
      <c r="K4" s="111" t="n">
        <f aca="false">COUNTIF(K6:K126,K2)</f>
        <v>35</v>
      </c>
      <c r="L4" s="111" t="n">
        <f aca="false">COUNTIF(L6:L126,L2)</f>
        <v>4</v>
      </c>
      <c r="M4" s="111" t="n">
        <f aca="false">COUNTIF(M6:M126,M2)</f>
        <v>12</v>
      </c>
      <c r="N4" s="111" t="n">
        <f aca="false">COUNTIF(N6:N126,N2)</f>
        <v>18</v>
      </c>
      <c r="O4" s="111" t="n">
        <f aca="false">COUNTIF(O6:O126,O2)</f>
        <v>1</v>
      </c>
      <c r="P4" s="111" t="n">
        <f aca="false">COUNTIF(P6:P126,P2)</f>
        <v>21</v>
      </c>
      <c r="Q4" s="111" t="n">
        <f aca="false">COUNTIF(Q6:Q126,Q2)</f>
        <v>76</v>
      </c>
      <c r="R4" s="111" t="n">
        <f aca="false">COUNTIF(R6:R126,R2)</f>
        <v>45</v>
      </c>
      <c r="S4" s="111" t="n">
        <f aca="false">COUNTIF(S6:S126,S2)</f>
        <v>49</v>
      </c>
      <c r="T4" s="111" t="n">
        <f aca="false">COUNTIF(T6:T126,T2)</f>
        <v>38</v>
      </c>
      <c r="U4" s="111" t="n">
        <f aca="false">COUNTIF(U6:U126,U2)</f>
        <v>10</v>
      </c>
      <c r="V4" s="111" t="n">
        <f aca="false">COUNTIF(V6:V126,V2)</f>
        <v>4</v>
      </c>
      <c r="W4" s="111" t="n">
        <f aca="false">COUNTIF(W6:W126,W2)</f>
        <v>76</v>
      </c>
      <c r="X4" s="111" t="n">
        <f aca="false">COUNTIF(X6:X126,X2)</f>
        <v>0</v>
      </c>
      <c r="Y4" s="111" t="n">
        <f aca="false">COUNTIF(Y6:Y126,Y2)</f>
        <v>0</v>
      </c>
      <c r="Z4" s="111" t="n">
        <f aca="false">COUNTIF(Z6:Z126,Z2)</f>
        <v>0</v>
      </c>
      <c r="AA4" s="111" t="n">
        <f aca="false">COUNTIF(AA6:AA126,AA2)</f>
        <v>0</v>
      </c>
    </row>
    <row r="5" customFormat="false" ht="14.25" hidden="false" customHeight="false" outlineLevel="0" collapsed="false">
      <c r="A5" s="107" t="s">
        <v>185</v>
      </c>
      <c r="B5" s="107"/>
      <c r="C5" s="107"/>
      <c r="D5" s="105" t="s">
        <v>186</v>
      </c>
      <c r="F5" s="112" t="n">
        <f aca="false">COUNTIF(F6:F126,0)</f>
        <v>2</v>
      </c>
      <c r="G5" s="112" t="n">
        <f aca="false">COUNTIF(G6:G126,0)</f>
        <v>4</v>
      </c>
      <c r="H5" s="112" t="n">
        <f aca="false">COUNTIF(H6:H126,0)</f>
        <v>2</v>
      </c>
      <c r="I5" s="112" t="n">
        <f aca="false">COUNTIF(I6:I126,0)</f>
        <v>1</v>
      </c>
      <c r="J5" s="112" t="n">
        <f aca="false">COUNTIF(J6:J126,0)</f>
        <v>1</v>
      </c>
      <c r="K5" s="112" t="n">
        <f aca="false">COUNTIF(K6:K126,0)</f>
        <v>2</v>
      </c>
      <c r="L5" s="112" t="n">
        <f aca="false">COUNTIF(L6:L126,0)</f>
        <v>5</v>
      </c>
      <c r="M5" s="112" t="n">
        <f aca="false">COUNTIF(M6:M126,0)</f>
        <v>5</v>
      </c>
      <c r="N5" s="112" t="n">
        <f aca="false">COUNTIF(N6:N126,0)</f>
        <v>3</v>
      </c>
      <c r="O5" s="112" t="n">
        <f aca="false">COUNTIF(O6:O126,0)</f>
        <v>13</v>
      </c>
      <c r="P5" s="112" t="n">
        <f aca="false">COUNTIF(P6:P126,0)</f>
        <v>5</v>
      </c>
      <c r="Q5" s="112" t="n">
        <f aca="false">COUNTIF(Q6:Q126,0)</f>
        <v>9</v>
      </c>
      <c r="R5" s="112" t="n">
        <f aca="false">COUNTIF(R6:R126,0)</f>
        <v>1</v>
      </c>
      <c r="S5" s="112" t="n">
        <f aca="false">COUNTIF(S6:S126,0)</f>
        <v>2</v>
      </c>
      <c r="T5" s="112" t="n">
        <f aca="false">COUNTIF(T6:T126,0)</f>
        <v>10</v>
      </c>
      <c r="U5" s="112" t="n">
        <f aca="false">COUNTIF(U6:U126,0)</f>
        <v>2</v>
      </c>
      <c r="V5" s="112" t="n">
        <f aca="false">COUNTIF(V6:V126,0)</f>
        <v>10</v>
      </c>
      <c r="W5" s="112" t="n">
        <f aca="false">COUNTIF(W6:W126,0)</f>
        <v>4</v>
      </c>
      <c r="X5" s="112" t="n">
        <f aca="false">COUNTIF(X6:X126,0)</f>
        <v>0</v>
      </c>
      <c r="Y5" s="112" t="n">
        <f aca="false">COUNTIF(Y6:Y126,0)</f>
        <v>0</v>
      </c>
      <c r="Z5" s="112" t="n">
        <f aca="false">COUNTIF(Z6:Z126,0)</f>
        <v>0</v>
      </c>
      <c r="AA5" s="112" t="n">
        <f aca="false">COUNTIF(AA6:AA126,0)</f>
        <v>0</v>
      </c>
    </row>
    <row r="6" customFormat="false" ht="14.25" hidden="false" customHeight="false" outlineLevel="0" collapsed="false">
      <c r="A6" s="113" t="n">
        <v>1</v>
      </c>
      <c r="B6" s="0" t="s">
        <v>187</v>
      </c>
      <c r="C6" s="0" t="s">
        <v>188</v>
      </c>
      <c r="D6" s="0" t="str">
        <f aca="false">_xlfn.CONCAT(UPPER(TRIM(B6))," ",TRIM(C6))</f>
        <v>LEBER Didier</v>
      </c>
      <c r="E6" s="114" t="n">
        <f aca="false">SUM(F6:AA6)</f>
        <v>900</v>
      </c>
      <c r="F6" s="0" t="n">
        <v>30</v>
      </c>
      <c r="G6" s="0" t="n">
        <v>35</v>
      </c>
      <c r="H6" s="0" t="n">
        <v>66</v>
      </c>
      <c r="I6" s="0" t="n">
        <v>24</v>
      </c>
      <c r="J6" s="0" t="n">
        <v>89</v>
      </c>
      <c r="K6" s="0" t="n">
        <v>47</v>
      </c>
      <c r="L6" s="0" t="n">
        <v>21</v>
      </c>
      <c r="M6" s="0" t="n">
        <v>72</v>
      </c>
      <c r="N6" s="0" t="n">
        <v>70</v>
      </c>
      <c r="O6" s="0" t="n">
        <v>66</v>
      </c>
      <c r="P6" s="0" t="n">
        <v>41</v>
      </c>
      <c r="Q6" s="0" t="n">
        <v>77</v>
      </c>
      <c r="R6" s="0" t="n">
        <v>45</v>
      </c>
      <c r="S6" s="0" t="n">
        <v>39</v>
      </c>
      <c r="T6" s="0" t="n">
        <v>76</v>
      </c>
      <c r="U6" s="0" t="n">
        <v>28</v>
      </c>
      <c r="V6" s="0" t="n">
        <v>24</v>
      </c>
      <c r="W6" s="0" t="n">
        <v>50</v>
      </c>
    </row>
    <row r="7" customFormat="false" ht="14.25" hidden="false" customHeight="false" outlineLevel="0" collapsed="false">
      <c r="A7" s="113" t="n">
        <v>2</v>
      </c>
      <c r="B7" s="0" t="s">
        <v>189</v>
      </c>
      <c r="C7" s="0" t="s">
        <v>190</v>
      </c>
      <c r="D7" s="0" t="str">
        <f aca="false">_xlfn.CONCAT(UPPER(TRIM(B7))," ",TRIM(C7))</f>
        <v>MINY Guy</v>
      </c>
      <c r="E7" s="114" t="n">
        <f aca="false">SUM(F7:AA7)</f>
        <v>875</v>
      </c>
      <c r="F7" s="0" t="n">
        <v>30</v>
      </c>
      <c r="G7" s="0" t="n">
        <v>35</v>
      </c>
      <c r="H7" s="0" t="n">
        <v>66</v>
      </c>
      <c r="I7" s="0" t="n">
        <v>24</v>
      </c>
      <c r="J7" s="0" t="n">
        <v>89</v>
      </c>
      <c r="K7" s="0" t="n">
        <v>49</v>
      </c>
      <c r="L7" s="0" t="n">
        <v>22</v>
      </c>
      <c r="M7" s="0" t="n">
        <v>75</v>
      </c>
      <c r="N7" s="0" t="n">
        <v>70</v>
      </c>
      <c r="O7" s="0" t="n">
        <v>77</v>
      </c>
      <c r="P7" s="0" t="n">
        <v>41</v>
      </c>
      <c r="Q7" s="0" t="n">
        <v>77</v>
      </c>
      <c r="R7" s="0" t="n">
        <v>36</v>
      </c>
      <c r="S7" s="0" t="n">
        <v>26</v>
      </c>
      <c r="T7" s="0" t="n">
        <v>39</v>
      </c>
      <c r="U7" s="0" t="n">
        <v>48</v>
      </c>
      <c r="V7" s="0" t="n">
        <v>24</v>
      </c>
      <c r="W7" s="0" t="n">
        <v>47</v>
      </c>
    </row>
    <row r="8" customFormat="false" ht="14.25" hidden="false" customHeight="false" outlineLevel="0" collapsed="false">
      <c r="A8" s="113" t="n">
        <v>3</v>
      </c>
      <c r="B8" s="0" t="s">
        <v>191</v>
      </c>
      <c r="C8" s="0" t="s">
        <v>192</v>
      </c>
      <c r="D8" s="0" t="str">
        <f aca="false">_xlfn.CONCAT(UPPER(TRIM(B8))," ",TRIM(C8))</f>
        <v>COGNIAUX Christiane</v>
      </c>
      <c r="E8" s="114" t="n">
        <f aca="false">SUM(F8:AA8)</f>
        <v>872</v>
      </c>
      <c r="F8" s="0" t="n">
        <v>30</v>
      </c>
      <c r="G8" s="0" t="n">
        <v>38</v>
      </c>
      <c r="H8" s="0" t="n">
        <v>18</v>
      </c>
      <c r="I8" s="0" t="n">
        <v>24</v>
      </c>
      <c r="J8" s="0" t="n">
        <v>89</v>
      </c>
      <c r="K8" s="0" t="n">
        <v>49</v>
      </c>
      <c r="L8" s="0" t="n">
        <v>65</v>
      </c>
      <c r="M8" s="0" t="n">
        <v>74</v>
      </c>
      <c r="N8" s="0" t="n">
        <v>27</v>
      </c>
      <c r="O8" s="0" t="n">
        <v>80</v>
      </c>
      <c r="P8" s="0" t="n">
        <v>30</v>
      </c>
      <c r="Q8" s="0" t="n">
        <v>77</v>
      </c>
      <c r="R8" s="0" t="n">
        <v>45</v>
      </c>
      <c r="S8" s="0" t="n">
        <v>42</v>
      </c>
      <c r="T8" s="0" t="n">
        <v>76</v>
      </c>
      <c r="U8" s="0" t="n">
        <v>36</v>
      </c>
      <c r="V8" s="0" t="n">
        <v>22</v>
      </c>
      <c r="W8" s="0" t="n">
        <v>50</v>
      </c>
    </row>
    <row r="9" customFormat="false" ht="14.25" hidden="false" customHeight="false" outlineLevel="0" collapsed="false">
      <c r="A9" s="113" t="n">
        <v>4</v>
      </c>
      <c r="B9" s="0" t="s">
        <v>193</v>
      </c>
      <c r="C9" s="0" t="s">
        <v>194</v>
      </c>
      <c r="D9" s="0" t="str">
        <f aca="false">_xlfn.CONCAT(UPPER(TRIM(B9))," ",TRIM(C9))</f>
        <v>BRUNET Betty</v>
      </c>
      <c r="E9" s="114" t="n">
        <f aca="false">SUM(F9:AA9)</f>
        <v>871</v>
      </c>
      <c r="F9" s="0" t="n">
        <v>30</v>
      </c>
      <c r="G9" s="0" t="n">
        <v>35</v>
      </c>
      <c r="H9" s="0" t="n">
        <v>21</v>
      </c>
      <c r="I9" s="0" t="n">
        <v>27</v>
      </c>
      <c r="J9" s="0" t="n">
        <v>89</v>
      </c>
      <c r="K9" s="0" t="n">
        <v>49</v>
      </c>
      <c r="L9" s="0" t="n">
        <v>65</v>
      </c>
      <c r="M9" s="0" t="n">
        <v>33</v>
      </c>
      <c r="N9" s="0" t="n">
        <v>70</v>
      </c>
      <c r="O9" s="0" t="n">
        <v>80</v>
      </c>
      <c r="P9" s="0" t="n">
        <v>30</v>
      </c>
      <c r="Q9" s="0" t="n">
        <v>77</v>
      </c>
      <c r="R9" s="0" t="n">
        <v>37</v>
      </c>
      <c r="S9" s="0" t="n">
        <v>42</v>
      </c>
      <c r="T9" s="0" t="n">
        <v>76</v>
      </c>
      <c r="U9" s="0" t="n">
        <v>36</v>
      </c>
      <c r="V9" s="0" t="n">
        <v>24</v>
      </c>
      <c r="W9" s="0" t="n">
        <v>50</v>
      </c>
    </row>
    <row r="10" customFormat="false" ht="14.25" hidden="false" customHeight="false" outlineLevel="0" collapsed="false">
      <c r="A10" s="113" t="n">
        <v>5</v>
      </c>
      <c r="B10" s="0" t="s">
        <v>195</v>
      </c>
      <c r="C10" s="0" t="s">
        <v>196</v>
      </c>
      <c r="D10" s="0" t="str">
        <f aca="false">_xlfn.CONCAT(UPPER(TRIM(B10))," ",TRIM(C10))</f>
        <v>HOUARD Yolande</v>
      </c>
      <c r="E10" s="114" t="n">
        <f aca="false">SUM(F10:AA10)</f>
        <v>864</v>
      </c>
      <c r="F10" s="0" t="n">
        <v>30</v>
      </c>
      <c r="G10" s="0" t="n">
        <v>38</v>
      </c>
      <c r="H10" s="0" t="n">
        <v>20</v>
      </c>
      <c r="I10" s="0" t="n">
        <v>23</v>
      </c>
      <c r="J10" s="0" t="n">
        <v>89</v>
      </c>
      <c r="K10" s="0" t="n">
        <v>49</v>
      </c>
      <c r="L10" s="0" t="n">
        <v>65</v>
      </c>
      <c r="M10" s="0" t="n">
        <v>74</v>
      </c>
      <c r="N10" s="0" t="n">
        <v>22</v>
      </c>
      <c r="O10" s="0" t="n">
        <v>80</v>
      </c>
      <c r="P10" s="0" t="n">
        <v>41</v>
      </c>
      <c r="Q10" s="0" t="n">
        <v>77</v>
      </c>
      <c r="R10" s="0" t="n">
        <v>45</v>
      </c>
      <c r="S10" s="0" t="n">
        <v>42</v>
      </c>
      <c r="T10" s="0" t="n">
        <v>39</v>
      </c>
      <c r="U10" s="0" t="n">
        <v>56</v>
      </c>
      <c r="V10" s="0" t="n">
        <v>24</v>
      </c>
      <c r="W10" s="0" t="n">
        <v>50</v>
      </c>
    </row>
    <row r="11" customFormat="false" ht="14.25" hidden="false" customHeight="false" outlineLevel="0" collapsed="false">
      <c r="A11" s="113" t="n">
        <v>6</v>
      </c>
      <c r="B11" s="113" t="s">
        <v>197</v>
      </c>
      <c r="C11" s="113" t="s">
        <v>198</v>
      </c>
      <c r="D11" s="0" t="str">
        <f aca="false">_xlfn.CONCAT(UPPER(TRIM(B11))," ",TRIM(C11))</f>
        <v>DUBOUT Annie</v>
      </c>
      <c r="E11" s="114" t="n">
        <f aca="false">SUM(F11:AA11)</f>
        <v>864</v>
      </c>
      <c r="F11" s="0" t="n">
        <v>30</v>
      </c>
      <c r="G11" s="0" t="n">
        <v>35</v>
      </c>
      <c r="H11" s="0" t="n">
        <v>66</v>
      </c>
      <c r="I11" s="0" t="n">
        <v>24</v>
      </c>
      <c r="J11" s="0" t="n">
        <v>89</v>
      </c>
      <c r="K11" s="0" t="n">
        <v>47</v>
      </c>
      <c r="L11" s="0" t="n">
        <v>22</v>
      </c>
      <c r="M11" s="0" t="n">
        <v>75</v>
      </c>
      <c r="N11" s="0" t="n">
        <v>70</v>
      </c>
      <c r="O11" s="0" t="n">
        <v>77</v>
      </c>
      <c r="P11" s="0" t="n">
        <v>41</v>
      </c>
      <c r="Q11" s="0" t="n">
        <v>77</v>
      </c>
      <c r="R11" s="0" t="n">
        <v>37</v>
      </c>
      <c r="S11" s="0" t="n">
        <v>39</v>
      </c>
      <c r="T11" s="0" t="n">
        <v>25</v>
      </c>
      <c r="U11" s="0" t="n">
        <v>36</v>
      </c>
      <c r="V11" s="0" t="n">
        <v>24</v>
      </c>
      <c r="W11" s="0" t="n">
        <v>50</v>
      </c>
    </row>
    <row r="12" customFormat="false" ht="14.25" hidden="false" customHeight="false" outlineLevel="0" collapsed="false">
      <c r="A12" s="113" t="n">
        <v>7</v>
      </c>
      <c r="B12" s="0" t="s">
        <v>199</v>
      </c>
      <c r="C12" s="0" t="s">
        <v>200</v>
      </c>
      <c r="D12" s="0" t="str">
        <f aca="false">_xlfn.CONCAT(UPPER(TRIM(B12))," ",TRIM(C12))</f>
        <v>SIMAR Pierre</v>
      </c>
      <c r="E12" s="114" t="n">
        <f aca="false">SUM(F12:AA12)</f>
        <v>823</v>
      </c>
      <c r="F12" s="0" t="n">
        <v>30</v>
      </c>
      <c r="G12" s="0" t="n">
        <v>38</v>
      </c>
      <c r="H12" s="0" t="n">
        <v>20</v>
      </c>
      <c r="I12" s="0" t="n">
        <v>14</v>
      </c>
      <c r="J12" s="0" t="n">
        <v>89</v>
      </c>
      <c r="K12" s="0" t="n">
        <v>47</v>
      </c>
      <c r="L12" s="0" t="n">
        <v>22</v>
      </c>
      <c r="M12" s="0" t="n">
        <v>75</v>
      </c>
      <c r="N12" s="0" t="n">
        <v>70</v>
      </c>
      <c r="O12" s="0" t="n">
        <v>80</v>
      </c>
      <c r="P12" s="0" t="n">
        <v>28</v>
      </c>
      <c r="Q12" s="0" t="n">
        <v>77</v>
      </c>
      <c r="R12" s="0" t="n">
        <v>37</v>
      </c>
      <c r="S12" s="0" t="n">
        <v>42</v>
      </c>
      <c r="T12" s="0" t="n">
        <v>76</v>
      </c>
      <c r="U12" s="0" t="n">
        <v>28</v>
      </c>
      <c r="V12" s="0" t="n">
        <v>0</v>
      </c>
      <c r="W12" s="0" t="n">
        <v>50</v>
      </c>
    </row>
    <row r="13" customFormat="false" ht="14.25" hidden="false" customHeight="false" outlineLevel="0" collapsed="false">
      <c r="A13" s="113" t="n">
        <v>8</v>
      </c>
      <c r="B13" s="113" t="s">
        <v>201</v>
      </c>
      <c r="C13" s="113" t="s">
        <v>202</v>
      </c>
      <c r="D13" s="0" t="str">
        <f aca="false">_xlfn.CONCAT(UPPER(TRIM(B13))," ",TRIM(C13))</f>
        <v>GOBLET Jocelyne</v>
      </c>
      <c r="E13" s="114" t="n">
        <f aca="false">SUM(F13:AA13)</f>
        <v>818</v>
      </c>
      <c r="F13" s="0" t="n">
        <v>30</v>
      </c>
      <c r="G13" s="0" t="n">
        <v>38</v>
      </c>
      <c r="H13" s="0" t="n">
        <v>66</v>
      </c>
      <c r="I13" s="0" t="n">
        <v>24</v>
      </c>
      <c r="J13" s="0" t="n">
        <v>89</v>
      </c>
      <c r="K13" s="0" t="n">
        <v>44</v>
      </c>
      <c r="L13" s="0" t="n">
        <v>20</v>
      </c>
      <c r="M13" s="0" t="n">
        <v>75</v>
      </c>
      <c r="N13" s="0" t="n">
        <v>70</v>
      </c>
      <c r="O13" s="0" t="n">
        <v>77</v>
      </c>
      <c r="P13" s="0" t="n">
        <v>30</v>
      </c>
      <c r="Q13" s="0" t="n">
        <v>77</v>
      </c>
      <c r="R13" s="0" t="n">
        <v>45</v>
      </c>
      <c r="S13" s="0" t="n">
        <v>34</v>
      </c>
      <c r="T13" s="0" t="n">
        <v>0</v>
      </c>
      <c r="U13" s="0" t="n">
        <v>28</v>
      </c>
      <c r="V13" s="0" t="n">
        <v>24</v>
      </c>
      <c r="W13" s="0" t="n">
        <v>47</v>
      </c>
    </row>
    <row r="14" customFormat="false" ht="14.25" hidden="false" customHeight="false" outlineLevel="0" collapsed="false">
      <c r="A14" s="113" t="n">
        <v>9</v>
      </c>
      <c r="B14" s="0" t="s">
        <v>203</v>
      </c>
      <c r="C14" s="0" t="s">
        <v>204</v>
      </c>
      <c r="D14" s="0" t="str">
        <f aca="false">_xlfn.CONCAT(UPPER(TRIM(B14))," ",TRIM(C14))</f>
        <v>HOUET Françoise</v>
      </c>
      <c r="E14" s="114" t="n">
        <f aca="false">SUM(F14:AA14)</f>
        <v>806</v>
      </c>
      <c r="F14" s="0" t="n">
        <v>30</v>
      </c>
      <c r="G14" s="0" t="n">
        <v>33</v>
      </c>
      <c r="H14" s="0" t="n">
        <v>16</v>
      </c>
      <c r="I14" s="0" t="n">
        <v>27</v>
      </c>
      <c r="J14" s="0" t="n">
        <v>89</v>
      </c>
      <c r="K14" s="0" t="n">
        <v>47</v>
      </c>
      <c r="L14" s="0" t="n">
        <v>65</v>
      </c>
      <c r="M14" s="0" t="n">
        <v>72</v>
      </c>
      <c r="N14" s="0" t="n">
        <v>21</v>
      </c>
      <c r="O14" s="0" t="n">
        <v>77</v>
      </c>
      <c r="P14" s="0" t="n">
        <v>24</v>
      </c>
      <c r="Q14" s="0" t="n">
        <v>24</v>
      </c>
      <c r="R14" s="0" t="n">
        <v>45</v>
      </c>
      <c r="S14" s="0" t="n">
        <v>39</v>
      </c>
      <c r="T14" s="0" t="n">
        <v>76</v>
      </c>
      <c r="U14" s="0" t="n">
        <v>48</v>
      </c>
      <c r="V14" s="0" t="n">
        <v>23</v>
      </c>
      <c r="W14" s="0" t="n">
        <v>50</v>
      </c>
    </row>
    <row r="15" customFormat="false" ht="14.25" hidden="false" customHeight="false" outlineLevel="0" collapsed="false">
      <c r="A15" s="113" t="n">
        <v>10</v>
      </c>
      <c r="B15" s="0" t="s">
        <v>205</v>
      </c>
      <c r="C15" s="0" t="s">
        <v>206</v>
      </c>
      <c r="D15" s="0" t="str">
        <f aca="false">_xlfn.CONCAT(UPPER(TRIM(B15))," ",TRIM(C15))</f>
        <v>SLUSAREK Thierry</v>
      </c>
      <c r="E15" s="114" t="n">
        <f aca="false">SUM(F15:AA15)</f>
        <v>793</v>
      </c>
      <c r="F15" s="0" t="n">
        <v>24</v>
      </c>
      <c r="G15" s="0" t="n">
        <v>38</v>
      </c>
      <c r="H15" s="0" t="n">
        <v>66</v>
      </c>
      <c r="I15" s="0" t="n">
        <v>24</v>
      </c>
      <c r="J15" s="0" t="n">
        <v>89</v>
      </c>
      <c r="K15" s="0" t="n">
        <v>49</v>
      </c>
      <c r="L15" s="0" t="n">
        <v>65</v>
      </c>
      <c r="M15" s="0" t="n">
        <v>30</v>
      </c>
      <c r="N15" s="0" t="n">
        <v>15</v>
      </c>
      <c r="O15" s="0" t="n">
        <v>66</v>
      </c>
      <c r="P15" s="0" t="n">
        <v>41</v>
      </c>
      <c r="Q15" s="0" t="n">
        <v>77</v>
      </c>
      <c r="R15" s="0" t="n">
        <v>31</v>
      </c>
      <c r="S15" s="0" t="n">
        <v>39</v>
      </c>
      <c r="T15" s="0" t="n">
        <v>29</v>
      </c>
      <c r="U15" s="0" t="n">
        <v>36</v>
      </c>
      <c r="V15" s="0" t="n">
        <v>24</v>
      </c>
      <c r="W15" s="0" t="n">
        <v>50</v>
      </c>
    </row>
    <row r="16" customFormat="false" ht="14.25" hidden="false" customHeight="false" outlineLevel="0" collapsed="false">
      <c r="A16" s="113" t="n">
        <v>11</v>
      </c>
      <c r="B16" s="0" t="s">
        <v>207</v>
      </c>
      <c r="C16" s="0" t="s">
        <v>208</v>
      </c>
      <c r="D16" s="0" t="str">
        <f aca="false">_xlfn.CONCAT(UPPER(TRIM(B16))," ",TRIM(C16))</f>
        <v>VAN CANTFORT Jacques</v>
      </c>
      <c r="E16" s="114" t="n">
        <f aca="false">SUM(F16:AA16)</f>
        <v>790</v>
      </c>
      <c r="F16" s="0" t="n">
        <v>30</v>
      </c>
      <c r="G16" s="0" t="n">
        <v>31</v>
      </c>
      <c r="H16" s="0" t="n">
        <v>20</v>
      </c>
      <c r="I16" s="0" t="n">
        <v>24</v>
      </c>
      <c r="J16" s="0" t="n">
        <v>89</v>
      </c>
      <c r="K16" s="0" t="n">
        <v>49</v>
      </c>
      <c r="L16" s="0" t="n">
        <v>0</v>
      </c>
      <c r="M16" s="0" t="n">
        <v>0</v>
      </c>
      <c r="N16" s="0" t="n">
        <v>70</v>
      </c>
      <c r="O16" s="0" t="n">
        <v>80</v>
      </c>
      <c r="P16" s="0" t="n">
        <v>30</v>
      </c>
      <c r="Q16" s="0" t="n">
        <v>74</v>
      </c>
      <c r="R16" s="0" t="n">
        <v>45</v>
      </c>
      <c r="S16" s="0" t="n">
        <v>42</v>
      </c>
      <c r="T16" s="0" t="n">
        <v>76</v>
      </c>
      <c r="U16" s="0" t="n">
        <v>56</v>
      </c>
      <c r="V16" s="0" t="n">
        <v>24</v>
      </c>
      <c r="W16" s="0" t="n">
        <v>50</v>
      </c>
    </row>
    <row r="17" customFormat="false" ht="14.25" hidden="false" customHeight="false" outlineLevel="0" collapsed="false">
      <c r="A17" s="113" t="n">
        <v>12</v>
      </c>
      <c r="B17" s="0" t="s">
        <v>209</v>
      </c>
      <c r="C17" s="0" t="s">
        <v>210</v>
      </c>
      <c r="D17" s="0" t="str">
        <f aca="false">_xlfn.CONCAT(UPPER(TRIM(B17))," ",TRIM(C17))</f>
        <v>DEPRIT Monique</v>
      </c>
      <c r="E17" s="114" t="n">
        <f aca="false">SUM(F17:AA17)</f>
        <v>779</v>
      </c>
      <c r="F17" s="0" t="n">
        <v>26</v>
      </c>
      <c r="G17" s="0" t="n">
        <v>38</v>
      </c>
      <c r="H17" s="0" t="n">
        <v>21</v>
      </c>
      <c r="I17" s="0" t="n">
        <v>27</v>
      </c>
      <c r="J17" s="0" t="n">
        <v>89</v>
      </c>
      <c r="K17" s="0" t="n">
        <v>49</v>
      </c>
      <c r="L17" s="0" t="n">
        <v>23</v>
      </c>
      <c r="M17" s="0" t="n">
        <v>30</v>
      </c>
      <c r="N17" s="0" t="n">
        <v>21</v>
      </c>
      <c r="O17" s="0" t="n">
        <v>80</v>
      </c>
      <c r="P17" s="0" t="n">
        <v>27</v>
      </c>
      <c r="Q17" s="0" t="n">
        <v>77</v>
      </c>
      <c r="R17" s="0" t="n">
        <v>45</v>
      </c>
      <c r="S17" s="0" t="n">
        <v>42</v>
      </c>
      <c r="T17" s="0" t="n">
        <v>76</v>
      </c>
      <c r="U17" s="0" t="n">
        <v>36</v>
      </c>
      <c r="V17" s="0" t="n">
        <v>22</v>
      </c>
      <c r="W17" s="0" t="n">
        <v>50</v>
      </c>
    </row>
    <row r="18" customFormat="false" ht="14.25" hidden="false" customHeight="false" outlineLevel="0" collapsed="false">
      <c r="A18" s="113" t="n">
        <v>13</v>
      </c>
      <c r="B18" s="0" t="s">
        <v>211</v>
      </c>
      <c r="C18" s="0" t="s">
        <v>212</v>
      </c>
      <c r="D18" s="0" t="str">
        <f aca="false">_xlfn.CONCAT(UPPER(TRIM(B18))," ",TRIM(C18))</f>
        <v>BARTOLI Christian</v>
      </c>
      <c r="E18" s="114" t="n">
        <f aca="false">SUM(F18:AA18)</f>
        <v>776</v>
      </c>
      <c r="F18" s="0" t="n">
        <v>24</v>
      </c>
      <c r="G18" s="0" t="n">
        <v>29</v>
      </c>
      <c r="H18" s="0" t="n">
        <v>16</v>
      </c>
      <c r="I18" s="0" t="n">
        <v>24</v>
      </c>
      <c r="J18" s="0" t="n">
        <v>89</v>
      </c>
      <c r="K18" s="0" t="n">
        <v>49</v>
      </c>
      <c r="L18" s="0" t="n">
        <v>65</v>
      </c>
      <c r="M18" s="0" t="n">
        <v>33</v>
      </c>
      <c r="N18" s="0" t="n">
        <v>24</v>
      </c>
      <c r="O18" s="0" t="n">
        <v>66</v>
      </c>
      <c r="P18" s="0" t="n">
        <v>41</v>
      </c>
      <c r="Q18" s="0" t="n">
        <v>77</v>
      </c>
      <c r="R18" s="0" t="n">
        <v>31</v>
      </c>
      <c r="S18" s="0" t="n">
        <v>42</v>
      </c>
      <c r="T18" s="0" t="n">
        <v>76</v>
      </c>
      <c r="U18" s="0" t="n">
        <v>28</v>
      </c>
      <c r="V18" s="0" t="n">
        <v>18</v>
      </c>
      <c r="W18" s="0" t="n">
        <v>44</v>
      </c>
    </row>
    <row r="19" customFormat="false" ht="14.25" hidden="false" customHeight="false" outlineLevel="0" collapsed="false">
      <c r="A19" s="113" t="n">
        <v>14</v>
      </c>
      <c r="B19" s="0" t="s">
        <v>213</v>
      </c>
      <c r="C19" s="0" t="s">
        <v>214</v>
      </c>
      <c r="D19" s="0" t="str">
        <f aca="false">_xlfn.CONCAT(UPPER(TRIM(B19))," ",TRIM(C19))</f>
        <v>ROSIERE Marie-Noelle</v>
      </c>
      <c r="E19" s="114" t="n">
        <f aca="false">SUM(F19:AA19)</f>
        <v>772</v>
      </c>
      <c r="F19" s="0" t="n">
        <v>26</v>
      </c>
      <c r="G19" s="0" t="n">
        <v>35</v>
      </c>
      <c r="H19" s="0" t="n">
        <v>20</v>
      </c>
      <c r="I19" s="0" t="n">
        <v>27</v>
      </c>
      <c r="J19" s="0" t="n">
        <v>89</v>
      </c>
      <c r="K19" s="0" t="n">
        <v>49</v>
      </c>
      <c r="L19" s="0" t="n">
        <v>22</v>
      </c>
      <c r="M19" s="0" t="n">
        <v>0</v>
      </c>
      <c r="N19" s="0" t="n">
        <v>70</v>
      </c>
      <c r="O19" s="0" t="n">
        <v>77</v>
      </c>
      <c r="P19" s="0" t="n">
        <v>30</v>
      </c>
      <c r="Q19" s="0" t="n">
        <v>77</v>
      </c>
      <c r="R19" s="0" t="n">
        <v>45</v>
      </c>
      <c r="S19" s="0" t="n">
        <v>42</v>
      </c>
      <c r="T19" s="0" t="n">
        <v>33</v>
      </c>
      <c r="U19" s="0" t="n">
        <v>56</v>
      </c>
      <c r="V19" s="0" t="n">
        <v>24</v>
      </c>
      <c r="W19" s="0" t="n">
        <v>50</v>
      </c>
    </row>
    <row r="20" customFormat="false" ht="14.25" hidden="false" customHeight="false" outlineLevel="0" collapsed="false">
      <c r="A20" s="113" t="n">
        <v>15</v>
      </c>
      <c r="B20" s="0" t="s">
        <v>215</v>
      </c>
      <c r="C20" s="0" t="s">
        <v>216</v>
      </c>
      <c r="D20" s="0" t="str">
        <f aca="false">_xlfn.CONCAT(UPPER(TRIM(B20))," ",TRIM(C20))</f>
        <v>DUBOIS Lily</v>
      </c>
      <c r="E20" s="114" t="n">
        <f aca="false">SUM(F20:AA20)</f>
        <v>763</v>
      </c>
      <c r="F20" s="0" t="n">
        <v>30</v>
      </c>
      <c r="G20" s="0" t="n">
        <v>38</v>
      </c>
      <c r="H20" s="0" t="n">
        <v>20</v>
      </c>
      <c r="I20" s="0" t="n">
        <v>27</v>
      </c>
      <c r="J20" s="0" t="n">
        <v>89</v>
      </c>
      <c r="K20" s="0" t="n">
        <v>47</v>
      </c>
      <c r="L20" s="0" t="n">
        <v>22</v>
      </c>
      <c r="M20" s="0" t="n">
        <v>74</v>
      </c>
      <c r="N20" s="0" t="n">
        <v>20</v>
      </c>
      <c r="O20" s="0" t="n">
        <v>77</v>
      </c>
      <c r="P20" s="0" t="n">
        <v>28</v>
      </c>
      <c r="Q20" s="0" t="n">
        <v>24</v>
      </c>
      <c r="R20" s="0" t="n">
        <v>45</v>
      </c>
      <c r="S20" s="0" t="n">
        <v>42</v>
      </c>
      <c r="T20" s="0" t="n">
        <v>76</v>
      </c>
      <c r="U20" s="0" t="n">
        <v>36</v>
      </c>
      <c r="V20" s="0" t="n">
        <v>18</v>
      </c>
      <c r="W20" s="0" t="n">
        <v>50</v>
      </c>
    </row>
    <row r="21" customFormat="false" ht="14.25" hidden="false" customHeight="false" outlineLevel="0" collapsed="false">
      <c r="A21" s="113" t="n">
        <v>16</v>
      </c>
      <c r="B21" s="0" t="s">
        <v>217</v>
      </c>
      <c r="C21" s="0" t="s">
        <v>218</v>
      </c>
      <c r="D21" s="0" t="str">
        <f aca="false">_xlfn.CONCAT(UPPER(TRIM(B21))," ",TRIM(C21))</f>
        <v>RONVEAUX Anne</v>
      </c>
      <c r="E21" s="114" t="n">
        <f aca="false">SUM(F21:AA21)</f>
        <v>762</v>
      </c>
      <c r="F21" s="0" t="n">
        <v>30</v>
      </c>
      <c r="G21" s="0" t="n">
        <v>38</v>
      </c>
      <c r="H21" s="0" t="n">
        <v>20</v>
      </c>
      <c r="I21" s="0" t="n">
        <v>27</v>
      </c>
      <c r="J21" s="0" t="n">
        <v>89</v>
      </c>
      <c r="K21" s="0" t="n">
        <v>44</v>
      </c>
      <c r="L21" s="0" t="n">
        <v>14</v>
      </c>
      <c r="M21" s="0" t="n">
        <v>30</v>
      </c>
      <c r="N21" s="0" t="n">
        <v>24</v>
      </c>
      <c r="O21" s="0" t="n">
        <v>77</v>
      </c>
      <c r="P21" s="0" t="n">
        <v>27</v>
      </c>
      <c r="Q21" s="0" t="n">
        <v>77</v>
      </c>
      <c r="R21" s="0" t="n">
        <v>37</v>
      </c>
      <c r="S21" s="0" t="n">
        <v>42</v>
      </c>
      <c r="T21" s="0" t="n">
        <v>76</v>
      </c>
      <c r="U21" s="0" t="n">
        <v>36</v>
      </c>
      <c r="V21" s="0" t="n">
        <v>24</v>
      </c>
      <c r="W21" s="0" t="n">
        <v>50</v>
      </c>
    </row>
    <row r="22" customFormat="false" ht="14.25" hidden="false" customHeight="false" outlineLevel="0" collapsed="false">
      <c r="A22" s="113" t="n">
        <v>17</v>
      </c>
      <c r="B22" s="0" t="s">
        <v>219</v>
      </c>
      <c r="C22" s="0" t="s">
        <v>220</v>
      </c>
      <c r="D22" s="0" t="str">
        <f aca="false">_xlfn.CONCAT(UPPER(TRIM(B22))," ",TRIM(C22))</f>
        <v>NOIRHOMME Joseph</v>
      </c>
      <c r="E22" s="114" t="n">
        <f aca="false">SUM(F22:AA22)</f>
        <v>757</v>
      </c>
      <c r="F22" s="0" t="n">
        <v>30</v>
      </c>
      <c r="G22" s="0" t="n">
        <v>33</v>
      </c>
      <c r="H22" s="0" t="n">
        <v>20</v>
      </c>
      <c r="I22" s="0" t="n">
        <v>25</v>
      </c>
      <c r="J22" s="0" t="n">
        <v>89</v>
      </c>
      <c r="K22" s="0" t="n">
        <v>47</v>
      </c>
      <c r="L22" s="0" t="n">
        <v>21</v>
      </c>
      <c r="M22" s="0" t="n">
        <v>74</v>
      </c>
      <c r="N22" s="0" t="n">
        <v>24</v>
      </c>
      <c r="O22" s="0" t="n">
        <v>77</v>
      </c>
      <c r="P22" s="0" t="n">
        <v>30</v>
      </c>
      <c r="Q22" s="0" t="n">
        <v>77</v>
      </c>
      <c r="R22" s="0" t="n">
        <v>37</v>
      </c>
      <c r="S22" s="0" t="n">
        <v>42</v>
      </c>
      <c r="T22" s="0" t="n">
        <v>29</v>
      </c>
      <c r="U22" s="0" t="n">
        <v>36</v>
      </c>
      <c r="V22" s="0" t="n">
        <v>16</v>
      </c>
      <c r="W22" s="0" t="n">
        <v>50</v>
      </c>
    </row>
    <row r="23" customFormat="false" ht="14.25" hidden="false" customHeight="false" outlineLevel="0" collapsed="false">
      <c r="A23" s="113" t="n">
        <v>18</v>
      </c>
      <c r="B23" s="0" t="s">
        <v>221</v>
      </c>
      <c r="C23" s="0" t="s">
        <v>222</v>
      </c>
      <c r="D23" s="0" t="str">
        <f aca="false">_xlfn.CONCAT(UPPER(TRIM(B23))," ",TRIM(C23))</f>
        <v>KOEUNE Bernadette</v>
      </c>
      <c r="E23" s="114" t="n">
        <f aca="false">SUM(F23:AA23)</f>
        <v>748</v>
      </c>
      <c r="F23" s="0" t="n">
        <v>30</v>
      </c>
      <c r="G23" s="0" t="n">
        <v>35</v>
      </c>
      <c r="H23" s="0" t="n">
        <v>66</v>
      </c>
      <c r="I23" s="0" t="n">
        <v>24</v>
      </c>
      <c r="J23" s="0" t="n">
        <v>89</v>
      </c>
      <c r="K23" s="0" t="n">
        <v>49</v>
      </c>
      <c r="L23" s="0" t="n">
        <v>21</v>
      </c>
      <c r="M23" s="0" t="n">
        <v>33</v>
      </c>
      <c r="N23" s="0" t="n">
        <v>24</v>
      </c>
      <c r="O23" s="0" t="n">
        <v>77</v>
      </c>
      <c r="P23" s="0" t="n">
        <v>28</v>
      </c>
      <c r="Q23" s="0" t="n">
        <v>77</v>
      </c>
      <c r="R23" s="0" t="n">
        <v>45</v>
      </c>
      <c r="S23" s="0" t="n">
        <v>42</v>
      </c>
      <c r="T23" s="0" t="n">
        <v>0</v>
      </c>
      <c r="U23" s="0" t="n">
        <v>36</v>
      </c>
      <c r="V23" s="0" t="n">
        <v>22</v>
      </c>
      <c r="W23" s="0" t="n">
        <v>50</v>
      </c>
    </row>
    <row r="24" customFormat="false" ht="14.25" hidden="false" customHeight="false" outlineLevel="0" collapsed="false">
      <c r="A24" s="113" t="n">
        <v>19</v>
      </c>
      <c r="B24" s="0" t="s">
        <v>223</v>
      </c>
      <c r="C24" s="0" t="s">
        <v>224</v>
      </c>
      <c r="D24" s="0" t="str">
        <f aca="false">_xlfn.CONCAT(UPPER(TRIM(B24))," ",TRIM(C24))</f>
        <v>HERY Denis</v>
      </c>
      <c r="E24" s="114" t="n">
        <f aca="false">SUM(F24:AA24)</f>
        <v>737</v>
      </c>
      <c r="F24" s="0" t="n">
        <v>30</v>
      </c>
      <c r="G24" s="0" t="n">
        <v>33</v>
      </c>
      <c r="H24" s="0" t="n">
        <v>66</v>
      </c>
      <c r="I24" s="0" t="n">
        <v>27</v>
      </c>
      <c r="J24" s="0" t="n">
        <v>89</v>
      </c>
      <c r="K24" s="0" t="n">
        <v>33</v>
      </c>
      <c r="L24" s="0" t="n">
        <v>18</v>
      </c>
      <c r="M24" s="0" t="n">
        <v>74</v>
      </c>
      <c r="N24" s="0" t="n">
        <v>15</v>
      </c>
      <c r="O24" s="0" t="n">
        <v>21</v>
      </c>
      <c r="P24" s="0" t="n">
        <v>30</v>
      </c>
      <c r="Q24" s="0" t="n">
        <v>77</v>
      </c>
      <c r="R24" s="0" t="n">
        <v>39</v>
      </c>
      <c r="S24" s="0" t="n">
        <v>39</v>
      </c>
      <c r="T24" s="0" t="n">
        <v>26</v>
      </c>
      <c r="U24" s="0" t="n">
        <v>48</v>
      </c>
      <c r="V24" s="0" t="n">
        <v>22</v>
      </c>
      <c r="W24" s="0" t="n">
        <v>50</v>
      </c>
    </row>
    <row r="25" customFormat="false" ht="14.25" hidden="false" customHeight="false" outlineLevel="0" collapsed="false">
      <c r="A25" s="113" t="n">
        <v>20</v>
      </c>
      <c r="B25" s="0" t="s">
        <v>225</v>
      </c>
      <c r="C25" s="0" t="s">
        <v>226</v>
      </c>
      <c r="D25" s="0" t="str">
        <f aca="false">_xlfn.CONCAT(UPPER(TRIM(B25))," ",TRIM(C25))</f>
        <v>TERWAGNE Gisèle</v>
      </c>
      <c r="E25" s="114" t="n">
        <f aca="false">SUM(F25:AA25)</f>
        <v>727</v>
      </c>
      <c r="F25" s="0" t="n">
        <v>26</v>
      </c>
      <c r="G25" s="0" t="n">
        <v>24</v>
      </c>
      <c r="H25" s="0" t="n">
        <v>20</v>
      </c>
      <c r="I25" s="0" t="n">
        <v>24</v>
      </c>
      <c r="J25" s="0" t="n">
        <v>89</v>
      </c>
      <c r="K25" s="0" t="n">
        <v>47</v>
      </c>
      <c r="L25" s="0" t="n">
        <v>23</v>
      </c>
      <c r="M25" s="0" t="n">
        <v>30</v>
      </c>
      <c r="N25" s="0" t="n">
        <v>20</v>
      </c>
      <c r="O25" s="0" t="n">
        <v>77</v>
      </c>
      <c r="P25" s="0" t="n">
        <v>28</v>
      </c>
      <c r="Q25" s="0" t="n">
        <v>77</v>
      </c>
      <c r="R25" s="0" t="n">
        <v>39</v>
      </c>
      <c r="S25" s="0" t="n">
        <v>42</v>
      </c>
      <c r="T25" s="0" t="n">
        <v>76</v>
      </c>
      <c r="U25" s="0" t="n">
        <v>25</v>
      </c>
      <c r="V25" s="0" t="n">
        <v>10</v>
      </c>
      <c r="W25" s="0" t="n">
        <v>50</v>
      </c>
    </row>
    <row r="26" customFormat="false" ht="14.25" hidden="false" customHeight="false" outlineLevel="0" collapsed="false">
      <c r="A26" s="113" t="n">
        <v>21</v>
      </c>
      <c r="B26" s="0" t="s">
        <v>227</v>
      </c>
      <c r="C26" s="0" t="s">
        <v>228</v>
      </c>
      <c r="D26" s="0" t="str">
        <f aca="false">_xlfn.CONCAT(UPPER(TRIM(B26))," ",TRIM(C26))</f>
        <v>REBAUDENGO Elisabeth</v>
      </c>
      <c r="E26" s="114" t="n">
        <f aca="false">SUM(F26:AA26)</f>
        <v>717</v>
      </c>
      <c r="F26" s="0" t="n">
        <v>30</v>
      </c>
      <c r="G26" s="0" t="n">
        <v>33</v>
      </c>
      <c r="H26" s="0" t="n">
        <v>66</v>
      </c>
      <c r="I26" s="0" t="n">
        <v>23</v>
      </c>
      <c r="J26" s="0" t="n">
        <v>66</v>
      </c>
      <c r="K26" s="0" t="n">
        <v>44</v>
      </c>
      <c r="L26" s="0" t="n">
        <v>22</v>
      </c>
      <c r="M26" s="0" t="n">
        <v>33</v>
      </c>
      <c r="N26" s="0" t="n">
        <v>0</v>
      </c>
      <c r="O26" s="0" t="n">
        <v>77</v>
      </c>
      <c r="P26" s="0" t="n">
        <v>30</v>
      </c>
      <c r="Q26" s="0" t="n">
        <v>77</v>
      </c>
      <c r="R26" s="0" t="n">
        <v>45</v>
      </c>
      <c r="S26" s="0" t="n">
        <v>42</v>
      </c>
      <c r="T26" s="0" t="n">
        <v>24</v>
      </c>
      <c r="U26" s="0" t="n">
        <v>36</v>
      </c>
      <c r="V26" s="0" t="n">
        <v>22</v>
      </c>
      <c r="W26" s="0" t="n">
        <v>47</v>
      </c>
    </row>
    <row r="27" customFormat="false" ht="14.25" hidden="false" customHeight="false" outlineLevel="0" collapsed="false">
      <c r="A27" s="113" t="n">
        <v>22</v>
      </c>
      <c r="B27" s="113" t="s">
        <v>229</v>
      </c>
      <c r="C27" s="113" t="s">
        <v>230</v>
      </c>
      <c r="D27" s="0" t="str">
        <f aca="false">_xlfn.CONCAT(UPPER(TRIM(B27))," ",TRIM(C27))</f>
        <v>CLARINVAL Cindy</v>
      </c>
      <c r="E27" s="114" t="n">
        <f aca="false">SUM(F27:AA27)</f>
        <v>716</v>
      </c>
      <c r="F27" s="0" t="n">
        <v>24</v>
      </c>
      <c r="G27" s="0" t="n">
        <v>32</v>
      </c>
      <c r="H27" s="0" t="n">
        <v>21</v>
      </c>
      <c r="I27" s="0" t="n">
        <v>21</v>
      </c>
      <c r="J27" s="0" t="n">
        <v>66</v>
      </c>
      <c r="K27" s="0" t="n">
        <v>47</v>
      </c>
      <c r="L27" s="0" t="n">
        <v>23</v>
      </c>
      <c r="M27" s="0" t="n">
        <v>33</v>
      </c>
      <c r="N27" s="0" t="n">
        <v>22</v>
      </c>
      <c r="O27" s="0" t="n">
        <v>77</v>
      </c>
      <c r="P27" s="0" t="n">
        <v>30</v>
      </c>
      <c r="Q27" s="0" t="n">
        <v>77</v>
      </c>
      <c r="R27" s="0" t="n">
        <v>37</v>
      </c>
      <c r="S27" s="0" t="n">
        <v>28</v>
      </c>
      <c r="T27" s="0" t="n">
        <v>76</v>
      </c>
      <c r="U27" s="0" t="n">
        <v>36</v>
      </c>
      <c r="V27" s="0" t="n">
        <v>16</v>
      </c>
      <c r="W27" s="0" t="n">
        <v>50</v>
      </c>
    </row>
    <row r="28" customFormat="false" ht="14.25" hidden="false" customHeight="false" outlineLevel="0" collapsed="false">
      <c r="A28" s="113" t="n">
        <v>23</v>
      </c>
      <c r="B28" s="0" t="s">
        <v>231</v>
      </c>
      <c r="C28" s="0" t="s">
        <v>232</v>
      </c>
      <c r="D28" s="0" t="str">
        <f aca="false">_xlfn.CONCAT(UPPER(TRIM(B28))," ",TRIM(C28))</f>
        <v>DAX Marie-Blanche</v>
      </c>
      <c r="E28" s="114" t="n">
        <f aca="false">SUM(F28:AA28)</f>
        <v>716</v>
      </c>
      <c r="F28" s="0" t="n">
        <v>30</v>
      </c>
      <c r="G28" s="0" t="n">
        <v>33</v>
      </c>
      <c r="H28" s="0" t="n">
        <v>17</v>
      </c>
      <c r="I28" s="0" t="n">
        <v>24</v>
      </c>
      <c r="J28" s="0" t="n">
        <v>89</v>
      </c>
      <c r="K28" s="0" t="n">
        <v>49</v>
      </c>
      <c r="L28" s="0" t="n">
        <v>22</v>
      </c>
      <c r="M28" s="0" t="n">
        <v>27</v>
      </c>
      <c r="N28" s="0" t="n">
        <v>20</v>
      </c>
      <c r="O28" s="0" t="n">
        <v>77</v>
      </c>
      <c r="P28" s="0" t="n">
        <v>30</v>
      </c>
      <c r="Q28" s="0" t="n">
        <v>77</v>
      </c>
      <c r="R28" s="0" t="n">
        <v>45</v>
      </c>
      <c r="S28" s="0" t="n">
        <v>39</v>
      </c>
      <c r="T28" s="0" t="n">
        <v>33</v>
      </c>
      <c r="U28" s="0" t="n">
        <v>36</v>
      </c>
      <c r="V28" s="0" t="n">
        <v>18</v>
      </c>
      <c r="W28" s="0" t="n">
        <v>50</v>
      </c>
    </row>
    <row r="29" customFormat="false" ht="14.25" hidden="false" customHeight="false" outlineLevel="0" collapsed="false">
      <c r="A29" s="113" t="n">
        <v>24</v>
      </c>
      <c r="B29" s="0" t="s">
        <v>233</v>
      </c>
      <c r="C29" s="0" t="s">
        <v>234</v>
      </c>
      <c r="D29" s="0" t="str">
        <f aca="false">_xlfn.CONCAT(UPPER(TRIM(B29))," ",TRIM(C29))</f>
        <v>GENGOUX Michel</v>
      </c>
      <c r="E29" s="114" t="n">
        <f aca="false">SUM(F29:AA29)</f>
        <v>707</v>
      </c>
      <c r="F29" s="0" t="n">
        <v>30</v>
      </c>
      <c r="G29" s="0" t="n">
        <v>38</v>
      </c>
      <c r="H29" s="0" t="n">
        <v>23</v>
      </c>
      <c r="I29" s="0" t="n">
        <v>24</v>
      </c>
      <c r="J29" s="0" t="n">
        <v>66</v>
      </c>
      <c r="K29" s="0" t="n">
        <v>49</v>
      </c>
      <c r="L29" s="0" t="n">
        <v>23</v>
      </c>
      <c r="M29" s="0" t="n">
        <v>0</v>
      </c>
      <c r="N29" s="0" t="n">
        <v>24</v>
      </c>
      <c r="O29" s="0" t="n">
        <v>80</v>
      </c>
      <c r="P29" s="0" t="n">
        <v>41</v>
      </c>
      <c r="Q29" s="0" t="n">
        <v>77</v>
      </c>
      <c r="R29" s="0" t="n">
        <v>45</v>
      </c>
      <c r="S29" s="0" t="n">
        <v>42</v>
      </c>
      <c r="T29" s="0" t="n">
        <v>35</v>
      </c>
      <c r="U29" s="0" t="n">
        <v>36</v>
      </c>
      <c r="V29" s="0" t="n">
        <v>24</v>
      </c>
      <c r="W29" s="0" t="n">
        <v>50</v>
      </c>
    </row>
    <row r="30" customFormat="false" ht="14.25" hidden="false" customHeight="false" outlineLevel="0" collapsed="false">
      <c r="A30" s="113" t="n">
        <v>25</v>
      </c>
      <c r="B30" s="0" t="s">
        <v>235</v>
      </c>
      <c r="C30" s="0" t="s">
        <v>236</v>
      </c>
      <c r="D30" s="0" t="str">
        <f aca="false">_xlfn.CONCAT(UPPER(TRIM(B30))," ",TRIM(C30))</f>
        <v>COCHET Irène</v>
      </c>
      <c r="E30" s="114" t="n">
        <f aca="false">SUM(F30:AA30)</f>
        <v>704</v>
      </c>
      <c r="F30" s="0" t="n">
        <v>24</v>
      </c>
      <c r="G30" s="0" t="n">
        <v>0</v>
      </c>
      <c r="H30" s="0" t="n">
        <v>15</v>
      </c>
      <c r="I30" s="0" t="n">
        <v>23</v>
      </c>
      <c r="J30" s="0" t="n">
        <v>89</v>
      </c>
      <c r="K30" s="0" t="n">
        <v>47</v>
      </c>
      <c r="L30" s="0" t="n">
        <v>65</v>
      </c>
      <c r="M30" s="0" t="n">
        <v>75</v>
      </c>
      <c r="N30" s="0" t="n">
        <v>33</v>
      </c>
      <c r="O30" s="0" t="n">
        <v>0</v>
      </c>
      <c r="P30" s="0" t="n">
        <v>41</v>
      </c>
      <c r="Q30" s="0" t="n">
        <v>77</v>
      </c>
      <c r="R30" s="0" t="n">
        <v>45</v>
      </c>
      <c r="S30" s="0" t="n">
        <v>23</v>
      </c>
      <c r="T30" s="0" t="n">
        <v>39</v>
      </c>
      <c r="U30" s="0" t="n">
        <v>36</v>
      </c>
      <c r="V30" s="0" t="n">
        <v>22</v>
      </c>
      <c r="W30" s="0" t="n">
        <v>50</v>
      </c>
    </row>
    <row r="31" customFormat="false" ht="14.25" hidden="false" customHeight="false" outlineLevel="0" collapsed="false">
      <c r="A31" s="113" t="n">
        <v>26</v>
      </c>
      <c r="B31" s="0" t="s">
        <v>237</v>
      </c>
      <c r="C31" s="0" t="s">
        <v>238</v>
      </c>
      <c r="D31" s="0" t="str">
        <f aca="false">_xlfn.CONCAT(UPPER(TRIM(B31))," ",TRIM(C31))</f>
        <v>COUTANT Mireille</v>
      </c>
      <c r="E31" s="114" t="n">
        <f aca="false">SUM(F31:AA31)</f>
        <v>688</v>
      </c>
      <c r="F31" s="0" t="n">
        <v>24</v>
      </c>
      <c r="G31" s="0" t="n">
        <v>33</v>
      </c>
      <c r="H31" s="0" t="n">
        <v>18</v>
      </c>
      <c r="I31" s="0" t="n">
        <v>20</v>
      </c>
      <c r="J31" s="0" t="n">
        <v>89</v>
      </c>
      <c r="K31" s="0" t="n">
        <v>44</v>
      </c>
      <c r="L31" s="0" t="n">
        <v>21</v>
      </c>
      <c r="M31" s="0" t="n">
        <v>33</v>
      </c>
      <c r="N31" s="0" t="n">
        <v>21</v>
      </c>
      <c r="O31" s="0" t="n">
        <v>80</v>
      </c>
      <c r="P31" s="0" t="n">
        <v>22</v>
      </c>
      <c r="Q31" s="0" t="n">
        <v>77</v>
      </c>
      <c r="R31" s="0" t="n">
        <v>31</v>
      </c>
      <c r="S31" s="0" t="n">
        <v>42</v>
      </c>
      <c r="T31" s="0" t="n">
        <v>29</v>
      </c>
      <c r="U31" s="0" t="n">
        <v>36</v>
      </c>
      <c r="V31" s="0" t="n">
        <v>24</v>
      </c>
      <c r="W31" s="0" t="n">
        <v>44</v>
      </c>
    </row>
    <row r="32" customFormat="false" ht="14.25" hidden="false" customHeight="false" outlineLevel="0" collapsed="false">
      <c r="A32" s="113" t="n">
        <v>27</v>
      </c>
      <c r="B32" s="0" t="s">
        <v>239</v>
      </c>
      <c r="C32" s="0" t="s">
        <v>240</v>
      </c>
      <c r="D32" s="0" t="str">
        <f aca="false">_xlfn.CONCAT(UPPER(TRIM(B32))," ",TRIM(C32))</f>
        <v>WARENNE Claudie</v>
      </c>
      <c r="E32" s="114" t="n">
        <f aca="false">SUM(F32:AA32)</f>
        <v>682</v>
      </c>
      <c r="F32" s="0" t="n">
        <v>30</v>
      </c>
      <c r="G32" s="0" t="n">
        <v>32</v>
      </c>
      <c r="H32" s="0" t="n">
        <v>18</v>
      </c>
      <c r="I32" s="0" t="n">
        <v>24</v>
      </c>
      <c r="J32" s="0" t="n">
        <v>89</v>
      </c>
      <c r="K32" s="0" t="n">
        <v>31</v>
      </c>
      <c r="L32" s="0" t="n">
        <v>25</v>
      </c>
      <c r="M32" s="0" t="n">
        <v>33</v>
      </c>
      <c r="N32" s="0" t="n">
        <v>24</v>
      </c>
      <c r="O32" s="0" t="n">
        <v>77</v>
      </c>
      <c r="P32" s="0" t="n">
        <v>0</v>
      </c>
      <c r="Q32" s="0" t="n">
        <v>77</v>
      </c>
      <c r="R32" s="0" t="n">
        <v>45</v>
      </c>
      <c r="S32" s="0" t="n">
        <v>34</v>
      </c>
      <c r="T32" s="0" t="n">
        <v>33</v>
      </c>
      <c r="U32" s="0" t="n">
        <v>36</v>
      </c>
      <c r="V32" s="0" t="n">
        <v>24</v>
      </c>
      <c r="W32" s="0" t="n">
        <v>50</v>
      </c>
    </row>
    <row r="33" customFormat="false" ht="14.25" hidden="false" customHeight="false" outlineLevel="0" collapsed="false">
      <c r="A33" s="113" t="n">
        <v>28</v>
      </c>
      <c r="B33" s="0" t="s">
        <v>241</v>
      </c>
      <c r="C33" s="0" t="s">
        <v>242</v>
      </c>
      <c r="D33" s="0" t="str">
        <f aca="false">_xlfn.CONCAT(UPPER(TRIM(B33))," ",TRIM(C33))</f>
        <v>HEINESCH Agnès</v>
      </c>
      <c r="E33" s="114" t="n">
        <f aca="false">SUM(F33:AA33)</f>
        <v>678</v>
      </c>
      <c r="F33" s="0" t="n">
        <v>30</v>
      </c>
      <c r="G33" s="0" t="n">
        <v>35</v>
      </c>
      <c r="H33" s="0" t="n">
        <v>20</v>
      </c>
      <c r="I33" s="0" t="n">
        <v>27</v>
      </c>
      <c r="J33" s="0" t="n">
        <v>66</v>
      </c>
      <c r="K33" s="0" t="n">
        <v>49</v>
      </c>
      <c r="L33" s="0" t="n">
        <v>21</v>
      </c>
      <c r="M33" s="0" t="n">
        <v>27</v>
      </c>
      <c r="N33" s="0" t="n">
        <v>15</v>
      </c>
      <c r="O33" s="0" t="n">
        <v>27</v>
      </c>
      <c r="P33" s="0" t="n">
        <v>30</v>
      </c>
      <c r="Q33" s="0" t="n">
        <v>77</v>
      </c>
      <c r="R33" s="0" t="n">
        <v>37</v>
      </c>
      <c r="S33" s="0" t="n">
        <v>34</v>
      </c>
      <c r="T33" s="0" t="n">
        <v>76</v>
      </c>
      <c r="U33" s="0" t="n">
        <v>33</v>
      </c>
      <c r="V33" s="0" t="n">
        <v>24</v>
      </c>
      <c r="W33" s="0" t="n">
        <v>50</v>
      </c>
    </row>
    <row r="34" customFormat="false" ht="14.25" hidden="false" customHeight="false" outlineLevel="0" collapsed="false">
      <c r="A34" s="113" t="n">
        <v>29</v>
      </c>
      <c r="B34" s="0" t="s">
        <v>243</v>
      </c>
      <c r="C34" s="0" t="s">
        <v>244</v>
      </c>
      <c r="D34" s="0" t="str">
        <f aca="false">_xlfn.CONCAT(UPPER(TRIM(B34))," ",TRIM(C34))</f>
        <v>COLLIN Rose-Marie</v>
      </c>
      <c r="E34" s="114" t="n">
        <f aca="false">SUM(F34:AA34)</f>
        <v>670</v>
      </c>
      <c r="F34" s="0" t="n">
        <v>30</v>
      </c>
      <c r="G34" s="0" t="n">
        <v>29</v>
      </c>
      <c r="H34" s="0" t="n">
        <v>17</v>
      </c>
      <c r="I34" s="0" t="n">
        <v>24</v>
      </c>
      <c r="J34" s="0" t="n">
        <v>66</v>
      </c>
      <c r="K34" s="0" t="n">
        <v>49</v>
      </c>
      <c r="L34" s="0" t="n">
        <v>21</v>
      </c>
      <c r="M34" s="0" t="n">
        <v>33</v>
      </c>
      <c r="N34" s="0" t="n">
        <v>68</v>
      </c>
      <c r="O34" s="0" t="n">
        <v>77</v>
      </c>
      <c r="P34" s="0" t="n">
        <v>30</v>
      </c>
      <c r="Q34" s="0" t="n">
        <v>21</v>
      </c>
      <c r="R34" s="0" t="n">
        <v>37</v>
      </c>
      <c r="S34" s="0" t="n">
        <v>34</v>
      </c>
      <c r="T34" s="0" t="n">
        <v>26</v>
      </c>
      <c r="U34" s="0" t="n">
        <v>36</v>
      </c>
      <c r="V34" s="0" t="n">
        <v>22</v>
      </c>
      <c r="W34" s="0" t="n">
        <v>50</v>
      </c>
    </row>
    <row r="35" customFormat="false" ht="14.25" hidden="false" customHeight="false" outlineLevel="0" collapsed="false">
      <c r="A35" s="113" t="n">
        <v>30</v>
      </c>
      <c r="B35" s="0" t="s">
        <v>245</v>
      </c>
      <c r="C35" s="0" t="s">
        <v>246</v>
      </c>
      <c r="D35" s="0" t="str">
        <f aca="false">_xlfn.CONCAT(UPPER(TRIM(B35))," ",TRIM(C35))</f>
        <v>MATHY Christine</v>
      </c>
      <c r="E35" s="114" t="n">
        <f aca="false">SUM(F35:AA35)</f>
        <v>657</v>
      </c>
      <c r="F35" s="0" t="n">
        <v>30</v>
      </c>
      <c r="G35" s="0" t="n">
        <v>33</v>
      </c>
      <c r="H35" s="0" t="n">
        <v>18</v>
      </c>
      <c r="I35" s="0" t="n">
        <v>23</v>
      </c>
      <c r="J35" s="0" t="n">
        <v>89</v>
      </c>
      <c r="K35" s="0" t="n">
        <v>47</v>
      </c>
      <c r="L35" s="0" t="n">
        <v>23</v>
      </c>
      <c r="M35" s="0" t="n">
        <v>30</v>
      </c>
      <c r="N35" s="0" t="n">
        <v>24</v>
      </c>
      <c r="O35" s="0" t="n">
        <v>24</v>
      </c>
      <c r="P35" s="0" t="n">
        <v>30</v>
      </c>
      <c r="Q35" s="0" t="n">
        <v>77</v>
      </c>
      <c r="R35" s="0" t="n">
        <v>45</v>
      </c>
      <c r="S35" s="0" t="n">
        <v>39</v>
      </c>
      <c r="T35" s="0" t="n">
        <v>29</v>
      </c>
      <c r="U35" s="0" t="n">
        <v>28</v>
      </c>
      <c r="V35" s="0" t="n">
        <v>18</v>
      </c>
      <c r="W35" s="0" t="n">
        <v>50</v>
      </c>
    </row>
    <row r="36" customFormat="false" ht="14.25" hidden="false" customHeight="false" outlineLevel="0" collapsed="false">
      <c r="A36" s="113" t="n">
        <v>31</v>
      </c>
      <c r="B36" s="0" t="s">
        <v>247</v>
      </c>
      <c r="C36" s="0" t="s">
        <v>248</v>
      </c>
      <c r="D36" s="0" t="str">
        <f aca="false">_xlfn.CONCAT(UPPER(TRIM(B36))," ",TRIM(C36))</f>
        <v>SMETS Marie-Claude</v>
      </c>
      <c r="E36" s="114" t="n">
        <f aca="false">SUM(F36:AA36)</f>
        <v>652</v>
      </c>
      <c r="F36" s="0" t="n">
        <v>30</v>
      </c>
      <c r="G36" s="0" t="n">
        <v>31</v>
      </c>
      <c r="H36" s="0" t="n">
        <v>15</v>
      </c>
      <c r="I36" s="0" t="n">
        <v>24</v>
      </c>
      <c r="J36" s="0" t="n">
        <v>89</v>
      </c>
      <c r="K36" s="0" t="n">
        <v>31</v>
      </c>
      <c r="L36" s="0" t="n">
        <v>23</v>
      </c>
      <c r="M36" s="0" t="n">
        <v>33</v>
      </c>
      <c r="N36" s="0" t="n">
        <v>24</v>
      </c>
      <c r="O36" s="0" t="n">
        <v>77</v>
      </c>
      <c r="P36" s="0" t="n">
        <v>0</v>
      </c>
      <c r="Q36" s="0" t="n">
        <v>77</v>
      </c>
      <c r="R36" s="0" t="n">
        <v>37</v>
      </c>
      <c r="S36" s="0" t="n">
        <v>28</v>
      </c>
      <c r="T36" s="0" t="n">
        <v>29</v>
      </c>
      <c r="U36" s="0" t="n">
        <v>36</v>
      </c>
      <c r="V36" s="0" t="n">
        <v>18</v>
      </c>
      <c r="W36" s="0" t="n">
        <v>50</v>
      </c>
    </row>
    <row r="37" customFormat="false" ht="14.25" hidden="false" customHeight="false" outlineLevel="0" collapsed="false">
      <c r="A37" s="113" t="n">
        <v>32</v>
      </c>
      <c r="B37" s="0" t="s">
        <v>249</v>
      </c>
      <c r="C37" s="0" t="s">
        <v>250</v>
      </c>
      <c r="D37" s="0" t="str">
        <f aca="false">_xlfn.CONCAT(UPPER(TRIM(B37))," ",TRIM(C37))</f>
        <v>ANDRE Liliane</v>
      </c>
      <c r="E37" s="114" t="n">
        <f aca="false">SUM(F37:AA37)</f>
        <v>651</v>
      </c>
      <c r="F37" s="0" t="n">
        <v>24</v>
      </c>
      <c r="G37" s="0" t="n">
        <v>33</v>
      </c>
      <c r="H37" s="0" t="n">
        <v>66</v>
      </c>
      <c r="I37" s="0" t="n">
        <v>23</v>
      </c>
      <c r="J37" s="0" t="n">
        <v>89</v>
      </c>
      <c r="K37" s="0" t="n">
        <v>49</v>
      </c>
      <c r="L37" s="0" t="n">
        <v>0</v>
      </c>
      <c r="M37" s="0" t="n">
        <v>21</v>
      </c>
      <c r="N37" s="0" t="n">
        <v>18</v>
      </c>
      <c r="O37" s="0" t="n">
        <v>27</v>
      </c>
      <c r="P37" s="0" t="n">
        <v>27</v>
      </c>
      <c r="Q37" s="0" t="n">
        <v>15</v>
      </c>
      <c r="R37" s="0" t="n">
        <v>37</v>
      </c>
      <c r="S37" s="0" t="n">
        <v>42</v>
      </c>
      <c r="T37" s="0" t="n">
        <v>76</v>
      </c>
      <c r="U37" s="0" t="n">
        <v>36</v>
      </c>
      <c r="V37" s="0" t="n">
        <v>18</v>
      </c>
      <c r="W37" s="0" t="n">
        <v>50</v>
      </c>
    </row>
    <row r="38" customFormat="false" ht="14.25" hidden="false" customHeight="false" outlineLevel="0" collapsed="false">
      <c r="A38" s="113" t="n">
        <v>33</v>
      </c>
      <c r="B38" s="0" t="s">
        <v>251</v>
      </c>
      <c r="C38" s="0" t="s">
        <v>252</v>
      </c>
      <c r="D38" s="0" t="str">
        <f aca="false">_xlfn.CONCAT(UPPER(TRIM(B38))," ",TRIM(C38))</f>
        <v>KAISER Jany</v>
      </c>
      <c r="E38" s="114" t="n">
        <f aca="false">SUM(F38:AA38)</f>
        <v>650</v>
      </c>
      <c r="F38" s="0" t="n">
        <v>26</v>
      </c>
      <c r="G38" s="0" t="n">
        <v>29</v>
      </c>
      <c r="H38" s="0" t="n">
        <v>14</v>
      </c>
      <c r="I38" s="0" t="n">
        <v>24</v>
      </c>
      <c r="J38" s="0" t="n">
        <v>89</v>
      </c>
      <c r="K38" s="0" t="n">
        <v>47</v>
      </c>
      <c r="L38" s="0" t="n">
        <v>0</v>
      </c>
      <c r="M38" s="0" t="n">
        <v>30</v>
      </c>
      <c r="N38" s="0" t="n">
        <v>15</v>
      </c>
      <c r="O38" s="0" t="n">
        <v>77</v>
      </c>
      <c r="P38" s="0" t="n">
        <v>24</v>
      </c>
      <c r="Q38" s="0" t="n">
        <v>77</v>
      </c>
      <c r="R38" s="0" t="n">
        <v>45</v>
      </c>
      <c r="S38" s="0" t="n">
        <v>28</v>
      </c>
      <c r="T38" s="0" t="n">
        <v>27</v>
      </c>
      <c r="U38" s="0" t="n">
        <v>36</v>
      </c>
      <c r="V38" s="0" t="n">
        <v>18</v>
      </c>
      <c r="W38" s="0" t="n">
        <v>44</v>
      </c>
    </row>
    <row r="39" customFormat="false" ht="14.25" hidden="false" customHeight="false" outlineLevel="0" collapsed="false">
      <c r="A39" s="113" t="n">
        <v>34</v>
      </c>
      <c r="B39" s="0" t="s">
        <v>253</v>
      </c>
      <c r="C39" s="0" t="s">
        <v>254</v>
      </c>
      <c r="D39" s="0" t="str">
        <f aca="false">_xlfn.CONCAT(UPPER(TRIM(B39))," ",TRIM(C39))</f>
        <v>BAIWIR Léon</v>
      </c>
      <c r="E39" s="114" t="n">
        <f aca="false">SUM(F39:AA39)</f>
        <v>650</v>
      </c>
      <c r="F39" s="0" t="n">
        <v>26</v>
      </c>
      <c r="G39" s="0" t="n">
        <v>29</v>
      </c>
      <c r="H39" s="0" t="n">
        <v>0</v>
      </c>
      <c r="I39" s="0" t="n">
        <v>24</v>
      </c>
      <c r="J39" s="0" t="n">
        <v>89</v>
      </c>
      <c r="K39" s="0" t="n">
        <v>47</v>
      </c>
      <c r="L39" s="0" t="n">
        <v>25</v>
      </c>
      <c r="M39" s="0" t="n">
        <v>30</v>
      </c>
      <c r="N39" s="0" t="n">
        <v>15</v>
      </c>
      <c r="O39" s="0" t="n">
        <v>77</v>
      </c>
      <c r="P39" s="0" t="n">
        <v>24</v>
      </c>
      <c r="Q39" s="0" t="n">
        <v>77</v>
      </c>
      <c r="R39" s="0" t="n">
        <v>45</v>
      </c>
      <c r="S39" s="0" t="n">
        <v>28</v>
      </c>
      <c r="T39" s="0" t="n">
        <v>16</v>
      </c>
      <c r="U39" s="0" t="n">
        <v>36</v>
      </c>
      <c r="V39" s="0" t="n">
        <v>18</v>
      </c>
      <c r="W39" s="0" t="n">
        <v>44</v>
      </c>
    </row>
    <row r="40" customFormat="false" ht="14.25" hidden="false" customHeight="false" outlineLevel="0" collapsed="false">
      <c r="A40" s="113" t="n">
        <v>35</v>
      </c>
      <c r="B40" s="0" t="s">
        <v>255</v>
      </c>
      <c r="C40" s="0" t="s">
        <v>256</v>
      </c>
      <c r="D40" s="0" t="str">
        <f aca="false">_xlfn.CONCAT(UPPER(TRIM(B40))," ",TRIM(C40))</f>
        <v>BERGH Nicole</v>
      </c>
      <c r="E40" s="114" t="n">
        <f aca="false">SUM(F40:AA40)</f>
        <v>642</v>
      </c>
      <c r="F40" s="0" t="n">
        <v>26</v>
      </c>
      <c r="G40" s="0" t="n">
        <v>29</v>
      </c>
      <c r="H40" s="0" t="n">
        <v>20</v>
      </c>
      <c r="I40" s="0" t="n">
        <v>20</v>
      </c>
      <c r="J40" s="0" t="n">
        <v>89</v>
      </c>
      <c r="K40" s="0" t="n">
        <v>49</v>
      </c>
      <c r="L40" s="0" t="n">
        <v>21</v>
      </c>
      <c r="M40" s="0" t="n">
        <v>27</v>
      </c>
      <c r="N40" s="0" t="n">
        <v>18</v>
      </c>
      <c r="O40" s="0" t="n">
        <v>77</v>
      </c>
      <c r="P40" s="0" t="n">
        <v>30</v>
      </c>
      <c r="Q40" s="0" t="n">
        <v>77</v>
      </c>
      <c r="R40" s="0" t="n">
        <v>37</v>
      </c>
      <c r="S40" s="0" t="n">
        <v>42</v>
      </c>
      <c r="T40" s="0" t="n">
        <v>0</v>
      </c>
      <c r="U40" s="0" t="n">
        <v>36</v>
      </c>
      <c r="V40" s="0" t="n">
        <v>0</v>
      </c>
      <c r="W40" s="0" t="n">
        <v>44</v>
      </c>
    </row>
    <row r="41" customFormat="false" ht="14.25" hidden="false" customHeight="false" outlineLevel="0" collapsed="false">
      <c r="A41" s="113" t="n">
        <v>36</v>
      </c>
      <c r="B41" s="0" t="s">
        <v>257</v>
      </c>
      <c r="C41" s="0" t="s">
        <v>200</v>
      </c>
      <c r="D41" s="0" t="str">
        <f aca="false">_xlfn.CONCAT(UPPER(TRIM(B41))," ",TRIM(C41))</f>
        <v>BOURGOIN Pierre</v>
      </c>
      <c r="E41" s="114" t="n">
        <f aca="false">SUM(F41:AA41)</f>
        <v>625</v>
      </c>
      <c r="F41" s="0" t="n">
        <v>0</v>
      </c>
      <c r="G41" s="0" t="n">
        <v>33</v>
      </c>
      <c r="H41" s="0" t="n">
        <v>18</v>
      </c>
      <c r="I41" s="0" t="n">
        <v>24</v>
      </c>
      <c r="J41" s="0" t="n">
        <v>89</v>
      </c>
      <c r="K41" s="0" t="n">
        <v>33</v>
      </c>
      <c r="L41" s="0" t="n">
        <v>22</v>
      </c>
      <c r="M41" s="0" t="n">
        <v>33</v>
      </c>
      <c r="N41" s="0" t="n">
        <v>18</v>
      </c>
      <c r="O41" s="0" t="n">
        <v>0</v>
      </c>
      <c r="P41" s="0" t="n">
        <v>28</v>
      </c>
      <c r="Q41" s="0" t="n">
        <v>77</v>
      </c>
      <c r="R41" s="0" t="n">
        <v>45</v>
      </c>
      <c r="S41" s="0" t="n">
        <v>42</v>
      </c>
      <c r="T41" s="0" t="n">
        <v>76</v>
      </c>
      <c r="U41" s="0" t="n">
        <v>36</v>
      </c>
      <c r="V41" s="0" t="n">
        <v>18</v>
      </c>
      <c r="W41" s="0" t="n">
        <v>33</v>
      </c>
    </row>
    <row r="42" customFormat="false" ht="14.25" hidden="false" customHeight="false" outlineLevel="0" collapsed="false">
      <c r="A42" s="113" t="n">
        <v>37</v>
      </c>
      <c r="B42" s="0" t="s">
        <v>258</v>
      </c>
      <c r="C42" s="0" t="s">
        <v>259</v>
      </c>
      <c r="D42" s="0" t="str">
        <f aca="false">_xlfn.CONCAT(UPPER(TRIM(B42))," ",TRIM(C42))</f>
        <v>BOMPARD Maryline</v>
      </c>
      <c r="E42" s="114" t="n">
        <f aca="false">SUM(F42:AA42)</f>
        <v>624</v>
      </c>
      <c r="F42" s="0" t="n">
        <v>24</v>
      </c>
      <c r="G42" s="0" t="n">
        <v>35</v>
      </c>
      <c r="H42" s="0" t="n">
        <v>20</v>
      </c>
      <c r="I42" s="0" t="n">
        <v>27</v>
      </c>
      <c r="J42" s="0" t="n">
        <v>89</v>
      </c>
      <c r="K42" s="0" t="n">
        <v>33</v>
      </c>
      <c r="L42" s="0" t="n">
        <v>22</v>
      </c>
      <c r="M42" s="0" t="n">
        <v>21</v>
      </c>
      <c r="N42" s="0" t="n">
        <v>18</v>
      </c>
      <c r="O42" s="0" t="n">
        <v>15</v>
      </c>
      <c r="P42" s="0" t="n">
        <v>30</v>
      </c>
      <c r="Q42" s="0" t="n">
        <v>17</v>
      </c>
      <c r="R42" s="0" t="n">
        <v>45</v>
      </c>
      <c r="S42" s="0" t="n">
        <v>42</v>
      </c>
      <c r="T42" s="0" t="n">
        <v>76</v>
      </c>
      <c r="U42" s="0" t="n">
        <v>36</v>
      </c>
      <c r="V42" s="0" t="n">
        <v>24</v>
      </c>
      <c r="W42" s="0" t="n">
        <v>50</v>
      </c>
    </row>
    <row r="43" customFormat="false" ht="14.25" hidden="false" customHeight="false" outlineLevel="0" collapsed="false">
      <c r="A43" s="113" t="n">
        <v>38</v>
      </c>
      <c r="B43" s="0" t="s">
        <v>260</v>
      </c>
      <c r="C43" s="0" t="s">
        <v>261</v>
      </c>
      <c r="D43" s="0" t="str">
        <f aca="false">_xlfn.CONCAT(UPPER(TRIM(B43))," ",TRIM(C43))</f>
        <v>GUSTIN Danielle</v>
      </c>
      <c r="E43" s="114" t="n">
        <f aca="false">SUM(F43:AA43)</f>
        <v>623</v>
      </c>
      <c r="F43" s="0" t="n">
        <v>26</v>
      </c>
      <c r="G43" s="0" t="n">
        <v>38</v>
      </c>
      <c r="H43" s="0" t="n">
        <v>13</v>
      </c>
      <c r="I43" s="0" t="n">
        <v>11</v>
      </c>
      <c r="J43" s="0" t="n">
        <v>89</v>
      </c>
      <c r="K43" s="0" t="n">
        <v>26</v>
      </c>
      <c r="L43" s="0" t="n">
        <v>23</v>
      </c>
      <c r="M43" s="0" t="n">
        <v>30</v>
      </c>
      <c r="N43" s="0" t="n">
        <v>9</v>
      </c>
      <c r="O43" s="0" t="n">
        <v>77</v>
      </c>
      <c r="P43" s="0" t="n">
        <v>28</v>
      </c>
      <c r="Q43" s="0" t="n">
        <v>77</v>
      </c>
      <c r="R43" s="0" t="n">
        <v>45</v>
      </c>
      <c r="S43" s="0" t="n">
        <v>28</v>
      </c>
      <c r="T43" s="0" t="n">
        <v>12</v>
      </c>
      <c r="U43" s="0" t="n">
        <v>26</v>
      </c>
      <c r="V43" s="0" t="n">
        <v>15</v>
      </c>
      <c r="W43" s="0" t="n">
        <v>50</v>
      </c>
    </row>
    <row r="44" customFormat="false" ht="14.25" hidden="false" customHeight="false" outlineLevel="0" collapsed="false">
      <c r="A44" s="113" t="n">
        <v>39</v>
      </c>
      <c r="B44" s="0" t="s">
        <v>262</v>
      </c>
      <c r="C44" s="0" t="s">
        <v>263</v>
      </c>
      <c r="D44" s="0" t="str">
        <f aca="false">_xlfn.CONCAT(UPPER(TRIM(B44))," ",TRIM(C44))</f>
        <v>WOUTERS Viviane</v>
      </c>
      <c r="E44" s="114" t="n">
        <f aca="false">SUM(F44:AA44)</f>
        <v>621</v>
      </c>
      <c r="F44" s="0" t="n">
        <v>24</v>
      </c>
      <c r="G44" s="0" t="n">
        <v>0</v>
      </c>
      <c r="H44" s="0" t="n">
        <v>66</v>
      </c>
      <c r="I44" s="0" t="n">
        <v>25</v>
      </c>
      <c r="J44" s="0" t="n">
        <v>24</v>
      </c>
      <c r="K44" s="0" t="n">
        <v>49</v>
      </c>
      <c r="L44" s="0" t="n">
        <v>23</v>
      </c>
      <c r="M44" s="0" t="n">
        <v>21</v>
      </c>
      <c r="N44" s="0" t="n">
        <v>24</v>
      </c>
      <c r="O44" s="0" t="n">
        <v>77</v>
      </c>
      <c r="P44" s="0" t="n">
        <v>30</v>
      </c>
      <c r="Q44" s="0" t="n">
        <v>77</v>
      </c>
      <c r="R44" s="0" t="n">
        <v>37</v>
      </c>
      <c r="S44" s="0" t="n">
        <v>28</v>
      </c>
      <c r="T44" s="0" t="n">
        <v>12</v>
      </c>
      <c r="U44" s="0" t="n">
        <v>36</v>
      </c>
      <c r="V44" s="0" t="n">
        <v>18</v>
      </c>
      <c r="W44" s="0" t="n">
        <v>50</v>
      </c>
    </row>
    <row r="45" customFormat="false" ht="14.25" hidden="false" customHeight="false" outlineLevel="0" collapsed="false">
      <c r="A45" s="113" t="n">
        <v>40</v>
      </c>
      <c r="B45" s="0" t="s">
        <v>264</v>
      </c>
      <c r="C45" s="0" t="s">
        <v>265</v>
      </c>
      <c r="D45" s="0" t="str">
        <f aca="false">_xlfn.CONCAT(UPPER(TRIM(B45))," ",TRIM(C45))</f>
        <v>TRIBOLET Jean-Claude</v>
      </c>
      <c r="E45" s="114" t="n">
        <f aca="false">SUM(F45:AA45)</f>
        <v>595</v>
      </c>
      <c r="F45" s="0" t="n">
        <v>30</v>
      </c>
      <c r="G45" s="0" t="n">
        <v>35</v>
      </c>
      <c r="H45" s="0" t="n">
        <v>17</v>
      </c>
      <c r="I45" s="0" t="n">
        <v>20</v>
      </c>
      <c r="J45" s="0" t="n">
        <v>89</v>
      </c>
      <c r="K45" s="0" t="n">
        <v>44</v>
      </c>
      <c r="L45" s="0" t="n">
        <v>22</v>
      </c>
      <c r="M45" s="0" t="n">
        <v>30</v>
      </c>
      <c r="N45" s="0" t="n">
        <v>15</v>
      </c>
      <c r="O45" s="0" t="n">
        <v>27</v>
      </c>
      <c r="P45" s="0" t="n">
        <v>24</v>
      </c>
      <c r="Q45" s="0" t="n">
        <v>77</v>
      </c>
      <c r="R45" s="0" t="n">
        <v>37</v>
      </c>
      <c r="S45" s="0" t="n">
        <v>42</v>
      </c>
      <c r="T45" s="0" t="n">
        <v>0</v>
      </c>
      <c r="U45" s="0" t="n">
        <v>36</v>
      </c>
      <c r="V45" s="0" t="n">
        <v>0</v>
      </c>
      <c r="W45" s="0" t="n">
        <v>50</v>
      </c>
    </row>
    <row r="46" customFormat="false" ht="14.25" hidden="false" customHeight="false" outlineLevel="0" collapsed="false">
      <c r="A46" s="113" t="n">
        <v>41</v>
      </c>
      <c r="B46" s="0" t="s">
        <v>266</v>
      </c>
      <c r="C46" s="0" t="s">
        <v>267</v>
      </c>
      <c r="D46" s="0" t="str">
        <f aca="false">_xlfn.CONCAT(UPPER(TRIM(B46))," ",TRIM(C46))</f>
        <v>FONTAINE Martine</v>
      </c>
      <c r="E46" s="114" t="n">
        <f aca="false">SUM(F46:AA46)</f>
        <v>539</v>
      </c>
      <c r="F46" s="0" t="n">
        <v>24</v>
      </c>
      <c r="G46" s="0" t="n">
        <v>35</v>
      </c>
      <c r="H46" s="0" t="n">
        <v>66</v>
      </c>
      <c r="I46" s="0" t="n">
        <v>14</v>
      </c>
      <c r="J46" s="0" t="n">
        <v>0</v>
      </c>
      <c r="K46" s="0" t="n">
        <v>44</v>
      </c>
      <c r="L46" s="0" t="n">
        <v>24</v>
      </c>
      <c r="M46" s="0" t="n">
        <v>20</v>
      </c>
      <c r="N46" s="0" t="n">
        <v>20</v>
      </c>
      <c r="O46" s="0" t="n">
        <v>30</v>
      </c>
      <c r="P46" s="0" t="n">
        <v>28</v>
      </c>
      <c r="Q46" s="0" t="n">
        <v>77</v>
      </c>
      <c r="R46" s="0" t="n">
        <v>37</v>
      </c>
      <c r="S46" s="0" t="n">
        <v>0</v>
      </c>
      <c r="T46" s="0" t="n">
        <v>12</v>
      </c>
      <c r="U46" s="0" t="n">
        <v>36</v>
      </c>
      <c r="V46" s="0" t="n">
        <v>22</v>
      </c>
      <c r="W46" s="0" t="n">
        <v>50</v>
      </c>
    </row>
    <row r="47" customFormat="false" ht="14.25" hidden="false" customHeight="false" outlineLevel="0" collapsed="false">
      <c r="A47" s="113" t="n">
        <v>42</v>
      </c>
      <c r="B47" s="0" t="s">
        <v>268</v>
      </c>
      <c r="C47" s="0" t="s">
        <v>269</v>
      </c>
      <c r="D47" s="0" t="str">
        <f aca="false">_xlfn.CONCAT(UPPER(TRIM(B47))," ",TRIM(C47))</f>
        <v>BERLIER Jacqueline</v>
      </c>
      <c r="E47" s="114" t="n">
        <f aca="false">SUM(F47:AA47)</f>
        <v>508</v>
      </c>
      <c r="F47" s="0" t="n">
        <v>30</v>
      </c>
      <c r="G47" s="0" t="n">
        <v>38</v>
      </c>
      <c r="H47" s="0" t="n">
        <v>11</v>
      </c>
      <c r="I47" s="0" t="n">
        <v>13</v>
      </c>
      <c r="J47" s="0" t="n">
        <v>30</v>
      </c>
      <c r="K47" s="0" t="n">
        <v>33</v>
      </c>
      <c r="L47" s="0" t="n">
        <v>13</v>
      </c>
      <c r="M47" s="0" t="n">
        <v>30</v>
      </c>
      <c r="N47" s="0" t="n">
        <v>22</v>
      </c>
      <c r="O47" s="0" t="n">
        <v>20</v>
      </c>
      <c r="P47" s="0" t="n">
        <v>28</v>
      </c>
      <c r="Q47" s="0" t="n">
        <v>77</v>
      </c>
      <c r="R47" s="0" t="n">
        <v>31</v>
      </c>
      <c r="S47" s="0" t="n">
        <v>28</v>
      </c>
      <c r="T47" s="0" t="n">
        <v>20</v>
      </c>
      <c r="U47" s="0" t="n">
        <v>25</v>
      </c>
      <c r="V47" s="0" t="n">
        <v>15</v>
      </c>
      <c r="W47" s="0" t="n">
        <v>44</v>
      </c>
    </row>
    <row r="48" customFormat="false" ht="14.25" hidden="false" customHeight="false" outlineLevel="0" collapsed="false">
      <c r="A48" s="113" t="n">
        <v>43</v>
      </c>
      <c r="B48" s="0" t="s">
        <v>270</v>
      </c>
      <c r="C48" s="0" t="s">
        <v>271</v>
      </c>
      <c r="D48" s="0" t="str">
        <f aca="false">_xlfn.CONCAT(UPPER(TRIM(B48))," ",TRIM(C48))</f>
        <v>GREGOIRE NATHALIE</v>
      </c>
      <c r="E48" s="114" t="n">
        <f aca="false">SUM(F48:AA48)</f>
        <v>484</v>
      </c>
      <c r="F48" s="0" t="n">
        <v>24</v>
      </c>
      <c r="G48" s="0" t="n">
        <v>29</v>
      </c>
      <c r="H48" s="0" t="n">
        <v>15</v>
      </c>
      <c r="I48" s="0" t="n">
        <v>25</v>
      </c>
      <c r="J48" s="0" t="n">
        <v>24</v>
      </c>
      <c r="K48" s="0" t="n">
        <v>49</v>
      </c>
      <c r="L48" s="0" t="n">
        <v>0</v>
      </c>
      <c r="M48" s="0" t="n">
        <v>21</v>
      </c>
      <c r="N48" s="0" t="n">
        <v>7</v>
      </c>
      <c r="O48" s="0" t="n">
        <v>77</v>
      </c>
      <c r="P48" s="0" t="n">
        <v>30</v>
      </c>
      <c r="Q48" s="0" t="n">
        <v>10</v>
      </c>
      <c r="R48" s="0" t="n">
        <v>45</v>
      </c>
      <c r="S48" s="0" t="n">
        <v>42</v>
      </c>
      <c r="T48" s="0" t="n">
        <v>0</v>
      </c>
      <c r="U48" s="0" t="n">
        <v>36</v>
      </c>
      <c r="V48" s="0" t="n">
        <v>0</v>
      </c>
      <c r="W48" s="0" t="n">
        <v>50</v>
      </c>
    </row>
    <row r="49" customFormat="false" ht="14.25" hidden="false" customHeight="false" outlineLevel="0" collapsed="false">
      <c r="A49" s="113" t="n">
        <v>44</v>
      </c>
      <c r="B49" s="0" t="s">
        <v>272</v>
      </c>
      <c r="C49" s="0" t="s">
        <v>273</v>
      </c>
      <c r="D49" s="0" t="str">
        <f aca="false">_xlfn.CONCAT(UPPER(TRIM(B49))," ",TRIM(C49))</f>
        <v>COLINET Mady</v>
      </c>
      <c r="E49" s="114" t="n">
        <f aca="false">SUM(F49:AA49)</f>
        <v>450</v>
      </c>
      <c r="F49" s="0" t="n">
        <v>26</v>
      </c>
      <c r="G49" s="0" t="n">
        <v>26</v>
      </c>
      <c r="H49" s="0" t="n">
        <v>14</v>
      </c>
      <c r="I49" s="0" t="n">
        <v>14</v>
      </c>
      <c r="J49" s="0" t="n">
        <v>24</v>
      </c>
      <c r="K49" s="0" t="n">
        <v>32</v>
      </c>
      <c r="L49" s="0" t="n">
        <v>20</v>
      </c>
      <c r="M49" s="0" t="n">
        <v>33</v>
      </c>
      <c r="N49" s="0" t="n">
        <v>18</v>
      </c>
      <c r="O49" s="0" t="n">
        <v>24</v>
      </c>
      <c r="P49" s="0" t="n">
        <v>26</v>
      </c>
      <c r="Q49" s="0" t="n">
        <v>21</v>
      </c>
      <c r="R49" s="0" t="n">
        <v>37</v>
      </c>
      <c r="S49" s="0" t="n">
        <v>24</v>
      </c>
      <c r="T49" s="0" t="n">
        <v>24</v>
      </c>
      <c r="U49" s="0" t="n">
        <v>26</v>
      </c>
      <c r="V49" s="0" t="n">
        <v>14</v>
      </c>
      <c r="W49" s="0" t="n">
        <v>47</v>
      </c>
    </row>
    <row r="50" customFormat="false" ht="14.25" hidden="false" customHeight="false" outlineLevel="0" collapsed="false">
      <c r="A50" s="113" t="n">
        <v>45</v>
      </c>
      <c r="B50" s="113" t="s">
        <v>274</v>
      </c>
      <c r="C50" s="113" t="s">
        <v>273</v>
      </c>
      <c r="D50" s="0" t="str">
        <f aca="false">_xlfn.CONCAT(UPPER(TRIM(B50))," ",TRIM(C50))</f>
        <v>D'ORCHYMONT Mady</v>
      </c>
      <c r="E50" s="114" t="n">
        <f aca="false">SUM(F50:AA50)</f>
        <v>441</v>
      </c>
      <c r="F50" s="0" t="n">
        <v>24</v>
      </c>
      <c r="G50" s="0" t="n">
        <v>26</v>
      </c>
      <c r="H50" s="0" t="n">
        <v>12</v>
      </c>
      <c r="I50" s="0" t="n">
        <v>20</v>
      </c>
      <c r="J50" s="0" t="n">
        <v>89</v>
      </c>
      <c r="K50" s="0" t="n">
        <v>0</v>
      </c>
      <c r="L50" s="0" t="n">
        <v>22</v>
      </c>
      <c r="M50" s="0" t="n">
        <v>20</v>
      </c>
      <c r="N50" s="0" t="n">
        <v>24</v>
      </c>
      <c r="O50" s="0" t="n">
        <v>15</v>
      </c>
      <c r="P50" s="0" t="n">
        <v>20</v>
      </c>
      <c r="Q50" s="0" t="n">
        <v>0</v>
      </c>
      <c r="R50" s="0" t="n">
        <v>37</v>
      </c>
      <c r="S50" s="0" t="n">
        <v>14</v>
      </c>
      <c r="T50" s="0" t="n">
        <v>25</v>
      </c>
      <c r="U50" s="0" t="n">
        <v>36</v>
      </c>
      <c r="V50" s="0" t="n">
        <v>13</v>
      </c>
      <c r="W50" s="0" t="n">
        <v>44</v>
      </c>
    </row>
    <row r="51" customFormat="false" ht="14.25" hidden="false" customHeight="false" outlineLevel="0" collapsed="false">
      <c r="A51" s="113" t="n">
        <v>46</v>
      </c>
      <c r="B51" s="0" t="s">
        <v>275</v>
      </c>
      <c r="C51" s="0" t="s">
        <v>276</v>
      </c>
      <c r="D51" s="0" t="str">
        <f aca="false">_xlfn.CONCAT(UPPER(TRIM(B51))," ",TRIM(C51))</f>
        <v>DRIES Elise</v>
      </c>
      <c r="E51" s="114" t="n">
        <f aca="false">SUM(F51:AA51)</f>
        <v>401</v>
      </c>
      <c r="F51" s="0" t="n">
        <v>24</v>
      </c>
      <c r="G51" s="0" t="n">
        <v>12</v>
      </c>
      <c r="H51" s="0" t="n">
        <v>15</v>
      </c>
      <c r="I51" s="0" t="n">
        <v>20</v>
      </c>
      <c r="J51" s="0" t="n">
        <v>25</v>
      </c>
      <c r="K51" s="0" t="n">
        <v>31</v>
      </c>
      <c r="L51" s="0" t="n">
        <v>23</v>
      </c>
      <c r="M51" s="0" t="n">
        <v>21</v>
      </c>
      <c r="N51" s="0" t="n">
        <v>24</v>
      </c>
      <c r="O51" s="0" t="n">
        <v>30</v>
      </c>
      <c r="P51" s="0" t="n">
        <v>18</v>
      </c>
      <c r="Q51" s="0" t="n">
        <v>77</v>
      </c>
      <c r="R51" s="0" t="n">
        <v>31</v>
      </c>
      <c r="S51" s="0" t="n">
        <v>24</v>
      </c>
      <c r="T51" s="0" t="n">
        <v>0</v>
      </c>
      <c r="U51" s="0" t="n">
        <v>0</v>
      </c>
      <c r="V51" s="0" t="n">
        <v>8</v>
      </c>
      <c r="W51" s="0" t="n">
        <v>18</v>
      </c>
    </row>
    <row r="52" customFormat="false" ht="14.25" hidden="false" customHeight="false" outlineLevel="0" collapsed="false">
      <c r="A52" s="113" t="n">
        <v>47</v>
      </c>
      <c r="B52" s="0" t="s">
        <v>277</v>
      </c>
      <c r="C52" s="0" t="s">
        <v>267</v>
      </c>
      <c r="D52" s="0" t="str">
        <f aca="false">_xlfn.CONCAT(UPPER(TRIM(B52))," ",TRIM(C52))</f>
        <v>SACHS Martine</v>
      </c>
      <c r="E52" s="114" t="n">
        <f aca="false">SUM(F52:AA52)</f>
        <v>387</v>
      </c>
      <c r="F52" s="0" t="n">
        <v>26</v>
      </c>
      <c r="G52" s="0" t="n">
        <v>26</v>
      </c>
      <c r="H52" s="0" t="n">
        <v>9</v>
      </c>
      <c r="I52" s="0" t="n">
        <v>9</v>
      </c>
      <c r="J52" s="0" t="n">
        <v>13</v>
      </c>
      <c r="K52" s="0" t="n">
        <v>26</v>
      </c>
      <c r="L52" s="0" t="n">
        <v>9</v>
      </c>
      <c r="M52" s="0" t="n">
        <v>30</v>
      </c>
      <c r="N52" s="0" t="n">
        <v>18</v>
      </c>
      <c r="O52" s="0" t="n">
        <v>66</v>
      </c>
      <c r="P52" s="0" t="n">
        <v>28</v>
      </c>
      <c r="Q52" s="0" t="n">
        <v>0</v>
      </c>
      <c r="R52" s="0" t="n">
        <v>11</v>
      </c>
      <c r="S52" s="0" t="n">
        <v>21</v>
      </c>
      <c r="T52" s="0" t="n">
        <v>13</v>
      </c>
      <c r="U52" s="0" t="n">
        <v>36</v>
      </c>
      <c r="V52" s="0" t="n">
        <v>20</v>
      </c>
      <c r="W52" s="0" t="n">
        <v>26</v>
      </c>
    </row>
    <row r="53" customFormat="false" ht="14.25" hidden="false" customHeight="false" outlineLevel="0" collapsed="false">
      <c r="A53" s="113" t="n">
        <v>48</v>
      </c>
      <c r="B53" s="0" t="s">
        <v>278</v>
      </c>
      <c r="C53" s="0" t="s">
        <v>238</v>
      </c>
      <c r="D53" s="0" t="str">
        <f aca="false">_xlfn.CONCAT(UPPER(TRIM(B53))," ",TRIM(C53))</f>
        <v>BELHOMME Mireille</v>
      </c>
      <c r="E53" s="114" t="n">
        <f aca="false">SUM(F53:AA53)</f>
        <v>320</v>
      </c>
      <c r="F53" s="0" t="n">
        <v>30</v>
      </c>
      <c r="G53" s="0" t="n">
        <v>35</v>
      </c>
      <c r="H53" s="0" t="n">
        <v>20</v>
      </c>
      <c r="I53" s="0" t="n">
        <v>24</v>
      </c>
      <c r="J53" s="0" t="n">
        <v>89</v>
      </c>
      <c r="K53" s="0" t="n">
        <v>44</v>
      </c>
      <c r="L53" s="0" t="n">
        <v>0</v>
      </c>
      <c r="M53" s="0" t="n">
        <v>0</v>
      </c>
      <c r="N53" s="0" t="n">
        <v>22</v>
      </c>
      <c r="O53" s="0" t="n">
        <v>0</v>
      </c>
      <c r="P53" s="0" t="n">
        <v>28</v>
      </c>
      <c r="Q53" s="0" t="n">
        <v>0</v>
      </c>
      <c r="R53" s="0" t="n">
        <v>0</v>
      </c>
      <c r="S53" s="0" t="n">
        <v>0</v>
      </c>
      <c r="T53" s="0" t="n">
        <v>0</v>
      </c>
      <c r="U53" s="0" t="n">
        <v>28</v>
      </c>
      <c r="V53" s="0" t="n">
        <v>0</v>
      </c>
      <c r="W53" s="0" t="n">
        <v>0</v>
      </c>
    </row>
    <row r="54" customFormat="false" ht="14.25" hidden="false" customHeight="false" outlineLevel="0" collapsed="false">
      <c r="A54" s="113" t="n">
        <v>49</v>
      </c>
      <c r="B54" s="0" t="s">
        <v>279</v>
      </c>
      <c r="C54" s="0" t="s">
        <v>280</v>
      </c>
      <c r="D54" s="0" t="str">
        <f aca="false">_xlfn.CONCAT(UPPER(TRIM(B54))," ",TRIM(C54))</f>
        <v>FOURNIRET Sabine</v>
      </c>
      <c r="E54" s="114" t="n">
        <f aca="false">SUM(F54:AA54)</f>
        <v>715</v>
      </c>
      <c r="F54" s="0" t="n">
        <v>26</v>
      </c>
      <c r="G54" s="0" t="n">
        <v>38</v>
      </c>
      <c r="H54" s="0" t="n">
        <v>16</v>
      </c>
      <c r="I54" s="0" t="n">
        <v>21</v>
      </c>
      <c r="J54" s="0" t="n">
        <v>89</v>
      </c>
      <c r="K54" s="0" t="n">
        <v>28</v>
      </c>
      <c r="L54" s="0" t="n">
        <v>22</v>
      </c>
      <c r="M54" s="0" t="n">
        <v>33</v>
      </c>
      <c r="N54" s="0" t="n">
        <v>27</v>
      </c>
      <c r="O54" s="0" t="n">
        <v>80</v>
      </c>
      <c r="P54" s="0" t="n">
        <v>30</v>
      </c>
      <c r="Q54" s="0" t="n">
        <v>77</v>
      </c>
      <c r="R54" s="0" t="n">
        <v>45</v>
      </c>
      <c r="S54" s="0" t="n">
        <v>42</v>
      </c>
      <c r="T54" s="0" t="n">
        <v>27</v>
      </c>
      <c r="U54" s="0" t="n">
        <v>36</v>
      </c>
      <c r="V54" s="0" t="n">
        <v>28</v>
      </c>
      <c r="W54" s="0" t="n">
        <v>50</v>
      </c>
    </row>
    <row r="55" customFormat="false" ht="14.25" hidden="false" customHeight="false" outlineLevel="0" collapsed="false">
      <c r="A55" s="113" t="n">
        <v>50</v>
      </c>
      <c r="B55" s="0" t="s">
        <v>281</v>
      </c>
      <c r="C55" s="0" t="s">
        <v>282</v>
      </c>
      <c r="D55" s="0" t="str">
        <f aca="false">_xlfn.CONCAT(UPPER(TRIM(B55))," ",TRIM(C55))</f>
        <v>GIGI Jeanne-Marie</v>
      </c>
      <c r="E55" s="114" t="n">
        <f aca="false">SUM(F55:AA55)</f>
        <v>480</v>
      </c>
      <c r="F55" s="0" t="n">
        <v>24</v>
      </c>
      <c r="G55" s="0" t="n">
        <v>35</v>
      </c>
      <c r="H55" s="0" t="n">
        <v>10</v>
      </c>
      <c r="I55" s="0" t="n">
        <v>14</v>
      </c>
      <c r="J55" s="0" t="n">
        <v>89</v>
      </c>
      <c r="K55" s="0" t="n">
        <v>44</v>
      </c>
      <c r="L55" s="0" t="n">
        <v>22</v>
      </c>
      <c r="M55" s="0" t="n">
        <v>33</v>
      </c>
      <c r="N55" s="0" t="n">
        <v>22</v>
      </c>
      <c r="O55" s="0" t="n">
        <v>30</v>
      </c>
      <c r="P55" s="0" t="n">
        <v>21</v>
      </c>
      <c r="Q55" s="0" t="n">
        <v>0</v>
      </c>
      <c r="R55" s="0" t="n">
        <v>37</v>
      </c>
      <c r="S55" s="0" t="n">
        <v>24</v>
      </c>
      <c r="T55" s="0" t="n">
        <v>18</v>
      </c>
      <c r="U55" s="0" t="n">
        <v>0</v>
      </c>
      <c r="V55" s="0" t="n">
        <v>24</v>
      </c>
      <c r="W55" s="0" t="n">
        <v>33</v>
      </c>
    </row>
    <row r="56" customFormat="false" ht="14.25" hidden="false" customHeight="false" outlineLevel="0" collapsed="false">
      <c r="A56" s="113" t="n">
        <v>51</v>
      </c>
      <c r="B56" s="0" t="s">
        <v>283</v>
      </c>
      <c r="C56" s="0" t="s">
        <v>267</v>
      </c>
      <c r="D56" s="0" t="str">
        <f aca="false">_xlfn.CONCAT(UPPER(TRIM(B56))," ",TRIM(C56))</f>
        <v>GLESNER Martine</v>
      </c>
      <c r="E56" s="114" t="n">
        <f aca="false">SUM(F56:AA56)</f>
        <v>500</v>
      </c>
      <c r="F56" s="0" t="n">
        <v>24</v>
      </c>
      <c r="G56" s="0" t="n">
        <v>26</v>
      </c>
      <c r="H56" s="0" t="n">
        <v>66</v>
      </c>
      <c r="I56" s="0" t="n">
        <v>14</v>
      </c>
      <c r="J56" s="0" t="n">
        <v>24</v>
      </c>
      <c r="K56" s="0" t="n">
        <v>47</v>
      </c>
      <c r="L56" s="0" t="n">
        <v>22</v>
      </c>
      <c r="M56" s="0" t="n">
        <v>33</v>
      </c>
      <c r="N56" s="0" t="n">
        <v>8</v>
      </c>
      <c r="O56" s="0" t="n">
        <v>0</v>
      </c>
      <c r="P56" s="0" t="n">
        <v>26</v>
      </c>
      <c r="Q56" s="0" t="n">
        <v>14</v>
      </c>
      <c r="R56" s="0" t="n">
        <v>45</v>
      </c>
      <c r="S56" s="0" t="n">
        <v>28</v>
      </c>
      <c r="T56" s="0" t="n">
        <v>25</v>
      </c>
      <c r="U56" s="0" t="n">
        <v>36</v>
      </c>
      <c r="V56" s="0" t="n">
        <v>18</v>
      </c>
      <c r="W56" s="0" t="n">
        <v>44</v>
      </c>
    </row>
    <row r="57" customFormat="false" ht="14.25" hidden="false" customHeight="false" outlineLevel="0" collapsed="false">
      <c r="A57" s="113" t="n">
        <v>52</v>
      </c>
      <c r="B57" s="0" t="s">
        <v>284</v>
      </c>
      <c r="C57" s="0" t="s">
        <v>285</v>
      </c>
      <c r="D57" s="0" t="str">
        <f aca="false">_xlfn.CONCAT(UPPER(TRIM(B57))," ",TRIM(C57))</f>
        <v>CAMUS Marie-Thérèse</v>
      </c>
      <c r="E57" s="114" t="n">
        <f aca="false">SUM(F57:AA57)</f>
        <v>547</v>
      </c>
      <c r="F57" s="0" t="n">
        <v>24</v>
      </c>
      <c r="G57" s="0" t="n">
        <v>26</v>
      </c>
      <c r="H57" s="0" t="n">
        <v>66</v>
      </c>
      <c r="I57" s="0" t="n">
        <v>20</v>
      </c>
      <c r="J57" s="0" t="n">
        <v>89</v>
      </c>
      <c r="K57" s="0" t="n">
        <v>26</v>
      </c>
      <c r="L57" s="0" t="n">
        <v>21</v>
      </c>
      <c r="M57" s="0" t="n">
        <v>33</v>
      </c>
      <c r="N57" s="0" t="n">
        <v>16</v>
      </c>
      <c r="O57" s="0" t="n">
        <v>30</v>
      </c>
      <c r="P57" s="0" t="n">
        <v>28</v>
      </c>
      <c r="Q57" s="0" t="n">
        <v>0</v>
      </c>
      <c r="R57" s="0" t="n">
        <v>37</v>
      </c>
      <c r="S57" s="0" t="n">
        <v>28</v>
      </c>
      <c r="T57" s="0" t="n">
        <v>16</v>
      </c>
      <c r="U57" s="0" t="n">
        <v>28</v>
      </c>
      <c r="V57" s="0" t="n">
        <v>9</v>
      </c>
      <c r="W57" s="0" t="n">
        <v>50</v>
      </c>
    </row>
    <row r="58" customFormat="false" ht="14.25" hidden="false" customHeight="false" outlineLevel="0" collapsed="false">
      <c r="A58" s="113" t="n">
        <v>53</v>
      </c>
      <c r="B58" s="0" t="s">
        <v>286</v>
      </c>
      <c r="C58" s="0" t="s">
        <v>287</v>
      </c>
      <c r="D58" s="0" t="str">
        <f aca="false">_xlfn.CONCAT(UPPER(TRIM(B58))," ",TRIM(C58))</f>
        <v>LAMBERT Muriel</v>
      </c>
      <c r="E58" s="114" t="n">
        <f aca="false">SUM(F58:AA58)</f>
        <v>496</v>
      </c>
      <c r="F58" s="0" t="n">
        <v>24</v>
      </c>
      <c r="G58" s="0" t="n">
        <v>12</v>
      </c>
      <c r="H58" s="0" t="n">
        <v>11</v>
      </c>
      <c r="I58" s="0" t="n">
        <v>12</v>
      </c>
      <c r="J58" s="0" t="n">
        <v>89</v>
      </c>
      <c r="K58" s="0" t="n">
        <v>26</v>
      </c>
      <c r="L58" s="0" t="n">
        <v>21</v>
      </c>
      <c r="M58" s="0" t="n">
        <v>33</v>
      </c>
      <c r="N58" s="0" t="n">
        <v>18</v>
      </c>
      <c r="O58" s="0" t="n">
        <v>77</v>
      </c>
      <c r="P58" s="0" t="n">
        <v>20</v>
      </c>
      <c r="Q58" s="0" t="n">
        <v>16</v>
      </c>
      <c r="R58" s="0" t="n">
        <v>10</v>
      </c>
      <c r="S58" s="0" t="n">
        <v>28</v>
      </c>
      <c r="T58" s="0" t="n">
        <v>12</v>
      </c>
      <c r="U58" s="0" t="n">
        <v>28</v>
      </c>
      <c r="V58" s="0" t="n">
        <v>9</v>
      </c>
      <c r="W58" s="0" t="n">
        <v>50</v>
      </c>
    </row>
    <row r="59" customFormat="false" ht="14.25" hidden="false" customHeight="false" outlineLevel="0" collapsed="false">
      <c r="A59" s="113" t="n">
        <v>54</v>
      </c>
      <c r="B59" s="0" t="s">
        <v>288</v>
      </c>
      <c r="C59" s="0" t="s">
        <v>289</v>
      </c>
      <c r="D59" s="0" t="str">
        <f aca="false">_xlfn.CONCAT(UPPER(TRIM(B59))," ",TRIM(C59))</f>
        <v>PEPIN Annick</v>
      </c>
      <c r="E59" s="114" t="n">
        <f aca="false">SUM(F59:AA59)</f>
        <v>603</v>
      </c>
      <c r="F59" s="0" t="n">
        <v>24</v>
      </c>
      <c r="G59" s="0" t="n">
        <v>35</v>
      </c>
      <c r="H59" s="0" t="n">
        <v>13</v>
      </c>
      <c r="I59" s="0" t="n">
        <v>10</v>
      </c>
      <c r="J59" s="0" t="n">
        <v>89</v>
      </c>
      <c r="K59" s="0" t="n">
        <v>47</v>
      </c>
      <c r="L59" s="0" t="n">
        <v>14</v>
      </c>
      <c r="M59" s="0" t="n">
        <v>33</v>
      </c>
      <c r="N59" s="0" t="n">
        <v>18</v>
      </c>
      <c r="O59" s="0" t="n">
        <v>77</v>
      </c>
      <c r="P59" s="0" t="n">
        <v>28</v>
      </c>
      <c r="Q59" s="0" t="n">
        <v>21</v>
      </c>
      <c r="R59" s="0" t="n">
        <v>31</v>
      </c>
      <c r="S59" s="0" t="n">
        <v>28</v>
      </c>
      <c r="T59" s="0" t="n">
        <v>33</v>
      </c>
      <c r="U59" s="0" t="n">
        <v>36</v>
      </c>
      <c r="V59" s="0" t="n">
        <v>16</v>
      </c>
      <c r="W59" s="0" t="n">
        <v>50</v>
      </c>
    </row>
    <row r="60" customFormat="false" ht="14.25" hidden="false" customHeight="false" outlineLevel="0" collapsed="false">
      <c r="A60" s="113" t="n">
        <v>55</v>
      </c>
      <c r="B60" s="0" t="s">
        <v>290</v>
      </c>
      <c r="C60" s="0" t="s">
        <v>291</v>
      </c>
      <c r="D60" s="0" t="str">
        <f aca="false">_xlfn.CONCAT(UPPER(TRIM(B60))," ",TRIM(C60))</f>
        <v>NICOLAY Jeannine</v>
      </c>
      <c r="E60" s="114" t="n">
        <f aca="false">SUM(F60:AA60)</f>
        <v>727</v>
      </c>
      <c r="F60" s="0" t="n">
        <v>24</v>
      </c>
      <c r="G60" s="0" t="n">
        <v>35</v>
      </c>
      <c r="H60" s="0" t="n">
        <v>66</v>
      </c>
      <c r="I60" s="0" t="n">
        <v>24</v>
      </c>
      <c r="J60" s="0" t="n">
        <v>89</v>
      </c>
      <c r="K60" s="0" t="n">
        <v>47</v>
      </c>
      <c r="L60" s="0" t="n">
        <v>22</v>
      </c>
      <c r="M60" s="0" t="n">
        <v>30</v>
      </c>
      <c r="N60" s="0" t="n">
        <v>21</v>
      </c>
      <c r="O60" s="0" t="n">
        <v>66</v>
      </c>
      <c r="P60" s="0" t="n">
        <v>22</v>
      </c>
      <c r="Q60" s="0" t="n">
        <v>77</v>
      </c>
      <c r="R60" s="0" t="n">
        <v>37</v>
      </c>
      <c r="S60" s="0" t="n">
        <v>39</v>
      </c>
      <c r="T60" s="0" t="n">
        <v>28</v>
      </c>
      <c r="U60" s="0" t="n">
        <v>36</v>
      </c>
      <c r="V60" s="0" t="n">
        <v>14</v>
      </c>
      <c r="W60" s="0" t="n">
        <v>50</v>
      </c>
    </row>
    <row r="61" customFormat="false" ht="14.25" hidden="false" customHeight="false" outlineLevel="0" collapsed="false">
      <c r="A61" s="113" t="n">
        <v>56</v>
      </c>
      <c r="B61" s="0" t="s">
        <v>292</v>
      </c>
      <c r="C61" s="0" t="s">
        <v>293</v>
      </c>
      <c r="D61" s="0" t="str">
        <f aca="false">_xlfn.CONCAT(UPPER(TRIM(B61))," ",TRIM(C61))</f>
        <v>ROSSION Francis</v>
      </c>
      <c r="E61" s="114" t="n">
        <f aca="false">SUM(F61:AA61)</f>
        <v>513</v>
      </c>
      <c r="F61" s="0" t="n">
        <v>24</v>
      </c>
      <c r="G61" s="0" t="n">
        <v>0</v>
      </c>
      <c r="H61" s="0" t="n">
        <v>15</v>
      </c>
      <c r="I61" s="0" t="n">
        <v>23</v>
      </c>
      <c r="J61" s="0" t="n">
        <v>89</v>
      </c>
      <c r="K61" s="0" t="n">
        <v>31</v>
      </c>
      <c r="L61" s="0" t="n">
        <v>21</v>
      </c>
      <c r="M61" s="0" t="n">
        <v>27</v>
      </c>
      <c r="N61" s="0" t="n">
        <v>13</v>
      </c>
      <c r="O61" s="0" t="n">
        <v>66</v>
      </c>
      <c r="P61" s="0" t="n">
        <v>20</v>
      </c>
      <c r="Q61" s="0" t="n">
        <v>7</v>
      </c>
      <c r="R61" s="0" t="n">
        <v>45</v>
      </c>
      <c r="S61" s="0" t="n">
        <v>28</v>
      </c>
      <c r="T61" s="0" t="n">
        <v>12</v>
      </c>
      <c r="U61" s="0" t="n">
        <v>26</v>
      </c>
      <c r="V61" s="0" t="n">
        <v>16</v>
      </c>
      <c r="W61" s="0" t="n">
        <v>50</v>
      </c>
    </row>
    <row r="62" customFormat="false" ht="14.25" hidden="false" customHeight="false" outlineLevel="0" collapsed="false">
      <c r="A62" s="113" t="n">
        <v>57</v>
      </c>
      <c r="B62" s="0" t="s">
        <v>294</v>
      </c>
      <c r="C62" s="0" t="s">
        <v>295</v>
      </c>
      <c r="D62" s="0" t="str">
        <f aca="false">_xlfn.CONCAT(UPPER(TRIM(B62))," ",TRIM(C62))</f>
        <v>PELTIER Renelde</v>
      </c>
      <c r="E62" s="114" t="n">
        <f aca="false">SUM(F62:AA62)</f>
        <v>452</v>
      </c>
      <c r="F62" s="0" t="n">
        <v>24</v>
      </c>
      <c r="G62" s="0" t="n">
        <v>26</v>
      </c>
      <c r="H62" s="0" t="n">
        <v>15</v>
      </c>
      <c r="I62" s="0" t="n">
        <v>19</v>
      </c>
      <c r="J62" s="0" t="n">
        <v>66</v>
      </c>
      <c r="K62" s="0" t="n">
        <v>31</v>
      </c>
      <c r="L62" s="0" t="n">
        <v>23</v>
      </c>
      <c r="M62" s="0" t="n">
        <v>30</v>
      </c>
      <c r="N62" s="0" t="n">
        <v>0</v>
      </c>
      <c r="O62" s="0" t="n">
        <v>9</v>
      </c>
      <c r="P62" s="0" t="n">
        <v>24</v>
      </c>
      <c r="Q62" s="0" t="n">
        <v>18</v>
      </c>
      <c r="R62" s="0" t="n">
        <v>19</v>
      </c>
      <c r="S62" s="0" t="n">
        <v>42</v>
      </c>
      <c r="T62" s="0" t="n">
        <v>12</v>
      </c>
      <c r="U62" s="0" t="n">
        <v>36</v>
      </c>
      <c r="V62" s="0" t="n">
        <v>14</v>
      </c>
      <c r="W62" s="0" t="n">
        <v>44</v>
      </c>
    </row>
    <row r="63" customFormat="false" ht="14.25" hidden="false" customHeight="false" outlineLevel="0" collapsed="false">
      <c r="A63" s="113" t="n">
        <v>58</v>
      </c>
      <c r="B63" s="0" t="s">
        <v>296</v>
      </c>
      <c r="C63" s="0" t="s">
        <v>297</v>
      </c>
      <c r="D63" s="0" t="str">
        <f aca="false">_xlfn.CONCAT(UPPER(TRIM(B63))," ",TRIM(C63))</f>
        <v>TOUSSAINT Nadine</v>
      </c>
      <c r="E63" s="114" t="n">
        <f aca="false">SUM(F63:AA63)</f>
        <v>670</v>
      </c>
      <c r="F63" s="0" t="n">
        <v>30</v>
      </c>
      <c r="G63" s="0" t="n">
        <v>38</v>
      </c>
      <c r="H63" s="0" t="n">
        <v>15</v>
      </c>
      <c r="I63" s="0" t="n">
        <v>23</v>
      </c>
      <c r="J63" s="0" t="n">
        <v>89</v>
      </c>
      <c r="K63" s="0" t="n">
        <v>47</v>
      </c>
      <c r="L63" s="0" t="n">
        <v>20</v>
      </c>
      <c r="M63" s="0" t="n">
        <v>33</v>
      </c>
      <c r="N63" s="0" t="n">
        <v>27</v>
      </c>
      <c r="O63" s="0" t="n">
        <v>60</v>
      </c>
      <c r="P63" s="0" t="n">
        <v>27</v>
      </c>
      <c r="Q63" s="0" t="n">
        <v>77</v>
      </c>
      <c r="R63" s="0" t="n">
        <v>31</v>
      </c>
      <c r="S63" s="0" t="n">
        <v>42</v>
      </c>
      <c r="T63" s="0" t="n">
        <v>18</v>
      </c>
      <c r="U63" s="0" t="n">
        <v>36</v>
      </c>
      <c r="V63" s="0" t="n">
        <v>24</v>
      </c>
      <c r="W63" s="0" t="n">
        <v>33</v>
      </c>
    </row>
    <row r="64" customFormat="false" ht="14.25" hidden="false" customHeight="false" outlineLevel="0" collapsed="false">
      <c r="A64" s="113" t="n">
        <v>59</v>
      </c>
      <c r="B64" s="0" t="s">
        <v>298</v>
      </c>
      <c r="C64" s="0" t="s">
        <v>242</v>
      </c>
      <c r="D64" s="0" t="str">
        <f aca="false">_xlfn.CONCAT(UPPER(TRIM(B64))," ",TRIM(C64))</f>
        <v>RICHARD Agnès</v>
      </c>
      <c r="E64" s="114" t="n">
        <f aca="false">SUM(F64:AA64)</f>
        <v>355</v>
      </c>
      <c r="F64" s="0" t="n">
        <v>24</v>
      </c>
      <c r="G64" s="0" t="n">
        <v>29</v>
      </c>
      <c r="H64" s="0" t="n">
        <v>9</v>
      </c>
      <c r="I64" s="0" t="n">
        <v>7</v>
      </c>
      <c r="J64" s="0" t="n">
        <v>20</v>
      </c>
      <c r="K64" s="0" t="n">
        <v>31</v>
      </c>
      <c r="L64" s="0" t="n">
        <v>10</v>
      </c>
      <c r="M64" s="0" t="n">
        <v>21</v>
      </c>
      <c r="N64" s="0" t="n">
        <v>14</v>
      </c>
      <c r="O64" s="0" t="n">
        <v>18</v>
      </c>
      <c r="P64" s="0" t="n">
        <v>21</v>
      </c>
      <c r="Q64" s="0" t="n">
        <v>21</v>
      </c>
      <c r="R64" s="0" t="n">
        <v>19</v>
      </c>
      <c r="S64" s="0" t="n">
        <v>24</v>
      </c>
      <c r="T64" s="0" t="n">
        <v>12</v>
      </c>
      <c r="U64" s="0" t="n">
        <v>36</v>
      </c>
      <c r="V64" s="0" t="n">
        <v>16</v>
      </c>
      <c r="W64" s="0" t="n">
        <v>23</v>
      </c>
    </row>
    <row r="65" customFormat="false" ht="14.25" hidden="false" customHeight="false" outlineLevel="0" collapsed="false">
      <c r="A65" s="113" t="n">
        <v>60</v>
      </c>
      <c r="B65" s="0" t="s">
        <v>299</v>
      </c>
      <c r="C65" s="0" t="s">
        <v>300</v>
      </c>
      <c r="D65" s="0" t="str">
        <f aca="false">_xlfn.CONCAT(UPPER(TRIM(B65))," ",TRIM(C65))</f>
        <v>TOTH Etelle</v>
      </c>
      <c r="E65" s="114" t="n">
        <f aca="false">SUM(F65:AA65)</f>
        <v>467</v>
      </c>
      <c r="F65" s="0" t="n">
        <v>24</v>
      </c>
      <c r="G65" s="0" t="n">
        <v>31</v>
      </c>
      <c r="H65" s="0" t="n">
        <v>0</v>
      </c>
      <c r="I65" s="0" t="n">
        <v>0</v>
      </c>
      <c r="J65" s="0" t="n">
        <v>89</v>
      </c>
      <c r="K65" s="0" t="n">
        <v>49</v>
      </c>
      <c r="L65" s="0" t="n">
        <v>25</v>
      </c>
      <c r="M65" s="0" t="n">
        <v>20</v>
      </c>
      <c r="N65" s="0" t="n">
        <v>22</v>
      </c>
      <c r="O65" s="0" t="n">
        <v>62</v>
      </c>
      <c r="P65" s="0" t="n">
        <v>13</v>
      </c>
      <c r="Q65" s="0" t="n">
        <v>9</v>
      </c>
      <c r="R65" s="0" t="n">
        <v>24</v>
      </c>
      <c r="S65" s="0" t="n">
        <v>42</v>
      </c>
      <c r="T65" s="0" t="n">
        <v>21</v>
      </c>
      <c r="U65" s="0" t="n">
        <v>36</v>
      </c>
      <c r="V65" s="0" t="n">
        <v>0</v>
      </c>
      <c r="W65" s="0" t="n">
        <v>0</v>
      </c>
    </row>
    <row r="66" customFormat="false" ht="14.25" hidden="false" customHeight="false" outlineLevel="0" collapsed="false">
      <c r="A66" s="113" t="n">
        <v>61</v>
      </c>
      <c r="B66" s="0" t="s">
        <v>301</v>
      </c>
      <c r="C66" s="0" t="s">
        <v>302</v>
      </c>
      <c r="D66" s="0" t="str">
        <f aca="false">_xlfn.CONCAT(UPPER(TRIM(B66))," ",TRIM(C66))</f>
        <v>PEETERS Robert</v>
      </c>
      <c r="E66" s="114" t="n">
        <f aca="false">SUM(F66:AA66)</f>
        <v>792</v>
      </c>
      <c r="F66" s="0" t="n">
        <v>30</v>
      </c>
      <c r="G66" s="0" t="n">
        <v>38</v>
      </c>
      <c r="H66" s="0" t="n">
        <v>20</v>
      </c>
      <c r="I66" s="0" t="n">
        <v>24</v>
      </c>
      <c r="J66" s="0" t="n">
        <v>89</v>
      </c>
      <c r="K66" s="0" t="n">
        <v>44</v>
      </c>
      <c r="L66" s="0" t="n">
        <v>65</v>
      </c>
      <c r="M66" s="0" t="n">
        <v>75</v>
      </c>
      <c r="N66" s="0" t="n">
        <v>27</v>
      </c>
      <c r="O66" s="0" t="n">
        <v>30</v>
      </c>
      <c r="P66" s="0" t="n">
        <v>0</v>
      </c>
      <c r="Q66" s="0" t="n">
        <v>77</v>
      </c>
      <c r="R66" s="0" t="n">
        <v>45</v>
      </c>
      <c r="S66" s="0" t="n">
        <v>42</v>
      </c>
      <c r="T66" s="0" t="n">
        <v>76</v>
      </c>
      <c r="U66" s="0" t="n">
        <v>36</v>
      </c>
      <c r="V66" s="0" t="n">
        <v>24</v>
      </c>
      <c r="W66" s="0" t="n">
        <v>50</v>
      </c>
    </row>
    <row r="67" customFormat="false" ht="14.25" hidden="false" customHeight="false" outlineLevel="0" collapsed="false">
      <c r="A67" s="113" t="n">
        <v>62</v>
      </c>
      <c r="B67" s="0" t="s">
        <v>303</v>
      </c>
      <c r="C67" s="0" t="s">
        <v>304</v>
      </c>
      <c r="D67" s="0" t="str">
        <f aca="false">_xlfn.CONCAT(UPPER(TRIM(B67))," ",TRIM(C67))</f>
        <v>JUCHEM Joan</v>
      </c>
      <c r="E67" s="114" t="n">
        <f aca="false">SUM(F67:AA67)</f>
        <v>562</v>
      </c>
      <c r="F67" s="0" t="n">
        <v>30</v>
      </c>
      <c r="G67" s="0" t="n">
        <v>35</v>
      </c>
      <c r="H67" s="0" t="n">
        <v>18</v>
      </c>
      <c r="I67" s="0" t="n">
        <v>24</v>
      </c>
      <c r="J67" s="0" t="n">
        <v>89</v>
      </c>
      <c r="K67" s="0" t="n">
        <v>44</v>
      </c>
      <c r="L67" s="0" t="n">
        <v>21</v>
      </c>
      <c r="M67" s="0" t="n">
        <v>30</v>
      </c>
      <c r="N67" s="0" t="n">
        <v>18</v>
      </c>
      <c r="O67" s="0" t="n">
        <v>0</v>
      </c>
      <c r="P67" s="0" t="n">
        <v>27</v>
      </c>
      <c r="Q67" s="0" t="n">
        <v>0</v>
      </c>
      <c r="R67" s="0" t="n">
        <v>45</v>
      </c>
      <c r="S67" s="0" t="n">
        <v>42</v>
      </c>
      <c r="T67" s="0" t="n">
        <v>29</v>
      </c>
      <c r="U67" s="0" t="n">
        <v>36</v>
      </c>
      <c r="V67" s="0" t="n">
        <v>24</v>
      </c>
      <c r="W67" s="0" t="n">
        <v>50</v>
      </c>
    </row>
    <row r="68" customFormat="false" ht="14.25" hidden="false" customHeight="false" outlineLevel="0" collapsed="false">
      <c r="A68" s="113" t="n">
        <v>63</v>
      </c>
      <c r="B68" s="0" t="s">
        <v>305</v>
      </c>
      <c r="C68" s="0" t="s">
        <v>306</v>
      </c>
      <c r="D68" s="0" t="str">
        <f aca="false">_xlfn.CONCAT(UPPER(TRIM(B68))," ",TRIM(C68))</f>
        <v>KRAI Catherine</v>
      </c>
      <c r="E68" s="114" t="n">
        <f aca="false">SUM(F68:AA68)</f>
        <v>901</v>
      </c>
      <c r="F68" s="0" t="n">
        <v>30</v>
      </c>
      <c r="G68" s="0" t="n">
        <v>33</v>
      </c>
      <c r="H68" s="0" t="n">
        <v>20</v>
      </c>
      <c r="I68" s="0" t="n">
        <v>23</v>
      </c>
      <c r="J68" s="0" t="n">
        <v>89</v>
      </c>
      <c r="K68" s="0" t="n">
        <v>49</v>
      </c>
      <c r="L68" s="0" t="n">
        <v>74</v>
      </c>
      <c r="M68" s="0" t="n">
        <v>33</v>
      </c>
      <c r="N68" s="0" t="n">
        <v>70</v>
      </c>
      <c r="O68" s="0" t="n">
        <v>80</v>
      </c>
      <c r="P68" s="0" t="n">
        <v>30</v>
      </c>
      <c r="Q68" s="0" t="n">
        <v>77</v>
      </c>
      <c r="R68" s="0" t="n">
        <v>45</v>
      </c>
      <c r="S68" s="0" t="n">
        <v>42</v>
      </c>
      <c r="T68" s="0" t="n">
        <v>76</v>
      </c>
      <c r="U68" s="0" t="n">
        <v>56</v>
      </c>
      <c r="V68" s="0" t="n">
        <v>24</v>
      </c>
      <c r="W68" s="0" t="n">
        <v>50</v>
      </c>
    </row>
    <row r="69" customFormat="false" ht="14.25" hidden="false" customHeight="false" outlineLevel="0" collapsed="false">
      <c r="A69" s="113" t="n">
        <v>64</v>
      </c>
      <c r="B69" s="0" t="s">
        <v>307</v>
      </c>
      <c r="C69" s="0" t="s">
        <v>308</v>
      </c>
      <c r="D69" s="0" t="str">
        <f aca="false">_xlfn.CONCAT(UPPER(TRIM(B69))," ",TRIM(C69))</f>
        <v>HOUMENOU Steve</v>
      </c>
      <c r="E69" s="114" t="n">
        <f aca="false">SUM(F69:AA69)</f>
        <v>907</v>
      </c>
      <c r="F69" s="0" t="n">
        <v>30</v>
      </c>
      <c r="G69" s="0" t="n">
        <v>38</v>
      </c>
      <c r="H69" s="0" t="n">
        <v>66</v>
      </c>
      <c r="I69" s="0" t="n">
        <v>24</v>
      </c>
      <c r="J69" s="0" t="n">
        <v>77</v>
      </c>
      <c r="K69" s="0" t="n">
        <v>49</v>
      </c>
      <c r="L69" s="0" t="n">
        <v>74</v>
      </c>
      <c r="M69" s="0" t="n">
        <v>75</v>
      </c>
      <c r="N69" s="0" t="n">
        <v>70</v>
      </c>
      <c r="O69" s="0" t="n">
        <v>0</v>
      </c>
      <c r="P69" s="0" t="n">
        <v>30</v>
      </c>
      <c r="Q69" s="0" t="n">
        <v>77</v>
      </c>
      <c r="R69" s="0" t="n">
        <v>45</v>
      </c>
      <c r="S69" s="0" t="n">
        <v>42</v>
      </c>
      <c r="T69" s="0" t="n">
        <v>76</v>
      </c>
      <c r="U69" s="0" t="n">
        <v>56</v>
      </c>
      <c r="V69" s="0" t="n">
        <v>28</v>
      </c>
      <c r="W69" s="0" t="n">
        <v>50</v>
      </c>
    </row>
    <row r="70" customFormat="false" ht="14.25" hidden="false" customHeight="false" outlineLevel="0" collapsed="false">
      <c r="A70" s="113" t="n">
        <v>65</v>
      </c>
      <c r="B70" s="0" t="s">
        <v>309</v>
      </c>
      <c r="C70" s="0" t="s">
        <v>267</v>
      </c>
      <c r="D70" s="0" t="str">
        <f aca="false">_xlfn.CONCAT(UPPER(TRIM(B70))," ",TRIM(C70))</f>
        <v>ROSSI Martine</v>
      </c>
      <c r="E70" s="114" t="n">
        <f aca="false">SUM(F70:AA70)</f>
        <v>764</v>
      </c>
      <c r="F70" s="0" t="n">
        <v>30</v>
      </c>
      <c r="G70" s="0" t="n">
        <v>38</v>
      </c>
      <c r="H70" s="0" t="n">
        <v>17</v>
      </c>
      <c r="I70" s="0" t="n">
        <v>25</v>
      </c>
      <c r="J70" s="0" t="n">
        <v>89</v>
      </c>
      <c r="K70" s="0" t="n">
        <v>44</v>
      </c>
      <c r="L70" s="0" t="n">
        <v>65</v>
      </c>
      <c r="M70" s="0" t="n">
        <v>72</v>
      </c>
      <c r="N70" s="0" t="n">
        <v>24</v>
      </c>
      <c r="O70" s="0" t="n">
        <v>0</v>
      </c>
      <c r="P70" s="0" t="n">
        <v>30</v>
      </c>
      <c r="Q70" s="0" t="n">
        <v>77</v>
      </c>
      <c r="R70" s="0" t="n">
        <v>45</v>
      </c>
      <c r="S70" s="0" t="n">
        <v>28</v>
      </c>
      <c r="T70" s="0" t="n">
        <v>76</v>
      </c>
      <c r="U70" s="0" t="n">
        <v>36</v>
      </c>
      <c r="V70" s="0" t="n">
        <v>18</v>
      </c>
      <c r="W70" s="0" t="n">
        <v>50</v>
      </c>
    </row>
    <row r="71" customFormat="false" ht="14.25" hidden="false" customHeight="false" outlineLevel="0" collapsed="false">
      <c r="A71" s="113" t="n">
        <v>66</v>
      </c>
      <c r="B71" s="0" t="s">
        <v>310</v>
      </c>
      <c r="C71" s="0" t="s">
        <v>311</v>
      </c>
      <c r="D71" s="0" t="str">
        <f aca="false">_xlfn.CONCAT(UPPER(TRIM(B71))," ",TRIM(C71))</f>
        <v>LAZERGES Dominique</v>
      </c>
      <c r="E71" s="114" t="n">
        <f aca="false">SUM(F71:AA71)</f>
        <v>710</v>
      </c>
      <c r="F71" s="0" t="n">
        <v>24</v>
      </c>
      <c r="G71" s="0" t="n">
        <v>33</v>
      </c>
      <c r="H71" s="0" t="n">
        <v>17</v>
      </c>
      <c r="I71" s="0" t="n">
        <v>24</v>
      </c>
      <c r="J71" s="0" t="n">
        <v>89</v>
      </c>
      <c r="K71" s="0" t="n">
        <v>44</v>
      </c>
      <c r="L71" s="0" t="n">
        <v>23</v>
      </c>
      <c r="M71" s="0" t="n">
        <v>33</v>
      </c>
      <c r="N71" s="0" t="n">
        <v>24</v>
      </c>
      <c r="O71" s="0" t="n">
        <v>60</v>
      </c>
      <c r="P71" s="0" t="n">
        <v>27</v>
      </c>
      <c r="Q71" s="0" t="n">
        <v>77</v>
      </c>
      <c r="R71" s="0" t="n">
        <v>45</v>
      </c>
      <c r="S71" s="0" t="n">
        <v>34</v>
      </c>
      <c r="T71" s="0" t="n">
        <v>76</v>
      </c>
      <c r="U71" s="0" t="n">
        <v>36</v>
      </c>
      <c r="V71" s="0" t="n">
        <v>0</v>
      </c>
      <c r="W71" s="0" t="n">
        <v>44</v>
      </c>
    </row>
    <row r="72" customFormat="false" ht="14.25" hidden="false" customHeight="false" outlineLevel="0" collapsed="false">
      <c r="A72" s="113" t="n">
        <v>67</v>
      </c>
      <c r="B72" s="0" t="s">
        <v>312</v>
      </c>
      <c r="C72" s="0" t="s">
        <v>313</v>
      </c>
      <c r="D72" s="0" t="str">
        <f aca="false">_xlfn.CONCAT(UPPER(TRIM(B72))," ",TRIM(C72))</f>
        <v>COOS Mieke</v>
      </c>
      <c r="E72" s="114" t="n">
        <f aca="false">SUM(F72:AA72)</f>
        <v>770</v>
      </c>
      <c r="F72" s="0" t="n">
        <v>24</v>
      </c>
      <c r="G72" s="0" t="n">
        <v>35</v>
      </c>
      <c r="H72" s="0" t="n">
        <v>66</v>
      </c>
      <c r="I72" s="0" t="n">
        <v>24</v>
      </c>
      <c r="J72" s="0" t="n">
        <v>89</v>
      </c>
      <c r="K72" s="0" t="n">
        <v>44</v>
      </c>
      <c r="L72" s="0" t="n">
        <v>21</v>
      </c>
      <c r="M72" s="0" t="n">
        <v>30</v>
      </c>
      <c r="N72" s="0" t="n">
        <v>24</v>
      </c>
      <c r="O72" s="0" t="n">
        <v>72</v>
      </c>
      <c r="P72" s="0" t="n">
        <v>41</v>
      </c>
      <c r="Q72" s="0" t="n">
        <v>77</v>
      </c>
      <c r="R72" s="0" t="n">
        <v>45</v>
      </c>
      <c r="S72" s="0" t="n">
        <v>39</v>
      </c>
      <c r="T72" s="0" t="n">
        <v>29</v>
      </c>
      <c r="U72" s="0" t="n">
        <v>36</v>
      </c>
      <c r="V72" s="0" t="n">
        <v>24</v>
      </c>
      <c r="W72" s="0" t="n">
        <v>50</v>
      </c>
    </row>
    <row r="73" customFormat="false" ht="14.25" hidden="false" customHeight="false" outlineLevel="0" collapsed="false">
      <c r="A73" s="113" t="n">
        <v>68</v>
      </c>
      <c r="B73" s="0" t="s">
        <v>314</v>
      </c>
      <c r="C73" s="0" t="s">
        <v>267</v>
      </c>
      <c r="D73" s="0" t="str">
        <f aca="false">_xlfn.CONCAT(UPPER(TRIM(B73))," ",TRIM(C73))</f>
        <v>MUYTERS Martine</v>
      </c>
      <c r="E73" s="114" t="n">
        <f aca="false">SUM(F73:AA73)</f>
        <v>704</v>
      </c>
      <c r="F73" s="0" t="n">
        <v>30</v>
      </c>
      <c r="G73" s="0" t="n">
        <v>31</v>
      </c>
      <c r="H73" s="0" t="n">
        <v>12</v>
      </c>
      <c r="I73" s="0" t="n">
        <v>24</v>
      </c>
      <c r="J73" s="0" t="n">
        <v>66</v>
      </c>
      <c r="K73" s="0" t="n">
        <v>44</v>
      </c>
      <c r="L73" s="0" t="n">
        <v>23</v>
      </c>
      <c r="M73" s="0" t="n">
        <v>33</v>
      </c>
      <c r="N73" s="0" t="n">
        <v>27</v>
      </c>
      <c r="O73" s="0" t="n">
        <v>66</v>
      </c>
      <c r="P73" s="0" t="n">
        <v>30</v>
      </c>
      <c r="Q73" s="0" t="n">
        <v>77</v>
      </c>
      <c r="R73" s="0" t="n">
        <v>37</v>
      </c>
      <c r="S73" s="0" t="n">
        <v>28</v>
      </c>
      <c r="T73" s="0" t="n">
        <v>76</v>
      </c>
      <c r="U73" s="0" t="n">
        <v>26</v>
      </c>
      <c r="V73" s="0" t="n">
        <v>24</v>
      </c>
      <c r="W73" s="0" t="n">
        <v>50</v>
      </c>
    </row>
    <row r="74" customFormat="false" ht="14.25" hidden="false" customHeight="false" outlineLevel="0" collapsed="false">
      <c r="A74" s="113" t="n">
        <v>69</v>
      </c>
      <c r="B74" s="0" t="s">
        <v>315</v>
      </c>
      <c r="C74" s="0" t="s">
        <v>316</v>
      </c>
      <c r="D74" s="0" t="str">
        <f aca="false">_xlfn.CONCAT(UPPER(TRIM(B74))," ",TRIM(C74))</f>
        <v>ETIENNE Marie-Claire</v>
      </c>
      <c r="E74" s="114" t="n">
        <f aca="false">SUM(F74:AA74)</f>
        <v>779</v>
      </c>
      <c r="F74" s="0" t="n">
        <v>30</v>
      </c>
      <c r="G74" s="0" t="n">
        <v>38</v>
      </c>
      <c r="H74" s="0" t="n">
        <v>20</v>
      </c>
      <c r="I74" s="0" t="n">
        <v>24</v>
      </c>
      <c r="J74" s="0" t="n">
        <v>25</v>
      </c>
      <c r="K74" s="0" t="n">
        <v>49</v>
      </c>
      <c r="L74" s="0" t="n">
        <v>65</v>
      </c>
      <c r="M74" s="0" t="n">
        <v>74</v>
      </c>
      <c r="N74" s="0" t="n">
        <v>70</v>
      </c>
      <c r="O74" s="0" t="n">
        <v>77</v>
      </c>
      <c r="P74" s="0" t="n">
        <v>41</v>
      </c>
      <c r="Q74" s="0" t="n">
        <v>77</v>
      </c>
      <c r="R74" s="0" t="n">
        <v>45</v>
      </c>
      <c r="S74" s="0" t="n">
        <v>34</v>
      </c>
      <c r="T74" s="0" t="n">
        <v>0</v>
      </c>
      <c r="U74" s="0" t="n">
        <v>36</v>
      </c>
      <c r="V74" s="0" t="n">
        <v>24</v>
      </c>
      <c r="W74" s="0" t="n">
        <v>50</v>
      </c>
    </row>
    <row r="75" customFormat="false" ht="14.25" hidden="false" customHeight="false" outlineLevel="0" collapsed="false">
      <c r="A75" s="113" t="n">
        <v>70</v>
      </c>
      <c r="B75" s="0" t="s">
        <v>317</v>
      </c>
      <c r="C75" s="0" t="s">
        <v>318</v>
      </c>
      <c r="D75" s="0" t="str">
        <f aca="false">_xlfn.CONCAT(UPPER(TRIM(B75))," ",TRIM(C75))</f>
        <v>DEVOS Cathy</v>
      </c>
      <c r="E75" s="114" t="n">
        <f aca="false">SUM(F75:AA75)</f>
        <v>626</v>
      </c>
      <c r="F75" s="0" t="n">
        <v>30</v>
      </c>
      <c r="G75" s="0" t="n">
        <v>26</v>
      </c>
      <c r="H75" s="0" t="n">
        <v>21</v>
      </c>
      <c r="I75" s="0" t="n">
        <v>23</v>
      </c>
      <c r="J75" s="0" t="n">
        <v>89</v>
      </c>
      <c r="K75" s="0" t="n">
        <v>47</v>
      </c>
      <c r="L75" s="0" t="n">
        <v>21</v>
      </c>
      <c r="M75" s="0" t="n">
        <v>33</v>
      </c>
      <c r="N75" s="0" t="n">
        <v>20</v>
      </c>
      <c r="O75" s="0" t="n">
        <v>18</v>
      </c>
      <c r="P75" s="0" t="n">
        <v>41</v>
      </c>
      <c r="Q75" s="0" t="n">
        <v>21</v>
      </c>
      <c r="R75" s="0" t="n">
        <v>37</v>
      </c>
      <c r="S75" s="0" t="n">
        <v>23</v>
      </c>
      <c r="T75" s="0" t="n">
        <v>76</v>
      </c>
      <c r="U75" s="0" t="n">
        <v>36</v>
      </c>
      <c r="V75" s="0" t="n">
        <v>14</v>
      </c>
      <c r="W75" s="0" t="n">
        <v>50</v>
      </c>
    </row>
    <row r="76" customFormat="false" ht="14.25" hidden="false" customHeight="false" outlineLevel="0" collapsed="false">
      <c r="A76" s="113" t="n">
        <v>71</v>
      </c>
      <c r="B76" s="0" t="s">
        <v>301</v>
      </c>
      <c r="C76" s="0" t="s">
        <v>319</v>
      </c>
      <c r="D76" s="0" t="str">
        <f aca="false">_xlfn.CONCAT(UPPER(TRIM(B76))," ",TRIM(C76))</f>
        <v>PEETERS Simonne</v>
      </c>
      <c r="E76" s="114" t="n">
        <f aca="false">SUM(F76:AA76)</f>
        <v>679</v>
      </c>
      <c r="F76" s="0" t="n">
        <v>30</v>
      </c>
      <c r="G76" s="0" t="n">
        <v>29</v>
      </c>
      <c r="H76" s="0" t="n">
        <v>66</v>
      </c>
      <c r="I76" s="0" t="n">
        <v>27</v>
      </c>
      <c r="J76" s="0" t="n">
        <v>89</v>
      </c>
      <c r="K76" s="0" t="n">
        <v>47</v>
      </c>
      <c r="L76" s="0" t="n">
        <v>24</v>
      </c>
      <c r="M76" s="0" t="n">
        <v>33</v>
      </c>
      <c r="N76" s="0" t="n">
        <v>24</v>
      </c>
      <c r="O76" s="0" t="n">
        <v>77</v>
      </c>
      <c r="P76" s="0" t="n">
        <v>24</v>
      </c>
      <c r="Q76" s="0" t="n">
        <v>21</v>
      </c>
      <c r="R76" s="0" t="n">
        <v>37</v>
      </c>
      <c r="S76" s="0" t="n">
        <v>28</v>
      </c>
      <c r="T76" s="0" t="n">
        <v>27</v>
      </c>
      <c r="U76" s="0" t="n">
        <v>36</v>
      </c>
      <c r="V76" s="0" t="n">
        <v>16</v>
      </c>
      <c r="W76" s="0" t="n">
        <v>44</v>
      </c>
    </row>
    <row r="77" customFormat="false" ht="14.25" hidden="false" customHeight="false" outlineLevel="0" collapsed="false">
      <c r="A77" s="113" t="n">
        <v>72</v>
      </c>
      <c r="B77" s="0" t="s">
        <v>320</v>
      </c>
      <c r="C77" s="0" t="s">
        <v>321</v>
      </c>
      <c r="D77" s="0" t="str">
        <f aca="false">_xlfn.CONCAT(UPPER(TRIM(B77))," ",TRIM(C77))</f>
        <v>MINET Florentin</v>
      </c>
      <c r="E77" s="114" t="n">
        <f aca="false">SUM(F77:AA77)</f>
        <v>889</v>
      </c>
      <c r="F77" s="0" t="n">
        <v>24</v>
      </c>
      <c r="G77" s="0" t="n">
        <v>35</v>
      </c>
      <c r="H77" s="0" t="n">
        <v>21</v>
      </c>
      <c r="I77" s="0" t="n">
        <v>24</v>
      </c>
      <c r="J77" s="0" t="n">
        <v>89</v>
      </c>
      <c r="K77" s="0" t="n">
        <v>49</v>
      </c>
      <c r="L77" s="0" t="n">
        <v>65</v>
      </c>
      <c r="M77" s="0" t="n">
        <v>75</v>
      </c>
      <c r="N77" s="0" t="n">
        <v>70</v>
      </c>
      <c r="O77" s="0" t="n">
        <v>74</v>
      </c>
      <c r="P77" s="0" t="n">
        <v>41</v>
      </c>
      <c r="Q77" s="0" t="n">
        <v>77</v>
      </c>
      <c r="R77" s="0" t="n">
        <v>45</v>
      </c>
      <c r="S77" s="0" t="n">
        <v>42</v>
      </c>
      <c r="T77" s="0" t="n">
        <v>29</v>
      </c>
      <c r="U77" s="0" t="n">
        <v>56</v>
      </c>
      <c r="V77" s="0" t="n">
        <v>23</v>
      </c>
      <c r="W77" s="0" t="n">
        <v>50</v>
      </c>
    </row>
    <row r="78" customFormat="false" ht="14.25" hidden="false" customHeight="false" outlineLevel="0" collapsed="false">
      <c r="A78" s="113" t="n">
        <v>73</v>
      </c>
      <c r="B78" s="0" t="s">
        <v>322</v>
      </c>
      <c r="C78" s="0" t="s">
        <v>323</v>
      </c>
      <c r="D78" s="0" t="str">
        <f aca="false">_xlfn.CONCAT(UPPER(TRIM(B78))," ",TRIM(C78))</f>
        <v>TURCHETTO Bruno</v>
      </c>
      <c r="E78" s="114" t="n">
        <f aca="false">SUM(F78:AA78)</f>
        <v>603</v>
      </c>
      <c r="F78" s="0" t="n">
        <v>0</v>
      </c>
      <c r="G78" s="0" t="n">
        <v>32</v>
      </c>
      <c r="H78" s="0" t="n">
        <v>20</v>
      </c>
      <c r="I78" s="0" t="n">
        <v>23</v>
      </c>
      <c r="J78" s="0" t="n">
        <v>89</v>
      </c>
      <c r="K78" s="0" t="n">
        <v>47</v>
      </c>
      <c r="L78" s="0" t="n">
        <v>25</v>
      </c>
      <c r="M78" s="0" t="n">
        <v>30</v>
      </c>
      <c r="N78" s="0" t="n">
        <v>24</v>
      </c>
      <c r="O78" s="0" t="n">
        <v>0</v>
      </c>
      <c r="P78" s="0" t="n">
        <v>41</v>
      </c>
      <c r="Q78" s="0" t="n">
        <v>77</v>
      </c>
      <c r="R78" s="0" t="n">
        <v>37</v>
      </c>
      <c r="S78" s="0" t="n">
        <v>24</v>
      </c>
      <c r="T78" s="0" t="n">
        <v>24</v>
      </c>
      <c r="U78" s="0" t="n">
        <v>36</v>
      </c>
      <c r="V78" s="0" t="n">
        <v>24</v>
      </c>
      <c r="W78" s="0" t="n">
        <v>50</v>
      </c>
    </row>
    <row r="79" customFormat="false" ht="14.25" hidden="false" customHeight="false" outlineLevel="0" collapsed="false">
      <c r="A79" s="113" t="n">
        <v>74</v>
      </c>
      <c r="B79" s="0" t="s">
        <v>324</v>
      </c>
      <c r="C79" s="0" t="s">
        <v>325</v>
      </c>
      <c r="D79" s="0" t="str">
        <f aca="false">_xlfn.CONCAT(UPPER(TRIM(B79))," ",TRIM(C79))</f>
        <v>MOREAUX Rolande</v>
      </c>
      <c r="E79" s="114" t="n">
        <f aca="false">SUM(F79:AA79)</f>
        <v>507</v>
      </c>
      <c r="F79" s="0" t="n">
        <v>24</v>
      </c>
      <c r="G79" s="0" t="n">
        <v>33</v>
      </c>
      <c r="H79" s="0" t="n">
        <v>17</v>
      </c>
      <c r="I79" s="0" t="n">
        <v>23</v>
      </c>
      <c r="J79" s="0" t="n">
        <v>89</v>
      </c>
      <c r="K79" s="0" t="n">
        <v>44</v>
      </c>
      <c r="L79" s="0" t="n">
        <v>22</v>
      </c>
      <c r="M79" s="0" t="n">
        <v>30</v>
      </c>
      <c r="N79" s="0" t="n">
        <v>24</v>
      </c>
      <c r="O79" s="0" t="n">
        <v>24</v>
      </c>
      <c r="P79" s="0" t="n">
        <v>0</v>
      </c>
      <c r="Q79" s="0" t="n">
        <v>0</v>
      </c>
      <c r="R79" s="0" t="n">
        <v>37</v>
      </c>
      <c r="S79" s="0" t="n">
        <v>42</v>
      </c>
      <c r="T79" s="0" t="n">
        <v>12</v>
      </c>
      <c r="U79" s="0" t="n">
        <v>36</v>
      </c>
      <c r="V79" s="0" t="n">
        <v>0</v>
      </c>
      <c r="W79" s="0" t="n">
        <v>50</v>
      </c>
    </row>
    <row r="80" customFormat="false" ht="14.25" hidden="false" customHeight="false" outlineLevel="0" collapsed="false">
      <c r="A80" s="113" t="n">
        <v>75</v>
      </c>
      <c r="B80" s="0" t="s">
        <v>326</v>
      </c>
      <c r="C80" s="0" t="s">
        <v>327</v>
      </c>
      <c r="D80" s="0" t="str">
        <f aca="false">_xlfn.CONCAT(UPPER(TRIM(B80))," ",TRIM(C80))</f>
        <v>BERTRAND Georges</v>
      </c>
      <c r="E80" s="114" t="n">
        <f aca="false">SUM(F80:AA80)</f>
        <v>763</v>
      </c>
      <c r="F80" s="0" t="n">
        <v>24</v>
      </c>
      <c r="G80" s="0" t="n">
        <v>35</v>
      </c>
      <c r="H80" s="0" t="n">
        <v>20</v>
      </c>
      <c r="I80" s="0" t="n">
        <v>24</v>
      </c>
      <c r="J80" s="0" t="n">
        <v>66</v>
      </c>
      <c r="K80" s="0" t="n">
        <v>47</v>
      </c>
      <c r="L80" s="0" t="n">
        <v>65</v>
      </c>
      <c r="M80" s="0" t="n">
        <v>75</v>
      </c>
      <c r="N80" s="0" t="n">
        <v>23</v>
      </c>
      <c r="O80" s="0" t="n">
        <v>0</v>
      </c>
      <c r="P80" s="0" t="n">
        <v>30</v>
      </c>
      <c r="Q80" s="0" t="n">
        <v>77</v>
      </c>
      <c r="R80" s="0" t="n">
        <v>45</v>
      </c>
      <c r="S80" s="0" t="n">
        <v>42</v>
      </c>
      <c r="T80" s="0" t="n">
        <v>76</v>
      </c>
      <c r="U80" s="0" t="n">
        <v>36</v>
      </c>
      <c r="V80" s="0" t="n">
        <v>28</v>
      </c>
      <c r="W80" s="0" t="n">
        <v>50</v>
      </c>
    </row>
    <row r="81" customFormat="false" ht="14.25" hidden="false" customHeight="false" outlineLevel="0" collapsed="false">
      <c r="A81" s="113" t="n">
        <v>76</v>
      </c>
      <c r="B81" s="0" t="s">
        <v>328</v>
      </c>
      <c r="C81" s="0" t="s">
        <v>204</v>
      </c>
      <c r="D81" s="0" t="str">
        <f aca="false">_xlfn.CONCAT(UPPER(TRIM(B81))," ",TRIM(C81))</f>
        <v>ROELS Françoise</v>
      </c>
      <c r="E81" s="114" t="n">
        <f aca="false">SUM(F81:AA81)</f>
        <v>786</v>
      </c>
      <c r="F81" s="0" t="n">
        <v>30</v>
      </c>
      <c r="G81" s="0" t="n">
        <v>38</v>
      </c>
      <c r="H81" s="0" t="n">
        <v>66</v>
      </c>
      <c r="I81" s="0" t="n">
        <v>24</v>
      </c>
      <c r="J81" s="0" t="n">
        <v>89</v>
      </c>
      <c r="K81" s="0" t="n">
        <v>49</v>
      </c>
      <c r="L81" s="0" t="n">
        <v>22</v>
      </c>
      <c r="M81" s="0" t="n">
        <v>72</v>
      </c>
      <c r="N81" s="0" t="n">
        <v>24</v>
      </c>
      <c r="O81" s="0" t="n">
        <v>18</v>
      </c>
      <c r="P81" s="0" t="n">
        <v>41</v>
      </c>
      <c r="Q81" s="0" t="n">
        <v>77</v>
      </c>
      <c r="R81" s="0" t="n">
        <v>45</v>
      </c>
      <c r="S81" s="0" t="n">
        <v>42</v>
      </c>
      <c r="T81" s="0" t="n">
        <v>33</v>
      </c>
      <c r="U81" s="0" t="n">
        <v>48</v>
      </c>
      <c r="V81" s="0" t="n">
        <v>18</v>
      </c>
      <c r="W81" s="0" t="n">
        <v>50</v>
      </c>
    </row>
    <row r="82" customFormat="false" ht="14.25" hidden="false" customHeight="false" outlineLevel="0" collapsed="false">
      <c r="A82" s="113" t="n">
        <v>77</v>
      </c>
      <c r="B82" s="0" t="s">
        <v>329</v>
      </c>
      <c r="C82" s="0" t="s">
        <v>330</v>
      </c>
      <c r="D82" s="0" t="str">
        <f aca="false">_xlfn.CONCAT(UPPER(TRIM(B82))," ",TRIM(C82))</f>
        <v>VANHACK Marguerite</v>
      </c>
      <c r="E82" s="114" t="n">
        <f aca="false">SUM(F82:AA82)</f>
        <v>662</v>
      </c>
      <c r="F82" s="0" t="n">
        <v>30</v>
      </c>
      <c r="G82" s="0" t="n">
        <v>31</v>
      </c>
      <c r="H82" s="0" t="n">
        <v>15</v>
      </c>
      <c r="I82" s="0" t="n">
        <v>23</v>
      </c>
      <c r="J82" s="0" t="n">
        <v>89</v>
      </c>
      <c r="K82" s="0" t="n">
        <v>49</v>
      </c>
      <c r="L82" s="0" t="n">
        <v>20</v>
      </c>
      <c r="M82" s="0" t="n">
        <v>30</v>
      </c>
      <c r="N82" s="0" t="n">
        <v>15</v>
      </c>
      <c r="O82" s="0" t="n">
        <v>77</v>
      </c>
      <c r="P82" s="0" t="n">
        <v>24</v>
      </c>
      <c r="Q82" s="0" t="n">
        <v>0</v>
      </c>
      <c r="R82" s="0" t="n">
        <v>37</v>
      </c>
      <c r="S82" s="0" t="n">
        <v>42</v>
      </c>
      <c r="T82" s="0" t="n">
        <v>76</v>
      </c>
      <c r="U82" s="0" t="n">
        <v>36</v>
      </c>
      <c r="V82" s="0" t="n">
        <v>18</v>
      </c>
      <c r="W82" s="0" t="n">
        <v>50</v>
      </c>
    </row>
    <row r="83" customFormat="false" ht="14.25" hidden="false" customHeight="false" outlineLevel="0" collapsed="false">
      <c r="A83" s="113" t="n">
        <v>78</v>
      </c>
      <c r="B83" s="0" t="s">
        <v>331</v>
      </c>
      <c r="C83" s="0" t="s">
        <v>208</v>
      </c>
      <c r="D83" s="0" t="str">
        <f aca="false">_xlfn.CONCAT(UPPER(TRIM(B83))," ",TRIM(C83))</f>
        <v>GILLET Jacques</v>
      </c>
      <c r="E83" s="114" t="n">
        <f aca="false">SUM(F83:AA83)</f>
        <v>979</v>
      </c>
      <c r="F83" s="0" t="n">
        <v>30</v>
      </c>
      <c r="G83" s="0" t="n">
        <v>33</v>
      </c>
      <c r="H83" s="0" t="n">
        <v>66</v>
      </c>
      <c r="I83" s="0" t="n">
        <v>23</v>
      </c>
      <c r="J83" s="0" t="n">
        <v>89</v>
      </c>
      <c r="K83" s="0" t="n">
        <v>47</v>
      </c>
      <c r="L83" s="0" t="n">
        <v>74</v>
      </c>
      <c r="M83" s="0" t="n">
        <v>75</v>
      </c>
      <c r="N83" s="0" t="n">
        <v>70</v>
      </c>
      <c r="O83" s="0" t="n">
        <v>77</v>
      </c>
      <c r="P83" s="0" t="n">
        <v>41</v>
      </c>
      <c r="Q83" s="0" t="n">
        <v>77</v>
      </c>
      <c r="R83" s="0" t="n">
        <v>41</v>
      </c>
      <c r="S83" s="0" t="n">
        <v>34</v>
      </c>
      <c r="T83" s="0" t="n">
        <v>76</v>
      </c>
      <c r="U83" s="0" t="n">
        <v>48</v>
      </c>
      <c r="V83" s="0" t="n">
        <v>28</v>
      </c>
      <c r="W83" s="0" t="n">
        <v>50</v>
      </c>
    </row>
    <row r="84" customFormat="false" ht="14.25" hidden="false" customHeight="false" outlineLevel="0" collapsed="false">
      <c r="A84" s="113" t="n">
        <v>79</v>
      </c>
      <c r="B84" s="0" t="s">
        <v>332</v>
      </c>
      <c r="C84" s="0" t="s">
        <v>333</v>
      </c>
      <c r="D84" s="0" t="str">
        <f aca="false">_xlfn.CONCAT(UPPER(TRIM(B84))," ",TRIM(C84))</f>
        <v>ROBERT Rita</v>
      </c>
      <c r="E84" s="114" t="n">
        <f aca="false">SUM(F84:AA84)</f>
        <v>674</v>
      </c>
      <c r="F84" s="0" t="n">
        <v>24</v>
      </c>
      <c r="G84" s="0" t="n">
        <v>33</v>
      </c>
      <c r="H84" s="0" t="n">
        <v>15</v>
      </c>
      <c r="I84" s="0" t="n">
        <v>23</v>
      </c>
      <c r="J84" s="0" t="n">
        <v>89</v>
      </c>
      <c r="K84" s="0" t="n">
        <v>32</v>
      </c>
      <c r="L84" s="0" t="n">
        <v>22</v>
      </c>
      <c r="M84" s="0" t="n">
        <v>30</v>
      </c>
      <c r="N84" s="0" t="n">
        <v>14</v>
      </c>
      <c r="O84" s="0" t="n">
        <v>74</v>
      </c>
      <c r="P84" s="0" t="n">
        <v>27</v>
      </c>
      <c r="Q84" s="0" t="n">
        <v>77</v>
      </c>
      <c r="R84" s="0" t="n">
        <v>37</v>
      </c>
      <c r="S84" s="0" t="n">
        <v>25</v>
      </c>
      <c r="T84" s="0" t="n">
        <v>76</v>
      </c>
      <c r="U84" s="0" t="n">
        <v>26</v>
      </c>
      <c r="V84" s="0" t="n">
        <v>0</v>
      </c>
      <c r="W84" s="0" t="n">
        <v>50</v>
      </c>
    </row>
    <row r="85" customFormat="false" ht="14.25" hidden="false" customHeight="false" outlineLevel="0" collapsed="false">
      <c r="A85" s="113" t="n">
        <v>80</v>
      </c>
      <c r="B85" s="0" t="s">
        <v>334</v>
      </c>
      <c r="C85" s="0" t="s">
        <v>335</v>
      </c>
      <c r="D85" s="0" t="str">
        <f aca="false">_xlfn.CONCAT(UPPER(TRIM(B85))," ",TRIM(C85))</f>
        <v>ROBERT Jean</v>
      </c>
      <c r="E85" s="114" t="n">
        <f aca="false">SUM(F85:AA85)</f>
        <v>586</v>
      </c>
      <c r="F85" s="0" t="n">
        <v>24</v>
      </c>
      <c r="G85" s="0" t="n">
        <v>28</v>
      </c>
      <c r="H85" s="0" t="n">
        <v>66</v>
      </c>
      <c r="I85" s="0" t="n">
        <v>27</v>
      </c>
      <c r="J85" s="0" t="n">
        <v>89</v>
      </c>
      <c r="K85" s="0" t="n">
        <v>26</v>
      </c>
      <c r="L85" s="0" t="n">
        <v>20</v>
      </c>
      <c r="M85" s="0" t="n">
        <v>30</v>
      </c>
      <c r="N85" s="0" t="n">
        <v>18</v>
      </c>
      <c r="O85" s="0" t="n">
        <v>30</v>
      </c>
      <c r="P85" s="0" t="n">
        <v>21</v>
      </c>
      <c r="Q85" s="0" t="n">
        <v>77</v>
      </c>
      <c r="R85" s="0" t="n">
        <v>31</v>
      </c>
      <c r="S85" s="0" t="n">
        <v>28</v>
      </c>
      <c r="T85" s="0" t="n">
        <v>12</v>
      </c>
      <c r="U85" s="0" t="n">
        <v>26</v>
      </c>
      <c r="V85" s="0" t="n">
        <v>0</v>
      </c>
      <c r="W85" s="0" t="n">
        <v>33</v>
      </c>
    </row>
    <row r="86" customFormat="false" ht="14.25" hidden="false" customHeight="false" outlineLevel="0" collapsed="false">
      <c r="A86" s="113" t="n">
        <v>81</v>
      </c>
      <c r="B86" s="0" t="s">
        <v>336</v>
      </c>
      <c r="C86" s="0" t="s">
        <v>335</v>
      </c>
      <c r="D86" s="0" t="str">
        <f aca="false">_xlfn.CONCAT(UPPER(TRIM(B86))," ",TRIM(C86))</f>
        <v>WILEMME Jean</v>
      </c>
      <c r="E86" s="114" t="n">
        <f aca="false">SUM(F86:AA86)</f>
        <v>867</v>
      </c>
      <c r="F86" s="0" t="n">
        <v>30</v>
      </c>
      <c r="G86" s="0" t="n">
        <v>38</v>
      </c>
      <c r="H86" s="0" t="n">
        <v>66</v>
      </c>
      <c r="I86" s="0" t="n">
        <v>20</v>
      </c>
      <c r="J86" s="0" t="n">
        <v>89</v>
      </c>
      <c r="K86" s="0" t="n">
        <v>49</v>
      </c>
      <c r="L86" s="0" t="n">
        <v>22</v>
      </c>
      <c r="M86" s="0" t="n">
        <v>75</v>
      </c>
      <c r="N86" s="0" t="n">
        <v>70</v>
      </c>
      <c r="O86" s="0" t="n">
        <v>77</v>
      </c>
      <c r="P86" s="0" t="n">
        <v>41</v>
      </c>
      <c r="Q86" s="0" t="n">
        <v>17</v>
      </c>
      <c r="R86" s="0" t="n">
        <v>45</v>
      </c>
      <c r="S86" s="0" t="n">
        <v>42</v>
      </c>
      <c r="T86" s="0" t="n">
        <v>76</v>
      </c>
      <c r="U86" s="0" t="n">
        <v>36</v>
      </c>
      <c r="V86" s="0" t="n">
        <v>24</v>
      </c>
      <c r="W86" s="0" t="n">
        <v>50</v>
      </c>
    </row>
    <row r="87" customFormat="false" ht="14.25" hidden="false" customHeight="false" outlineLevel="0" collapsed="false">
      <c r="A87" s="113" t="n">
        <v>82</v>
      </c>
      <c r="B87" s="0" t="s">
        <v>337</v>
      </c>
      <c r="C87" s="0" t="s">
        <v>338</v>
      </c>
      <c r="D87" s="0" t="str">
        <f aca="false">_xlfn.CONCAT(UPPER(TRIM(B87))," ",TRIM(C87))</f>
        <v>GUILLAUME Hélène</v>
      </c>
      <c r="E87" s="114" t="n">
        <f aca="false">SUM(F87:AA87)</f>
        <v>394</v>
      </c>
      <c r="F87" s="0" t="n">
        <v>26</v>
      </c>
      <c r="G87" s="0" t="n">
        <v>18</v>
      </c>
      <c r="H87" s="0" t="n">
        <v>13</v>
      </c>
      <c r="I87" s="0" t="n">
        <v>20</v>
      </c>
      <c r="J87" s="0" t="n">
        <v>66</v>
      </c>
      <c r="K87" s="0" t="n">
        <v>28</v>
      </c>
      <c r="L87" s="0" t="n">
        <v>23</v>
      </c>
      <c r="M87" s="0" t="n">
        <v>30</v>
      </c>
      <c r="N87" s="0" t="n">
        <v>18</v>
      </c>
      <c r="O87" s="0" t="n">
        <v>0</v>
      </c>
      <c r="P87" s="0" t="n">
        <v>13</v>
      </c>
      <c r="Q87" s="0" t="n">
        <v>9</v>
      </c>
      <c r="R87" s="0" t="n">
        <v>18</v>
      </c>
      <c r="S87" s="0" t="n">
        <v>28</v>
      </c>
      <c r="T87" s="0" t="n">
        <v>16</v>
      </c>
      <c r="U87" s="0" t="n">
        <v>28</v>
      </c>
      <c r="V87" s="0" t="n">
        <v>14</v>
      </c>
      <c r="W87" s="0" t="n">
        <v>26</v>
      </c>
    </row>
    <row r="88" customFormat="false" ht="14.25" hidden="false" customHeight="false" outlineLevel="0" collapsed="false">
      <c r="A88" s="113" t="n">
        <v>83</v>
      </c>
      <c r="B88" s="0" t="s">
        <v>339</v>
      </c>
      <c r="C88" s="0" t="s">
        <v>340</v>
      </c>
      <c r="D88" s="0" t="str">
        <f aca="false">_xlfn.CONCAT(UPPER(TRIM(B88))," ",TRIM(C88))</f>
        <v>DAMIEN Paulette</v>
      </c>
      <c r="E88" s="114" t="n">
        <f aca="false">SUM(F88:AA88)</f>
        <v>705</v>
      </c>
      <c r="F88" s="0" t="n">
        <v>24</v>
      </c>
      <c r="G88" s="0" t="n">
        <v>33</v>
      </c>
      <c r="H88" s="0" t="n">
        <v>66</v>
      </c>
      <c r="I88" s="0" t="n">
        <v>25</v>
      </c>
      <c r="J88" s="0" t="n">
        <v>89</v>
      </c>
      <c r="K88" s="0" t="n">
        <v>44</v>
      </c>
      <c r="L88" s="0" t="n">
        <v>23</v>
      </c>
      <c r="M88" s="0" t="n">
        <v>30</v>
      </c>
      <c r="N88" s="0" t="n">
        <v>27</v>
      </c>
      <c r="O88" s="0" t="n">
        <v>77</v>
      </c>
      <c r="P88" s="0" t="n">
        <v>30</v>
      </c>
      <c r="Q88" s="0" t="n">
        <v>21</v>
      </c>
      <c r="R88" s="0" t="n">
        <v>37</v>
      </c>
      <c r="S88" s="0" t="n">
        <v>42</v>
      </c>
      <c r="T88" s="0" t="n">
        <v>33</v>
      </c>
      <c r="U88" s="0" t="n">
        <v>36</v>
      </c>
      <c r="V88" s="0" t="n">
        <v>18</v>
      </c>
      <c r="W88" s="0" t="n">
        <v>50</v>
      </c>
    </row>
    <row r="89" customFormat="false" ht="14.25" hidden="false" customHeight="false" outlineLevel="0" collapsed="false">
      <c r="A89" s="113" t="n">
        <v>84</v>
      </c>
      <c r="B89" s="0" t="s">
        <v>341</v>
      </c>
      <c r="C89" s="0" t="s">
        <v>297</v>
      </c>
      <c r="D89" s="0" t="str">
        <f aca="false">_xlfn.CONCAT(UPPER(TRIM(B89))," ",TRIM(C89))</f>
        <v>GUILLAUME Nadine</v>
      </c>
      <c r="E89" s="114" t="n">
        <f aca="false">SUM(F89:AA89)</f>
        <v>619</v>
      </c>
      <c r="F89" s="0" t="n">
        <v>24</v>
      </c>
      <c r="G89" s="0" t="n">
        <v>33</v>
      </c>
      <c r="H89" s="0" t="n">
        <v>66</v>
      </c>
      <c r="I89" s="0" t="n">
        <v>20</v>
      </c>
      <c r="J89" s="0" t="n">
        <v>89</v>
      </c>
      <c r="K89" s="0" t="n">
        <v>47</v>
      </c>
      <c r="L89" s="0" t="n">
        <v>23</v>
      </c>
      <c r="M89" s="0" t="n">
        <v>33</v>
      </c>
      <c r="N89" s="0" t="n">
        <v>18</v>
      </c>
      <c r="O89" s="0" t="n">
        <v>24</v>
      </c>
      <c r="P89" s="0" t="n">
        <v>30</v>
      </c>
      <c r="Q89" s="0" t="n">
        <v>0</v>
      </c>
      <c r="R89" s="0" t="n">
        <v>37</v>
      </c>
      <c r="S89" s="0" t="n">
        <v>42</v>
      </c>
      <c r="T89" s="0" t="n">
        <v>29</v>
      </c>
      <c r="U89" s="0" t="n">
        <v>36</v>
      </c>
      <c r="V89" s="0" t="n">
        <v>18</v>
      </c>
      <c r="W89" s="0" t="n">
        <v>50</v>
      </c>
    </row>
    <row r="90" customFormat="false" ht="14.25" hidden="false" customHeight="false" outlineLevel="0" collapsed="false">
      <c r="A90" s="113" t="n">
        <v>85</v>
      </c>
      <c r="B90" s="0" t="s">
        <v>342</v>
      </c>
      <c r="C90" s="0" t="s">
        <v>311</v>
      </c>
      <c r="D90" s="0" t="str">
        <f aca="false">_xlfn.CONCAT(UPPER(TRIM(B90))," ",TRIM(C90))</f>
        <v>DEBROAS Dominique</v>
      </c>
      <c r="E90" s="114" t="n">
        <f aca="false">SUM(F90:AA90)</f>
        <v>460</v>
      </c>
      <c r="F90" s="0" t="n">
        <v>24</v>
      </c>
      <c r="G90" s="0" t="n">
        <v>32</v>
      </c>
      <c r="H90" s="0" t="n">
        <v>12</v>
      </c>
      <c r="I90" s="0" t="n">
        <v>20</v>
      </c>
      <c r="J90" s="0" t="n">
        <v>20</v>
      </c>
      <c r="K90" s="0" t="n">
        <v>33</v>
      </c>
      <c r="L90" s="0" t="n">
        <v>22</v>
      </c>
      <c r="M90" s="0" t="n">
        <v>33</v>
      </c>
      <c r="N90" s="0" t="n">
        <v>18</v>
      </c>
      <c r="O90" s="0" t="n">
        <v>24</v>
      </c>
      <c r="P90" s="0" t="n">
        <v>24</v>
      </c>
      <c r="Q90" s="0" t="n">
        <v>15</v>
      </c>
      <c r="R90" s="0" t="n">
        <v>36</v>
      </c>
      <c r="S90" s="0" t="n">
        <v>28</v>
      </c>
      <c r="T90" s="0" t="n">
        <v>42</v>
      </c>
      <c r="U90" s="0" t="n">
        <v>36</v>
      </c>
      <c r="V90" s="0" t="n">
        <v>15</v>
      </c>
      <c r="W90" s="0" t="n">
        <v>26</v>
      </c>
    </row>
    <row r="91" customFormat="false" ht="14.25" hidden="false" customHeight="false" outlineLevel="0" collapsed="false">
      <c r="A91" s="113" t="n">
        <v>86</v>
      </c>
      <c r="B91" s="0" t="s">
        <v>343</v>
      </c>
      <c r="C91" s="0" t="s">
        <v>344</v>
      </c>
      <c r="D91" s="0" t="str">
        <f aca="false">_xlfn.CONCAT(UPPER(TRIM(B91))," ",TRIM(C91))</f>
        <v>BRACONNIER Véronique</v>
      </c>
      <c r="E91" s="114" t="n">
        <f aca="false">SUM(F91:AA91)</f>
        <v>652</v>
      </c>
      <c r="F91" s="0" t="n">
        <v>30</v>
      </c>
      <c r="G91" s="0" t="n">
        <v>32</v>
      </c>
      <c r="H91" s="0" t="n">
        <v>17</v>
      </c>
      <c r="I91" s="0" t="n">
        <v>21</v>
      </c>
      <c r="J91" s="0" t="n">
        <v>89</v>
      </c>
      <c r="K91" s="0" t="n">
        <v>44</v>
      </c>
      <c r="L91" s="0" t="n">
        <v>23</v>
      </c>
      <c r="M91" s="0" t="n">
        <v>30</v>
      </c>
      <c r="N91" s="0" t="n">
        <v>16</v>
      </c>
      <c r="O91" s="0" t="n">
        <v>66</v>
      </c>
      <c r="P91" s="0" t="n">
        <v>30</v>
      </c>
      <c r="Q91" s="0" t="n">
        <v>77</v>
      </c>
      <c r="R91" s="0" t="n">
        <v>36</v>
      </c>
      <c r="S91" s="0" t="n">
        <v>28</v>
      </c>
      <c r="T91" s="0" t="n">
        <v>17</v>
      </c>
      <c r="U91" s="0" t="n">
        <v>28</v>
      </c>
      <c r="V91" s="0" t="n">
        <v>18</v>
      </c>
      <c r="W91" s="0" t="n">
        <v>50</v>
      </c>
    </row>
    <row r="92" customFormat="false" ht="14.25" hidden="false" customHeight="false" outlineLevel="0" collapsed="false">
      <c r="A92" s="113" t="n">
        <v>87</v>
      </c>
      <c r="B92" s="0" t="s">
        <v>345</v>
      </c>
      <c r="C92" s="0" t="s">
        <v>346</v>
      </c>
      <c r="D92" s="0" t="str">
        <f aca="false">_xlfn.CONCAT(UPPER(TRIM(B92))," ",TRIM(C92))</f>
        <v>QUELENIS Guylène</v>
      </c>
      <c r="E92" s="114" t="n">
        <f aca="false">SUM(F92:AA92)</f>
        <v>771</v>
      </c>
      <c r="F92" s="0" t="n">
        <v>30</v>
      </c>
      <c r="G92" s="0" t="n">
        <v>33</v>
      </c>
      <c r="H92" s="0" t="n">
        <v>21</v>
      </c>
      <c r="I92" s="0" t="n">
        <v>21</v>
      </c>
      <c r="J92" s="0" t="n">
        <v>89</v>
      </c>
      <c r="K92" s="0" t="n">
        <v>49</v>
      </c>
      <c r="L92" s="0" t="n">
        <v>25</v>
      </c>
      <c r="M92" s="0" t="n">
        <v>33</v>
      </c>
      <c r="N92" s="0" t="n">
        <v>24</v>
      </c>
      <c r="O92" s="0" t="n">
        <v>77</v>
      </c>
      <c r="P92" s="0" t="n">
        <v>41</v>
      </c>
      <c r="Q92" s="0" t="n">
        <v>77</v>
      </c>
      <c r="R92" s="0" t="n">
        <v>37</v>
      </c>
      <c r="S92" s="0" t="n">
        <v>34</v>
      </c>
      <c r="T92" s="0" t="n">
        <v>76</v>
      </c>
      <c r="U92" s="0" t="n">
        <v>36</v>
      </c>
      <c r="V92" s="0" t="n">
        <v>18</v>
      </c>
      <c r="W92" s="0" t="n">
        <v>50</v>
      </c>
    </row>
    <row r="93" customFormat="false" ht="14.25" hidden="false" customHeight="false" outlineLevel="0" collapsed="false">
      <c r="A93" s="113" t="n">
        <v>88</v>
      </c>
      <c r="B93" s="0" t="s">
        <v>347</v>
      </c>
      <c r="C93" s="0" t="s">
        <v>285</v>
      </c>
      <c r="D93" s="0" t="str">
        <f aca="false">_xlfn.CONCAT(UPPER(TRIM(B93))," ",TRIM(C93))</f>
        <v>MERTENS Marie-Thérèse</v>
      </c>
      <c r="E93" s="114" t="n">
        <f aca="false">SUM(F93:AA93)</f>
        <v>787</v>
      </c>
      <c r="F93" s="0" t="n">
        <v>30</v>
      </c>
      <c r="G93" s="0" t="n">
        <v>35</v>
      </c>
      <c r="H93" s="0" t="n">
        <v>66</v>
      </c>
      <c r="I93" s="0" t="n">
        <v>24</v>
      </c>
      <c r="J93" s="0" t="n">
        <v>89</v>
      </c>
      <c r="K93" s="0" t="n">
        <v>32</v>
      </c>
      <c r="L93" s="0" t="n">
        <v>23</v>
      </c>
      <c r="M93" s="0" t="n">
        <v>72</v>
      </c>
      <c r="N93" s="0" t="n">
        <v>24</v>
      </c>
      <c r="O93" s="0" t="n">
        <v>80</v>
      </c>
      <c r="P93" s="0" t="n">
        <v>41</v>
      </c>
      <c r="Q93" s="0" t="n">
        <v>74</v>
      </c>
      <c r="R93" s="0" t="n">
        <v>45</v>
      </c>
      <c r="S93" s="0" t="n">
        <v>28</v>
      </c>
      <c r="T93" s="0" t="n">
        <v>0</v>
      </c>
      <c r="U93" s="0" t="n">
        <v>56</v>
      </c>
      <c r="V93" s="0" t="n">
        <v>18</v>
      </c>
      <c r="W93" s="0" t="n">
        <v>50</v>
      </c>
    </row>
    <row r="94" customFormat="false" ht="14.25" hidden="false" customHeight="false" outlineLevel="0" collapsed="false">
      <c r="A94" s="113" t="n">
        <v>89</v>
      </c>
      <c r="B94" s="0" t="s">
        <v>348</v>
      </c>
      <c r="C94" s="0" t="s">
        <v>349</v>
      </c>
      <c r="D94" s="0" t="str">
        <f aca="false">_xlfn.CONCAT(UPPER(TRIM(B94))," ",TRIM(C94))</f>
        <v>MIELE Maria</v>
      </c>
      <c r="E94" s="114" t="n">
        <f aca="false">SUM(F94:AA94)</f>
        <v>665</v>
      </c>
      <c r="F94" s="0" t="n">
        <v>30</v>
      </c>
      <c r="G94" s="0" t="n">
        <v>29</v>
      </c>
      <c r="H94" s="0" t="n">
        <v>11</v>
      </c>
      <c r="I94" s="0" t="n">
        <v>14</v>
      </c>
      <c r="J94" s="0" t="n">
        <v>89</v>
      </c>
      <c r="K94" s="0" t="n">
        <v>27</v>
      </c>
      <c r="L94" s="0" t="n">
        <v>24</v>
      </c>
      <c r="M94" s="0" t="n">
        <v>30</v>
      </c>
      <c r="N94" s="0" t="n">
        <v>18</v>
      </c>
      <c r="O94" s="0" t="n">
        <v>77</v>
      </c>
      <c r="P94" s="0" t="n">
        <v>21</v>
      </c>
      <c r="Q94" s="0" t="n">
        <v>77</v>
      </c>
      <c r="R94" s="0" t="n">
        <v>37</v>
      </c>
      <c r="S94" s="0" t="n">
        <v>28</v>
      </c>
      <c r="T94" s="0" t="n">
        <v>76</v>
      </c>
      <c r="U94" s="0" t="n">
        <v>36</v>
      </c>
      <c r="V94" s="0" t="n">
        <v>18</v>
      </c>
      <c r="W94" s="0" t="n">
        <v>23</v>
      </c>
    </row>
    <row r="95" customFormat="false" ht="14.25" hidden="false" customHeight="false" outlineLevel="0" collapsed="false">
      <c r="A95" s="113" t="n">
        <v>90</v>
      </c>
      <c r="B95" s="0" t="s">
        <v>350</v>
      </c>
      <c r="C95" s="0" t="s">
        <v>351</v>
      </c>
      <c r="D95" s="0" t="str">
        <f aca="false">_xlfn.CONCAT(UPPER(TRIM(B95))," ",TRIM(C95))</f>
        <v>VAN DER PERRE Béatrice</v>
      </c>
      <c r="E95" s="114" t="n">
        <f aca="false">SUM(F95:AA95)</f>
        <v>802</v>
      </c>
      <c r="F95" s="0" t="n">
        <v>26</v>
      </c>
      <c r="G95" s="0" t="n">
        <v>32</v>
      </c>
      <c r="H95" s="0" t="n">
        <v>66</v>
      </c>
      <c r="I95" s="0" t="n">
        <v>24</v>
      </c>
      <c r="J95" s="0" t="n">
        <v>89</v>
      </c>
      <c r="K95" s="0" t="n">
        <v>47</v>
      </c>
      <c r="L95" s="0" t="n">
        <v>23</v>
      </c>
      <c r="M95" s="0" t="n">
        <v>33</v>
      </c>
      <c r="N95" s="0" t="n">
        <v>24</v>
      </c>
      <c r="O95" s="0" t="n">
        <v>80</v>
      </c>
      <c r="P95" s="0" t="n">
        <v>27</v>
      </c>
      <c r="Q95" s="0" t="n">
        <v>77</v>
      </c>
      <c r="R95" s="0" t="n">
        <v>37</v>
      </c>
      <c r="S95" s="0" t="n">
        <v>39</v>
      </c>
      <c r="T95" s="0" t="n">
        <v>76</v>
      </c>
      <c r="U95" s="0" t="n">
        <v>28</v>
      </c>
      <c r="V95" s="0" t="n">
        <v>24</v>
      </c>
      <c r="W95" s="0" t="n">
        <v>50</v>
      </c>
    </row>
    <row r="96" customFormat="false" ht="14.25" hidden="false" customHeight="false" outlineLevel="0" collapsed="false">
      <c r="A96" s="113" t="n">
        <v>91</v>
      </c>
      <c r="B96" s="0" t="s">
        <v>352</v>
      </c>
      <c r="C96" s="0" t="s">
        <v>202</v>
      </c>
      <c r="D96" s="0" t="str">
        <f aca="false">_xlfn.CONCAT(UPPER(TRIM(B96))," ",TRIM(C96))</f>
        <v>TROCHAIN Jocelyne</v>
      </c>
      <c r="E96" s="114" t="n">
        <f aca="false">SUM(F96:AA96)</f>
        <v>505</v>
      </c>
      <c r="F96" s="0" t="n">
        <v>26</v>
      </c>
      <c r="G96" s="0" t="n">
        <v>29</v>
      </c>
      <c r="H96" s="0" t="n">
        <v>15</v>
      </c>
      <c r="I96" s="0" t="n">
        <v>18</v>
      </c>
      <c r="J96" s="0" t="n">
        <v>89</v>
      </c>
      <c r="K96" s="0" t="n">
        <v>0</v>
      </c>
      <c r="L96" s="0" t="n">
        <v>24</v>
      </c>
      <c r="M96" s="0" t="n">
        <v>33</v>
      </c>
      <c r="N96" s="0" t="n">
        <v>9</v>
      </c>
      <c r="O96" s="0" t="n">
        <v>27</v>
      </c>
      <c r="P96" s="0" t="n">
        <v>21</v>
      </c>
      <c r="Q96" s="0" t="n">
        <v>24</v>
      </c>
      <c r="R96" s="0" t="n">
        <v>37</v>
      </c>
      <c r="S96" s="0" t="n">
        <v>42</v>
      </c>
      <c r="T96" s="0" t="n">
        <v>11</v>
      </c>
      <c r="U96" s="0" t="n">
        <v>36</v>
      </c>
      <c r="V96" s="0" t="n">
        <v>14</v>
      </c>
      <c r="W96" s="0" t="n">
        <v>50</v>
      </c>
    </row>
    <row r="97" customFormat="false" ht="14.25" hidden="false" customHeight="false" outlineLevel="0" collapsed="false">
      <c r="A97" s="113" t="n">
        <v>92</v>
      </c>
      <c r="B97" s="0" t="s">
        <v>353</v>
      </c>
      <c r="C97" s="0" t="s">
        <v>354</v>
      </c>
      <c r="D97" s="0" t="str">
        <f aca="false">_xlfn.CONCAT(UPPER(TRIM(B97))," ",TRIM(C97))</f>
        <v>BASTIEN Anita</v>
      </c>
      <c r="E97" s="114" t="n">
        <f aca="false">SUM(F97:AA97)</f>
        <v>810</v>
      </c>
      <c r="F97" s="0" t="n">
        <v>24</v>
      </c>
      <c r="G97" s="0" t="n">
        <v>38</v>
      </c>
      <c r="H97" s="0" t="n">
        <v>20</v>
      </c>
      <c r="I97" s="0" t="n">
        <v>24</v>
      </c>
      <c r="J97" s="0" t="n">
        <v>89</v>
      </c>
      <c r="K97" s="0" t="n">
        <v>49</v>
      </c>
      <c r="L97" s="0" t="n">
        <v>65</v>
      </c>
      <c r="M97" s="0" t="n">
        <v>75</v>
      </c>
      <c r="N97" s="0" t="n">
        <v>18</v>
      </c>
      <c r="O97" s="0" t="n">
        <v>77</v>
      </c>
      <c r="P97" s="0" t="n">
        <v>30</v>
      </c>
      <c r="Q97" s="0" t="n">
        <v>77</v>
      </c>
      <c r="R97" s="0" t="n">
        <v>45</v>
      </c>
      <c r="S97" s="0" t="n">
        <v>42</v>
      </c>
      <c r="T97" s="0" t="n">
        <v>33</v>
      </c>
      <c r="U97" s="0" t="n">
        <v>36</v>
      </c>
      <c r="V97" s="0" t="n">
        <v>24</v>
      </c>
      <c r="W97" s="0" t="n">
        <v>44</v>
      </c>
    </row>
    <row r="98" customFormat="false" ht="14.25" hidden="false" customHeight="false" outlineLevel="0" collapsed="false">
      <c r="A98" s="113" t="n">
        <v>93</v>
      </c>
      <c r="B98" s="0" t="s">
        <v>355</v>
      </c>
      <c r="C98" s="0" t="s">
        <v>356</v>
      </c>
      <c r="D98" s="0" t="str">
        <f aca="false">_xlfn.CONCAT(UPPER(TRIM(B98))," ",TRIM(C98))</f>
        <v>PERDREAUX Odile</v>
      </c>
      <c r="E98" s="114" t="n">
        <f aca="false">SUM(F98:AA98)</f>
        <v>634</v>
      </c>
      <c r="F98" s="0" t="n">
        <v>26</v>
      </c>
      <c r="G98" s="0" t="n">
        <v>29</v>
      </c>
      <c r="H98" s="0" t="n">
        <v>17</v>
      </c>
      <c r="I98" s="0" t="n">
        <v>23</v>
      </c>
      <c r="J98" s="0" t="n">
        <v>89</v>
      </c>
      <c r="K98" s="0" t="n">
        <v>33</v>
      </c>
      <c r="L98" s="0" t="n">
        <v>22</v>
      </c>
      <c r="M98" s="0" t="n">
        <v>30</v>
      </c>
      <c r="N98" s="0" t="n">
        <v>22</v>
      </c>
      <c r="O98" s="0" t="n">
        <v>77</v>
      </c>
      <c r="P98" s="0" t="n">
        <v>0</v>
      </c>
      <c r="Q98" s="0" t="n">
        <v>77</v>
      </c>
      <c r="R98" s="0" t="n">
        <v>37</v>
      </c>
      <c r="S98" s="0" t="n">
        <v>28</v>
      </c>
      <c r="T98" s="0" t="n">
        <v>26</v>
      </c>
      <c r="U98" s="0" t="n">
        <v>36</v>
      </c>
      <c r="V98" s="0" t="n">
        <v>18</v>
      </c>
      <c r="W98" s="0" t="n">
        <v>44</v>
      </c>
    </row>
    <row r="99" customFormat="false" ht="14.25" hidden="false" customHeight="false" outlineLevel="0" collapsed="false">
      <c r="A99" s="113" t="n">
        <v>94</v>
      </c>
      <c r="B99" s="0" t="s">
        <v>357</v>
      </c>
      <c r="C99" s="0" t="s">
        <v>358</v>
      </c>
      <c r="D99" s="0" t="str">
        <f aca="false">_xlfn.CONCAT(UPPER(TRIM(B99))," ",TRIM(C99))</f>
        <v>LAUNOIS Colette</v>
      </c>
      <c r="E99" s="114" t="n">
        <f aca="false">SUM(F99:AA99)</f>
        <v>522</v>
      </c>
      <c r="F99" s="0" t="n">
        <v>30</v>
      </c>
      <c r="G99" s="0" t="n">
        <v>35</v>
      </c>
      <c r="H99" s="0" t="n">
        <v>15</v>
      </c>
      <c r="I99" s="0" t="n">
        <v>21</v>
      </c>
      <c r="J99" s="0" t="n">
        <v>66</v>
      </c>
      <c r="K99" s="0" t="n">
        <v>44</v>
      </c>
      <c r="L99" s="0" t="n">
        <v>22</v>
      </c>
      <c r="M99" s="0" t="n">
        <v>33</v>
      </c>
      <c r="N99" s="0" t="n">
        <v>10</v>
      </c>
      <c r="O99" s="0" t="n">
        <v>21</v>
      </c>
      <c r="P99" s="0" t="n">
        <v>27</v>
      </c>
      <c r="Q99" s="0" t="n">
        <v>21</v>
      </c>
      <c r="R99" s="0" t="n">
        <v>31</v>
      </c>
      <c r="S99" s="0" t="n">
        <v>28</v>
      </c>
      <c r="T99" s="0" t="n">
        <v>16</v>
      </c>
      <c r="U99" s="0" t="n">
        <v>36</v>
      </c>
      <c r="V99" s="0" t="n">
        <v>22</v>
      </c>
      <c r="W99" s="0" t="n">
        <v>44</v>
      </c>
    </row>
    <row r="100" customFormat="false" ht="14.25" hidden="false" customHeight="false" outlineLevel="0" collapsed="false">
      <c r="A100" s="113" t="n">
        <v>95</v>
      </c>
      <c r="B100" s="0" t="s">
        <v>359</v>
      </c>
      <c r="C100" s="0" t="s">
        <v>360</v>
      </c>
      <c r="D100" s="0" t="str">
        <f aca="false">_xlfn.CONCAT(UPPER(TRIM(B100))," ",TRIM(C100))</f>
        <v>VAUTRIN Marie-Annic</v>
      </c>
      <c r="E100" s="114" t="n">
        <f aca="false">SUM(F100:AA100)</f>
        <v>606</v>
      </c>
      <c r="F100" s="0" t="n">
        <v>30</v>
      </c>
      <c r="G100" s="0" t="n">
        <v>33</v>
      </c>
      <c r="H100" s="0" t="n">
        <v>66</v>
      </c>
      <c r="I100" s="0" t="n">
        <v>23</v>
      </c>
      <c r="J100" s="0" t="n">
        <v>30</v>
      </c>
      <c r="K100" s="0" t="n">
        <v>32</v>
      </c>
      <c r="L100" s="0" t="n">
        <v>25</v>
      </c>
      <c r="M100" s="0" t="n">
        <v>33</v>
      </c>
      <c r="N100" s="0" t="n">
        <v>27</v>
      </c>
      <c r="O100" s="0" t="n">
        <v>0</v>
      </c>
      <c r="P100" s="0" t="n">
        <v>28</v>
      </c>
      <c r="Q100" s="0" t="n">
        <v>77</v>
      </c>
      <c r="R100" s="0" t="n">
        <v>37</v>
      </c>
      <c r="S100" s="0" t="n">
        <v>42</v>
      </c>
      <c r="T100" s="0" t="n">
        <v>27</v>
      </c>
      <c r="U100" s="0" t="n">
        <v>28</v>
      </c>
      <c r="V100" s="0" t="n">
        <v>18</v>
      </c>
      <c r="W100" s="0" t="n">
        <v>50</v>
      </c>
    </row>
    <row r="101" customFormat="false" ht="14.25" hidden="false" customHeight="false" outlineLevel="0" collapsed="false">
      <c r="A101" s="113" t="n">
        <v>96</v>
      </c>
      <c r="B101" s="0" t="s">
        <v>361</v>
      </c>
      <c r="C101" s="0" t="s">
        <v>362</v>
      </c>
      <c r="D101" s="0" t="str">
        <f aca="false">_xlfn.CONCAT(UPPER(TRIM(B101))," ",TRIM(C101))</f>
        <v>GALLET Marie-Christine</v>
      </c>
      <c r="E101" s="114" t="n">
        <f aca="false">SUM(F101:AA101)</f>
        <v>906</v>
      </c>
      <c r="F101" s="0" t="n">
        <v>30</v>
      </c>
      <c r="G101" s="0" t="n">
        <v>38</v>
      </c>
      <c r="H101" s="0" t="n">
        <v>66</v>
      </c>
      <c r="I101" s="0" t="n">
        <v>27</v>
      </c>
      <c r="J101" s="0" t="n">
        <v>89</v>
      </c>
      <c r="K101" s="0" t="n">
        <v>49</v>
      </c>
      <c r="L101" s="0" t="n">
        <v>65</v>
      </c>
      <c r="M101" s="0" t="n">
        <v>30</v>
      </c>
      <c r="N101" s="0" t="n">
        <v>70</v>
      </c>
      <c r="O101" s="0" t="n">
        <v>80</v>
      </c>
      <c r="P101" s="0" t="n">
        <v>41</v>
      </c>
      <c r="Q101" s="0" t="n">
        <v>77</v>
      </c>
      <c r="R101" s="0" t="n">
        <v>45</v>
      </c>
      <c r="S101" s="0" t="n">
        <v>42</v>
      </c>
      <c r="T101" s="0" t="n">
        <v>33</v>
      </c>
      <c r="U101" s="0" t="n">
        <v>56</v>
      </c>
      <c r="V101" s="0" t="n">
        <v>18</v>
      </c>
      <c r="W101" s="0" t="n">
        <v>50</v>
      </c>
    </row>
    <row r="102" customFormat="false" ht="14.25" hidden="false" customHeight="false" outlineLevel="0" collapsed="false">
      <c r="A102" s="113" t="n">
        <v>97</v>
      </c>
      <c r="B102" s="0" t="s">
        <v>363</v>
      </c>
      <c r="C102" s="0" t="s">
        <v>364</v>
      </c>
      <c r="D102" s="0" t="str">
        <f aca="false">_xlfn.CONCAT(UPPER(TRIM(B102))," ",TRIM(C102))</f>
        <v>TURQUIN Line</v>
      </c>
      <c r="E102" s="114" t="n">
        <f aca="false">SUM(F102:AA102)</f>
        <v>606</v>
      </c>
      <c r="F102" s="0" t="n">
        <v>26</v>
      </c>
      <c r="G102" s="0" t="n">
        <v>33</v>
      </c>
      <c r="H102" s="0" t="n">
        <v>18</v>
      </c>
      <c r="I102" s="0" t="n">
        <v>19</v>
      </c>
      <c r="J102" s="0" t="n">
        <v>89</v>
      </c>
      <c r="K102" s="0" t="n">
        <v>33</v>
      </c>
      <c r="L102" s="0" t="n">
        <v>23</v>
      </c>
      <c r="M102" s="0" t="n">
        <v>33</v>
      </c>
      <c r="N102" s="0" t="n">
        <v>9</v>
      </c>
      <c r="O102" s="0" t="n">
        <v>27</v>
      </c>
      <c r="P102" s="0" t="n">
        <v>28</v>
      </c>
      <c r="Q102" s="0" t="n">
        <v>77</v>
      </c>
      <c r="R102" s="0" t="n">
        <v>45</v>
      </c>
      <c r="S102" s="0" t="n">
        <v>42</v>
      </c>
      <c r="T102" s="0" t="n">
        <v>0</v>
      </c>
      <c r="U102" s="0" t="n">
        <v>36</v>
      </c>
      <c r="V102" s="0" t="n">
        <v>18</v>
      </c>
      <c r="W102" s="0" t="n">
        <v>50</v>
      </c>
    </row>
    <row r="103" customFormat="false" ht="14.25" hidden="false" customHeight="false" outlineLevel="0" collapsed="false">
      <c r="A103" s="113" t="n">
        <v>98</v>
      </c>
      <c r="B103" s="0" t="s">
        <v>365</v>
      </c>
      <c r="C103" s="0" t="s">
        <v>335</v>
      </c>
      <c r="D103" s="0" t="str">
        <f aca="false">_xlfn.CONCAT(UPPER(TRIM(B103))," ",TRIM(C103))</f>
        <v>BIZIEUX Jean</v>
      </c>
      <c r="E103" s="114" t="n">
        <f aca="false">SUM(F103:AA103)</f>
        <v>665</v>
      </c>
      <c r="F103" s="0" t="n">
        <v>24</v>
      </c>
      <c r="G103" s="0" t="n">
        <v>31</v>
      </c>
      <c r="H103" s="0" t="n">
        <v>66</v>
      </c>
      <c r="I103" s="0" t="n">
        <v>10</v>
      </c>
      <c r="J103" s="0" t="n">
        <v>89</v>
      </c>
      <c r="K103" s="0" t="n">
        <v>47</v>
      </c>
      <c r="L103" s="0" t="n">
        <v>22</v>
      </c>
      <c r="M103" s="0" t="n">
        <v>30</v>
      </c>
      <c r="N103" s="0" t="n">
        <v>24</v>
      </c>
      <c r="O103" s="0" t="n">
        <v>21</v>
      </c>
      <c r="P103" s="0" t="n">
        <v>28</v>
      </c>
      <c r="Q103" s="0" t="n">
        <v>77</v>
      </c>
      <c r="R103" s="0" t="n">
        <v>37</v>
      </c>
      <c r="S103" s="0" t="n">
        <v>42</v>
      </c>
      <c r="T103" s="0" t="n">
        <v>29</v>
      </c>
      <c r="U103" s="0" t="n">
        <v>26</v>
      </c>
      <c r="V103" s="0" t="n">
        <v>12</v>
      </c>
      <c r="W103" s="0" t="n">
        <v>50</v>
      </c>
    </row>
    <row r="104" customFormat="false" ht="14.25" hidden="false" customHeight="false" outlineLevel="0" collapsed="false">
      <c r="A104" s="113" t="n">
        <v>99</v>
      </c>
      <c r="B104" s="0" t="s">
        <v>366</v>
      </c>
      <c r="C104" s="0" t="s">
        <v>367</v>
      </c>
      <c r="D104" s="0" t="str">
        <f aca="false">_xlfn.CONCAT(UPPER(TRIM(B104))," ",TRIM(C104))</f>
        <v>HUGET Sylvie</v>
      </c>
      <c r="E104" s="114" t="n">
        <f aca="false">SUM(F104:AA104)</f>
        <v>647</v>
      </c>
      <c r="F104" s="0" t="n">
        <v>30</v>
      </c>
      <c r="G104" s="0" t="n">
        <v>33</v>
      </c>
      <c r="H104" s="0" t="n">
        <v>17</v>
      </c>
      <c r="I104" s="0" t="n">
        <v>21</v>
      </c>
      <c r="J104" s="0" t="n">
        <v>89</v>
      </c>
      <c r="K104" s="0" t="n">
        <v>49</v>
      </c>
      <c r="L104" s="0" t="n">
        <v>23</v>
      </c>
      <c r="M104" s="0" t="n">
        <v>30</v>
      </c>
      <c r="N104" s="0" t="n">
        <v>20</v>
      </c>
      <c r="O104" s="0" t="n">
        <v>24</v>
      </c>
      <c r="P104" s="0" t="n">
        <v>28</v>
      </c>
      <c r="Q104" s="0" t="n">
        <v>77</v>
      </c>
      <c r="R104" s="0" t="n">
        <v>37</v>
      </c>
      <c r="S104" s="0" t="n">
        <v>42</v>
      </c>
      <c r="T104" s="0" t="n">
        <v>29</v>
      </c>
      <c r="U104" s="0" t="n">
        <v>26</v>
      </c>
      <c r="V104" s="0" t="n">
        <v>22</v>
      </c>
      <c r="W104" s="0" t="n">
        <v>50</v>
      </c>
    </row>
    <row r="105" customFormat="false" ht="14.25" hidden="false" customHeight="false" outlineLevel="0" collapsed="false">
      <c r="A105" s="113" t="n">
        <v>100</v>
      </c>
      <c r="B105" s="0" t="s">
        <v>368</v>
      </c>
      <c r="C105" s="0" t="s">
        <v>369</v>
      </c>
      <c r="D105" s="0" t="str">
        <f aca="false">_xlfn.CONCAT(UPPER(TRIM(B105))," ",TRIM(C105))</f>
        <v>TIERRIE Marie</v>
      </c>
      <c r="E105" s="114" t="n">
        <f aca="false">SUM(F105:AA105)</f>
        <v>643</v>
      </c>
      <c r="F105" s="0" t="n">
        <v>30</v>
      </c>
      <c r="G105" s="0" t="n">
        <v>32</v>
      </c>
      <c r="H105" s="0" t="n">
        <v>18</v>
      </c>
      <c r="I105" s="0" t="n">
        <v>20</v>
      </c>
      <c r="J105" s="0" t="n">
        <v>66</v>
      </c>
      <c r="K105" s="0" t="n">
        <v>47</v>
      </c>
      <c r="L105" s="0" t="n">
        <v>23</v>
      </c>
      <c r="M105" s="0" t="n">
        <v>33</v>
      </c>
      <c r="N105" s="0" t="n">
        <v>24</v>
      </c>
      <c r="O105" s="0" t="n">
        <v>9</v>
      </c>
      <c r="P105" s="0" t="n">
        <v>28</v>
      </c>
      <c r="Q105" s="0" t="n">
        <v>77</v>
      </c>
      <c r="R105" s="0" t="n">
        <v>37</v>
      </c>
      <c r="S105" s="0" t="n">
        <v>28</v>
      </c>
      <c r="T105" s="0" t="n">
        <v>76</v>
      </c>
      <c r="U105" s="0" t="n">
        <v>36</v>
      </c>
      <c r="V105" s="0" t="n">
        <v>15</v>
      </c>
      <c r="W105" s="0" t="n">
        <v>44</v>
      </c>
    </row>
    <row r="106" customFormat="false" ht="14.25" hidden="false" customHeight="false" outlineLevel="0" collapsed="false">
      <c r="A106" s="113" t="n">
        <v>101</v>
      </c>
      <c r="B106" s="0" t="s">
        <v>370</v>
      </c>
      <c r="C106" s="0" t="s">
        <v>371</v>
      </c>
      <c r="D106" s="0" t="str">
        <f aca="false">_xlfn.CONCAT(UPPER(TRIM(B106))," ",TRIM(C106))</f>
        <v>ANDRY Anne-Marie</v>
      </c>
      <c r="E106" s="114" t="n">
        <f aca="false">SUM(F106:AA106)</f>
        <v>767</v>
      </c>
      <c r="F106" s="0" t="n">
        <v>30</v>
      </c>
      <c r="G106" s="0" t="n">
        <v>35</v>
      </c>
      <c r="H106" s="0" t="n">
        <v>21</v>
      </c>
      <c r="I106" s="0" t="n">
        <v>27</v>
      </c>
      <c r="J106" s="0" t="n">
        <v>89</v>
      </c>
      <c r="K106" s="0" t="n">
        <v>47</v>
      </c>
      <c r="L106" s="0" t="n">
        <v>65</v>
      </c>
      <c r="M106" s="0" t="n">
        <v>30</v>
      </c>
      <c r="N106" s="0" t="n">
        <v>27</v>
      </c>
      <c r="O106" s="0" t="n">
        <v>77</v>
      </c>
      <c r="P106" s="0" t="n">
        <v>30</v>
      </c>
      <c r="Q106" s="0" t="n">
        <v>77</v>
      </c>
      <c r="R106" s="0" t="n">
        <v>45</v>
      </c>
      <c r="S106" s="0" t="n">
        <v>42</v>
      </c>
      <c r="T106" s="0" t="n">
        <v>29</v>
      </c>
      <c r="U106" s="0" t="n">
        <v>56</v>
      </c>
      <c r="V106" s="0" t="n">
        <v>18</v>
      </c>
      <c r="W106" s="0" t="n">
        <v>22</v>
      </c>
    </row>
    <row r="107" customFormat="false" ht="14.25" hidden="false" customHeight="false" outlineLevel="0" collapsed="false">
      <c r="A107" s="113" t="n">
        <v>102</v>
      </c>
      <c r="B107" s="0" t="s">
        <v>372</v>
      </c>
      <c r="C107" s="0" t="s">
        <v>373</v>
      </c>
      <c r="D107" s="0" t="str">
        <f aca="false">_xlfn.CONCAT(UPPER(TRIM(B107))," ",TRIM(C107))</f>
        <v>SCHMITT Nelly</v>
      </c>
      <c r="E107" s="114" t="n">
        <f aca="false">SUM(F107:AA107)</f>
        <v>815</v>
      </c>
      <c r="F107" s="0" t="n">
        <v>24</v>
      </c>
      <c r="G107" s="0" t="n">
        <v>38</v>
      </c>
      <c r="H107" s="0" t="n">
        <v>66</v>
      </c>
      <c r="I107" s="0" t="n">
        <v>23</v>
      </c>
      <c r="J107" s="0" t="n">
        <v>89</v>
      </c>
      <c r="K107" s="0" t="n">
        <v>49</v>
      </c>
      <c r="L107" s="0" t="n">
        <v>74</v>
      </c>
      <c r="M107" s="0" t="n">
        <v>33</v>
      </c>
      <c r="N107" s="0" t="n">
        <v>68</v>
      </c>
      <c r="O107" s="0" t="n">
        <v>77</v>
      </c>
      <c r="P107" s="0" t="n">
        <v>30</v>
      </c>
      <c r="Q107" s="0" t="n">
        <v>21</v>
      </c>
      <c r="R107" s="0" t="n">
        <v>45</v>
      </c>
      <c r="S107" s="0" t="n">
        <v>42</v>
      </c>
      <c r="T107" s="0" t="n">
        <v>76</v>
      </c>
      <c r="U107" s="0" t="n">
        <v>36</v>
      </c>
      <c r="V107" s="0" t="n">
        <v>24</v>
      </c>
      <c r="W107" s="0" t="n">
        <v>0</v>
      </c>
    </row>
    <row r="108" customFormat="false" ht="14.25" hidden="false" customHeight="false" outlineLevel="0" collapsed="false">
      <c r="A108" s="113" t="n">
        <v>103</v>
      </c>
      <c r="B108" s="0" t="s">
        <v>374</v>
      </c>
      <c r="C108" s="0" t="s">
        <v>375</v>
      </c>
      <c r="D108" s="0" t="str">
        <f aca="false">_xlfn.CONCAT(UPPER(TRIM(B108))," ",TRIM(C108))</f>
        <v>THIRIFAYS Marthe</v>
      </c>
      <c r="E108" s="114" t="n">
        <f aca="false">SUM(F108:AA108)</f>
        <v>563</v>
      </c>
      <c r="F108" s="0" t="n">
        <v>24</v>
      </c>
      <c r="G108" s="0" t="n">
        <v>29</v>
      </c>
      <c r="H108" s="0" t="n">
        <v>17</v>
      </c>
      <c r="I108" s="0" t="n">
        <v>13</v>
      </c>
      <c r="J108" s="0" t="n">
        <v>78</v>
      </c>
      <c r="K108" s="0" t="n">
        <v>32</v>
      </c>
      <c r="L108" s="0" t="n">
        <v>23</v>
      </c>
      <c r="M108" s="0" t="n">
        <v>33</v>
      </c>
      <c r="N108" s="0" t="n">
        <v>18</v>
      </c>
      <c r="O108" s="0" t="n">
        <v>21</v>
      </c>
      <c r="P108" s="0" t="n">
        <v>24</v>
      </c>
      <c r="Q108" s="0" t="n">
        <v>77</v>
      </c>
      <c r="R108" s="0" t="n">
        <v>37</v>
      </c>
      <c r="S108" s="0" t="n">
        <v>21</v>
      </c>
      <c r="T108" s="0" t="n">
        <v>29</v>
      </c>
      <c r="U108" s="0" t="n">
        <v>36</v>
      </c>
      <c r="V108" s="0" t="n">
        <v>18</v>
      </c>
      <c r="W108" s="0" t="n">
        <v>33</v>
      </c>
    </row>
    <row r="109" customFormat="false" ht="14.25" hidden="false" customHeight="false" outlineLevel="0" collapsed="false">
      <c r="A109" s="113" t="n">
        <v>104</v>
      </c>
      <c r="B109" s="0" t="s">
        <v>266</v>
      </c>
      <c r="C109" s="0" t="s">
        <v>376</v>
      </c>
      <c r="D109" s="0" t="str">
        <f aca="false">_xlfn.CONCAT(UPPER(TRIM(B109))," ",TRIM(C109))</f>
        <v>FONTAINE Claudine</v>
      </c>
      <c r="E109" s="114" t="n">
        <f aca="false">SUM(F109:AA109)</f>
        <v>656</v>
      </c>
      <c r="F109" s="0" t="n">
        <v>26</v>
      </c>
      <c r="G109" s="0" t="n">
        <v>29</v>
      </c>
      <c r="H109" s="0" t="n">
        <v>21</v>
      </c>
      <c r="I109" s="0" t="n">
        <v>11</v>
      </c>
      <c r="J109" s="0" t="n">
        <v>89</v>
      </c>
      <c r="K109" s="0" t="n">
        <v>47</v>
      </c>
      <c r="L109" s="0" t="n">
        <v>22</v>
      </c>
      <c r="M109" s="0" t="n">
        <v>30</v>
      </c>
      <c r="N109" s="0" t="n">
        <v>27</v>
      </c>
      <c r="O109" s="0" t="n">
        <v>60</v>
      </c>
      <c r="P109" s="0" t="n">
        <v>28</v>
      </c>
      <c r="Q109" s="0" t="n">
        <v>77</v>
      </c>
      <c r="R109" s="0" t="n">
        <v>37</v>
      </c>
      <c r="S109" s="0" t="n">
        <v>28</v>
      </c>
      <c r="T109" s="0" t="n">
        <v>26</v>
      </c>
      <c r="U109" s="0" t="n">
        <v>36</v>
      </c>
      <c r="V109" s="0" t="n">
        <v>18</v>
      </c>
      <c r="W109" s="0" t="n">
        <v>44</v>
      </c>
    </row>
    <row r="110" customFormat="false" ht="14.25" hidden="false" customHeight="false" outlineLevel="0" collapsed="false">
      <c r="A110" s="113" t="n">
        <v>105</v>
      </c>
      <c r="B110" s="0" t="s">
        <v>377</v>
      </c>
      <c r="C110" s="0" t="s">
        <v>378</v>
      </c>
      <c r="D110" s="0" t="str">
        <f aca="false">_xlfn.CONCAT(UPPER(TRIM(B110))," ",TRIM(C110))</f>
        <v>PIRSON Anne-Christine</v>
      </c>
      <c r="E110" s="114" t="n">
        <f aca="false">SUM(F110:AA110)</f>
        <v>799</v>
      </c>
      <c r="F110" s="0" t="n">
        <v>30</v>
      </c>
      <c r="G110" s="0" t="n">
        <v>33</v>
      </c>
      <c r="H110" s="0" t="n">
        <v>16</v>
      </c>
      <c r="I110" s="0" t="n">
        <v>24</v>
      </c>
      <c r="J110" s="0" t="n">
        <v>89</v>
      </c>
      <c r="K110" s="0" t="n">
        <v>49</v>
      </c>
      <c r="L110" s="0" t="n">
        <v>22</v>
      </c>
      <c r="M110" s="0" t="n">
        <v>33</v>
      </c>
      <c r="N110" s="0" t="n">
        <v>70</v>
      </c>
      <c r="O110" s="0" t="n">
        <v>77</v>
      </c>
      <c r="P110" s="0" t="n">
        <v>41</v>
      </c>
      <c r="Q110" s="0" t="n">
        <v>77</v>
      </c>
      <c r="R110" s="0" t="n">
        <v>37</v>
      </c>
      <c r="S110" s="0" t="n">
        <v>42</v>
      </c>
      <c r="T110" s="0" t="n">
        <v>29</v>
      </c>
      <c r="U110" s="0" t="n">
        <v>56</v>
      </c>
      <c r="V110" s="0" t="n">
        <v>24</v>
      </c>
      <c r="W110" s="0" t="n">
        <v>50</v>
      </c>
    </row>
    <row r="111" customFormat="false" ht="14.25" hidden="false" customHeight="false" outlineLevel="0" collapsed="false">
      <c r="A111" s="113" t="n">
        <v>106</v>
      </c>
      <c r="B111" s="0" t="s">
        <v>379</v>
      </c>
      <c r="C111" s="0" t="s">
        <v>380</v>
      </c>
      <c r="D111" s="0" t="str">
        <f aca="false">_xlfn.CONCAT(UPPER(TRIM(B111))," ",TRIM(C111))</f>
        <v>ROSSIGNON René</v>
      </c>
      <c r="E111" s="114" t="n">
        <f aca="false">SUM(F111:AA111)</f>
        <v>317</v>
      </c>
      <c r="F111" s="0" t="n">
        <v>24</v>
      </c>
      <c r="G111" s="0" t="n">
        <v>0</v>
      </c>
      <c r="H111" s="0" t="n">
        <v>7</v>
      </c>
      <c r="I111" s="0" t="n">
        <v>9</v>
      </c>
      <c r="J111" s="0" t="n">
        <v>89</v>
      </c>
      <c r="K111" s="0" t="n">
        <v>32</v>
      </c>
      <c r="L111" s="0" t="n">
        <v>14</v>
      </c>
      <c r="M111" s="0" t="n">
        <v>21</v>
      </c>
      <c r="N111" s="0" t="n">
        <v>0</v>
      </c>
      <c r="O111" s="0" t="n">
        <v>0</v>
      </c>
      <c r="P111" s="0" t="n">
        <v>13</v>
      </c>
      <c r="Q111" s="0" t="n">
        <v>7</v>
      </c>
      <c r="R111" s="0" t="n">
        <v>13</v>
      </c>
      <c r="S111" s="0" t="n">
        <v>24</v>
      </c>
      <c r="T111" s="0" t="n">
        <v>16</v>
      </c>
      <c r="U111" s="0" t="n">
        <v>36</v>
      </c>
      <c r="V111" s="0" t="n">
        <v>12</v>
      </c>
      <c r="W111" s="0" t="n">
        <v>0</v>
      </c>
    </row>
    <row r="112" customFormat="false" ht="14.25" hidden="false" customHeight="false" outlineLevel="0" collapsed="false">
      <c r="A112" s="113" t="n">
        <v>107</v>
      </c>
      <c r="B112" s="0" t="s">
        <v>381</v>
      </c>
      <c r="C112" s="0" t="s">
        <v>382</v>
      </c>
      <c r="D112" s="0" t="str">
        <f aca="false">_xlfn.CONCAT(UPPER(TRIM(B112))," ",TRIM(C112))</f>
        <v>MUKANTAGARA Mimona</v>
      </c>
      <c r="E112" s="114" t="n">
        <f aca="false">SUM(F112:AA112)</f>
        <v>625</v>
      </c>
      <c r="F112" s="0" t="n">
        <v>24</v>
      </c>
      <c r="G112" s="0" t="n">
        <v>29</v>
      </c>
      <c r="H112" s="0" t="n">
        <v>66</v>
      </c>
      <c r="I112" s="0" t="n">
        <v>21</v>
      </c>
      <c r="J112" s="0" t="n">
        <v>66</v>
      </c>
      <c r="K112" s="0" t="n">
        <v>47</v>
      </c>
      <c r="L112" s="0" t="n">
        <v>18</v>
      </c>
      <c r="M112" s="0" t="n">
        <v>33</v>
      </c>
      <c r="N112" s="0" t="n">
        <v>24</v>
      </c>
      <c r="O112" s="0" t="n">
        <v>0</v>
      </c>
      <c r="P112" s="0" t="n">
        <v>27</v>
      </c>
      <c r="Q112" s="0" t="n">
        <v>21</v>
      </c>
      <c r="R112" s="0" t="n">
        <v>37</v>
      </c>
      <c r="S112" s="0" t="n">
        <v>28</v>
      </c>
      <c r="T112" s="0" t="n">
        <v>76</v>
      </c>
      <c r="U112" s="0" t="n">
        <v>36</v>
      </c>
      <c r="V112" s="0" t="n">
        <v>22</v>
      </c>
      <c r="W112" s="0" t="n">
        <v>50</v>
      </c>
    </row>
    <row r="113" customFormat="false" ht="14.25" hidden="false" customHeight="false" outlineLevel="0" collapsed="false">
      <c r="A113" s="113" t="n">
        <v>108</v>
      </c>
      <c r="B113" s="0" t="s">
        <v>383</v>
      </c>
      <c r="C113" s="0" t="s">
        <v>351</v>
      </c>
      <c r="D113" s="0" t="str">
        <f aca="false">_xlfn.CONCAT(UPPER(TRIM(B113))," ",TRIM(C113))</f>
        <v>LEDUC Béatrice</v>
      </c>
      <c r="E113" s="114" t="n">
        <f aca="false">SUM(F113:AA113)</f>
        <v>708</v>
      </c>
      <c r="F113" s="0" t="n">
        <v>30</v>
      </c>
      <c r="G113" s="0" t="n">
        <v>38</v>
      </c>
      <c r="H113" s="0" t="n">
        <v>21</v>
      </c>
      <c r="I113" s="0" t="n">
        <v>27</v>
      </c>
      <c r="J113" s="0" t="n">
        <v>89</v>
      </c>
      <c r="K113" s="0" t="n">
        <v>49</v>
      </c>
      <c r="L113" s="0" t="n">
        <v>24</v>
      </c>
      <c r="M113" s="0" t="n">
        <v>30</v>
      </c>
      <c r="N113" s="0" t="n">
        <v>24</v>
      </c>
      <c r="O113" s="0" t="n">
        <v>66</v>
      </c>
      <c r="P113" s="0" t="n">
        <v>27</v>
      </c>
      <c r="Q113" s="0" t="n">
        <v>77</v>
      </c>
      <c r="R113" s="0" t="n">
        <v>37</v>
      </c>
      <c r="S113" s="0" t="n">
        <v>39</v>
      </c>
      <c r="T113" s="0" t="n">
        <v>35</v>
      </c>
      <c r="U113" s="0" t="n">
        <v>23</v>
      </c>
      <c r="V113" s="0" t="n">
        <v>22</v>
      </c>
      <c r="W113" s="0" t="n">
        <v>50</v>
      </c>
    </row>
    <row r="114" customFormat="false" ht="14.25" hidden="false" customHeight="false" outlineLevel="0" collapsed="false">
      <c r="A114" s="113" t="n">
        <v>109</v>
      </c>
      <c r="B114" s="0" t="s">
        <v>384</v>
      </c>
      <c r="C114" s="0" t="s">
        <v>385</v>
      </c>
      <c r="D114" s="0" t="str">
        <f aca="false">_xlfn.CONCAT(UPPER(TRIM(B114))," ",TRIM(C114))</f>
        <v>GOFFIN Veena</v>
      </c>
      <c r="E114" s="114" t="n">
        <f aca="false">SUM(F114:AA114)</f>
        <v>671</v>
      </c>
      <c r="F114" s="0" t="n">
        <v>26</v>
      </c>
      <c r="G114" s="0" t="n">
        <v>35</v>
      </c>
      <c r="H114" s="0" t="n">
        <v>18</v>
      </c>
      <c r="I114" s="0" t="n">
        <v>21</v>
      </c>
      <c r="J114" s="0" t="n">
        <v>89</v>
      </c>
      <c r="K114" s="0" t="n">
        <v>44</v>
      </c>
      <c r="L114" s="0" t="n">
        <v>23</v>
      </c>
      <c r="M114" s="0" t="n">
        <v>30</v>
      </c>
      <c r="N114" s="0" t="n">
        <v>24</v>
      </c>
      <c r="O114" s="0" t="n">
        <v>66</v>
      </c>
      <c r="P114" s="0" t="n">
        <v>30</v>
      </c>
      <c r="Q114" s="0" t="n">
        <v>24</v>
      </c>
      <c r="R114" s="0" t="n">
        <v>37</v>
      </c>
      <c r="S114" s="0" t="n">
        <v>28</v>
      </c>
      <c r="T114" s="0" t="n">
        <v>76</v>
      </c>
      <c r="U114" s="0" t="n">
        <v>36</v>
      </c>
      <c r="V114" s="0" t="n">
        <v>14</v>
      </c>
      <c r="W114" s="0" t="n">
        <v>50</v>
      </c>
    </row>
    <row r="115" customFormat="false" ht="14.25" hidden="false" customHeight="false" outlineLevel="0" collapsed="false">
      <c r="A115" s="113" t="n">
        <v>110</v>
      </c>
      <c r="B115" s="0" t="s">
        <v>386</v>
      </c>
      <c r="C115" s="0" t="s">
        <v>218</v>
      </c>
      <c r="D115" s="0" t="str">
        <f aca="false">_xlfn.CONCAT(UPPER(TRIM(B115))," ",TRIM(C115))</f>
        <v>MALJEAN Anne</v>
      </c>
      <c r="E115" s="114" t="n">
        <f aca="false">SUM(F115:AA115)</f>
        <v>863</v>
      </c>
      <c r="F115" s="0" t="n">
        <v>30</v>
      </c>
      <c r="G115" s="0" t="n">
        <v>38</v>
      </c>
      <c r="H115" s="0" t="n">
        <v>66</v>
      </c>
      <c r="I115" s="0" t="n">
        <v>24</v>
      </c>
      <c r="J115" s="0" t="n">
        <v>89</v>
      </c>
      <c r="K115" s="0" t="n">
        <v>49</v>
      </c>
      <c r="L115" s="0" t="n">
        <v>65</v>
      </c>
      <c r="M115" s="0" t="n">
        <v>0</v>
      </c>
      <c r="N115" s="0" t="n">
        <v>70</v>
      </c>
      <c r="O115" s="0" t="n">
        <v>80</v>
      </c>
      <c r="P115" s="0" t="n">
        <v>30</v>
      </c>
      <c r="Q115" s="0" t="n">
        <v>77</v>
      </c>
      <c r="R115" s="0" t="n">
        <v>37</v>
      </c>
      <c r="S115" s="0" t="n">
        <v>28</v>
      </c>
      <c r="T115" s="0" t="n">
        <v>76</v>
      </c>
      <c r="U115" s="0" t="n">
        <v>36</v>
      </c>
      <c r="V115" s="0" t="n">
        <v>24</v>
      </c>
      <c r="W115" s="0" t="n">
        <v>44</v>
      </c>
    </row>
    <row r="116" customFormat="false" ht="14.25" hidden="false" customHeight="false" outlineLevel="0" collapsed="false">
      <c r="A116" s="113" t="n">
        <v>111</v>
      </c>
      <c r="B116" s="0" t="s">
        <v>387</v>
      </c>
      <c r="C116" s="0" t="s">
        <v>388</v>
      </c>
      <c r="D116" s="0" t="str">
        <f aca="false">_xlfn.CONCAT(UPPER(TRIM(B116))," ",TRIM(C116))</f>
        <v>TINANT Michel</v>
      </c>
      <c r="E116" s="114" t="n">
        <f aca="false">SUM(F116:AA116)</f>
        <v>696</v>
      </c>
      <c r="F116" s="0" t="n">
        <v>30</v>
      </c>
      <c r="G116" s="0" t="n">
        <v>29</v>
      </c>
      <c r="H116" s="0" t="n">
        <v>15</v>
      </c>
      <c r="I116" s="0" t="n">
        <v>21</v>
      </c>
      <c r="J116" s="0" t="n">
        <v>89</v>
      </c>
      <c r="K116" s="0" t="n">
        <v>47</v>
      </c>
      <c r="L116" s="0" t="n">
        <v>25</v>
      </c>
      <c r="M116" s="0" t="n">
        <v>33</v>
      </c>
      <c r="N116" s="0" t="n">
        <v>18</v>
      </c>
      <c r="O116" s="0" t="n">
        <v>80</v>
      </c>
      <c r="P116" s="0" t="n">
        <v>30</v>
      </c>
      <c r="Q116" s="0" t="n">
        <v>77</v>
      </c>
      <c r="R116" s="0" t="n">
        <v>45</v>
      </c>
      <c r="S116" s="0" t="n">
        <v>24</v>
      </c>
      <c r="T116" s="0" t="n">
        <v>29</v>
      </c>
      <c r="U116" s="0" t="n">
        <v>36</v>
      </c>
      <c r="V116" s="0" t="n">
        <v>18</v>
      </c>
      <c r="W116" s="0" t="n">
        <v>50</v>
      </c>
    </row>
    <row r="117" customFormat="false" ht="14.25" hidden="false" customHeight="false" outlineLevel="0" collapsed="false">
      <c r="A117" s="113" t="n">
        <v>112</v>
      </c>
      <c r="B117" s="0" t="s">
        <v>389</v>
      </c>
      <c r="C117" s="0" t="s">
        <v>335</v>
      </c>
      <c r="D117" s="0" t="str">
        <f aca="false">_xlfn.CONCAT(UPPER(TRIM(B117))," ",TRIM(C117))</f>
        <v>FOULON Jean</v>
      </c>
      <c r="E117" s="114" t="n">
        <f aca="false">SUM(F117:AA117)</f>
        <v>637</v>
      </c>
      <c r="F117" s="0" t="n">
        <v>30</v>
      </c>
      <c r="G117" s="0" t="n">
        <v>31</v>
      </c>
      <c r="H117" s="0" t="n">
        <v>18</v>
      </c>
      <c r="I117" s="0" t="n">
        <v>24</v>
      </c>
      <c r="J117" s="0" t="n">
        <v>66</v>
      </c>
      <c r="K117" s="0" t="n">
        <v>31</v>
      </c>
      <c r="L117" s="0" t="n">
        <v>22</v>
      </c>
      <c r="M117" s="0" t="n">
        <v>30</v>
      </c>
      <c r="N117" s="0" t="n">
        <v>12</v>
      </c>
      <c r="O117" s="0" t="n">
        <v>24</v>
      </c>
      <c r="P117" s="0" t="n">
        <v>28</v>
      </c>
      <c r="Q117" s="0" t="n">
        <v>77</v>
      </c>
      <c r="R117" s="0" t="n">
        <v>36</v>
      </c>
      <c r="S117" s="0" t="n">
        <v>28</v>
      </c>
      <c r="T117" s="0" t="n">
        <v>76</v>
      </c>
      <c r="U117" s="0" t="n">
        <v>36</v>
      </c>
      <c r="V117" s="0" t="n">
        <v>18</v>
      </c>
      <c r="W117" s="0" t="n">
        <v>50</v>
      </c>
    </row>
    <row r="118" customFormat="false" ht="14.25" hidden="false" customHeight="false" outlineLevel="0" collapsed="false">
      <c r="A118" s="113" t="n">
        <v>113</v>
      </c>
      <c r="B118" s="0" t="s">
        <v>390</v>
      </c>
      <c r="C118" s="0" t="s">
        <v>391</v>
      </c>
      <c r="D118" s="0" t="str">
        <f aca="false">_xlfn.CONCAT(UPPER(TRIM(B118))," ",TRIM(C118))</f>
        <v>JACQUEMIN Luc</v>
      </c>
      <c r="E118" s="114" t="n">
        <f aca="false">SUM(F118:AA118)</f>
        <v>975</v>
      </c>
      <c r="F118" s="0" t="n">
        <v>30</v>
      </c>
      <c r="G118" s="0" t="n">
        <v>35</v>
      </c>
      <c r="H118" s="0" t="n">
        <v>66</v>
      </c>
      <c r="I118" s="0" t="n">
        <v>24</v>
      </c>
      <c r="J118" s="0" t="n">
        <v>89</v>
      </c>
      <c r="K118" s="0" t="n">
        <v>49</v>
      </c>
      <c r="L118" s="0" t="n">
        <v>65</v>
      </c>
      <c r="M118" s="0" t="n">
        <v>74</v>
      </c>
      <c r="N118" s="0" t="n">
        <v>70</v>
      </c>
      <c r="O118" s="0" t="n">
        <v>82</v>
      </c>
      <c r="P118" s="0" t="n">
        <v>41</v>
      </c>
      <c r="Q118" s="0" t="n">
        <v>77</v>
      </c>
      <c r="R118" s="0" t="n">
        <v>45</v>
      </c>
      <c r="S118" s="0" t="n">
        <v>42</v>
      </c>
      <c r="T118" s="0" t="n">
        <v>76</v>
      </c>
      <c r="U118" s="0" t="n">
        <v>36</v>
      </c>
      <c r="V118" s="0" t="n">
        <v>24</v>
      </c>
      <c r="W118" s="0" t="n">
        <v>50</v>
      </c>
    </row>
    <row r="119" customFormat="false" ht="14.25" hidden="false" customHeight="false" outlineLevel="0" collapsed="false">
      <c r="A119" s="113" t="n">
        <v>114</v>
      </c>
      <c r="B119" s="113"/>
      <c r="C119" s="113"/>
      <c r="D119" s="0" t="str">
        <f aca="false">_xlfn.CONCAT(UPPER(TRIM(B119))," ",TRIM(C119))</f>
        <v> </v>
      </c>
      <c r="E119" s="114" t="n">
        <f aca="false">SUM(F119:AA119)</f>
        <v>0</v>
      </c>
    </row>
    <row r="120" customFormat="false" ht="14.25" hidden="false" customHeight="false" outlineLevel="0" collapsed="false">
      <c r="A120" s="113" t="n">
        <v>115</v>
      </c>
      <c r="B120" s="113"/>
      <c r="C120" s="113"/>
      <c r="D120" s="0" t="str">
        <f aca="false">_xlfn.CONCAT(UPPER(TRIM(B120))," ",TRIM(C120))</f>
        <v> </v>
      </c>
      <c r="E120" s="114" t="n">
        <f aca="false">SUM(F120:AA120)</f>
        <v>0</v>
      </c>
    </row>
    <row r="121" customFormat="false" ht="14.25" hidden="false" customHeight="false" outlineLevel="0" collapsed="false">
      <c r="A121" s="113" t="n">
        <v>116</v>
      </c>
      <c r="B121" s="113"/>
      <c r="C121" s="113"/>
      <c r="D121" s="0" t="str">
        <f aca="false">_xlfn.CONCAT(UPPER(TRIM(B121))," ",TRIM(C121))</f>
        <v> </v>
      </c>
      <c r="E121" s="114" t="n">
        <f aca="false">SUM(F121:AA121)</f>
        <v>0</v>
      </c>
    </row>
    <row r="122" customFormat="false" ht="14.25" hidden="false" customHeight="false" outlineLevel="0" collapsed="false">
      <c r="A122" s="113" t="n">
        <v>117</v>
      </c>
      <c r="B122" s="113"/>
      <c r="C122" s="113"/>
      <c r="D122" s="0" t="str">
        <f aca="false">_xlfn.CONCAT(UPPER(TRIM(B122))," ",TRIM(C122))</f>
        <v> </v>
      </c>
      <c r="E122" s="114" t="n">
        <f aca="false">SUM(F122:AA122)</f>
        <v>0</v>
      </c>
    </row>
    <row r="123" customFormat="false" ht="14.25" hidden="false" customHeight="false" outlineLevel="0" collapsed="false">
      <c r="A123" s="113" t="n">
        <v>118</v>
      </c>
      <c r="B123" s="113"/>
      <c r="C123" s="113"/>
      <c r="D123" s="0" t="str">
        <f aca="false">_xlfn.CONCAT(UPPER(TRIM(B123))," ",TRIM(C123))</f>
        <v> </v>
      </c>
      <c r="E123" s="114" t="n">
        <f aca="false">SUM(F123:AA123)</f>
        <v>0</v>
      </c>
    </row>
    <row r="124" customFormat="false" ht="14.25" hidden="false" customHeight="false" outlineLevel="0" collapsed="false">
      <c r="A124" s="113" t="n">
        <v>119</v>
      </c>
      <c r="B124" s="113"/>
      <c r="C124" s="113"/>
      <c r="D124" s="0" t="str">
        <f aca="false">_xlfn.CONCAT(UPPER(TRIM(B124))," ",TRIM(C124))</f>
        <v> </v>
      </c>
      <c r="E124" s="114" t="n">
        <f aca="false">SUM(F124:AA124)</f>
        <v>0</v>
      </c>
    </row>
    <row r="125" customFormat="false" ht="14.25" hidden="false" customHeight="false" outlineLevel="0" collapsed="false">
      <c r="A125" s="113" t="n">
        <v>120</v>
      </c>
      <c r="B125" s="113"/>
      <c r="C125" s="113"/>
      <c r="D125" s="0" t="str">
        <f aca="false">_xlfn.CONCAT(UPPER(TRIM(B125))," ",TRIM(C125))</f>
        <v> </v>
      </c>
      <c r="E125" s="114" t="n">
        <f aca="false">SUM(F125:AA125)</f>
        <v>0</v>
      </c>
    </row>
    <row r="158" customFormat="false" ht="14.25" hidden="false" customHeight="false" outlineLevel="0" collapsed="false">
      <c r="A158" s="115" t="s">
        <v>392</v>
      </c>
      <c r="B158" s="115"/>
    </row>
    <row r="159" customFormat="false" ht="14.25" hidden="false" customHeight="false" outlineLevel="0" collapsed="false">
      <c r="A159" s="0" t="n">
        <v>1</v>
      </c>
      <c r="B159" s="0" t="s">
        <v>393</v>
      </c>
      <c r="C159" s="0" t="s">
        <v>394</v>
      </c>
      <c r="D159" s="0" t="s">
        <v>395</v>
      </c>
      <c r="E159" s="0" t="n">
        <v>30</v>
      </c>
    </row>
    <row r="160" customFormat="false" ht="14.25" hidden="false" customHeight="false" outlineLevel="0" collapsed="false">
      <c r="A160" s="0" t="n">
        <v>2</v>
      </c>
      <c r="B160" s="0" t="s">
        <v>396</v>
      </c>
      <c r="C160" s="0" t="s">
        <v>397</v>
      </c>
      <c r="D160" s="0" t="s">
        <v>398</v>
      </c>
      <c r="E160" s="0" t="n">
        <v>38</v>
      </c>
    </row>
    <row r="161" customFormat="false" ht="14.25" hidden="false" customHeight="false" outlineLevel="0" collapsed="false">
      <c r="A161" s="0" t="n">
        <v>3</v>
      </c>
      <c r="B161" s="0" t="s">
        <v>399</v>
      </c>
      <c r="C161" s="0" t="s">
        <v>400</v>
      </c>
      <c r="D161" s="0" t="s">
        <v>401</v>
      </c>
      <c r="E161" s="0" t="n">
        <v>66</v>
      </c>
    </row>
    <row r="162" customFormat="false" ht="14.25" hidden="false" customHeight="false" outlineLevel="0" collapsed="false">
      <c r="A162" s="0" t="n">
        <v>4</v>
      </c>
      <c r="B162" s="0" t="s">
        <v>402</v>
      </c>
      <c r="C162" s="0" t="s">
        <v>403</v>
      </c>
      <c r="D162" s="0" t="s">
        <v>404</v>
      </c>
      <c r="E162" s="0" t="n">
        <v>27</v>
      </c>
    </row>
    <row r="163" customFormat="false" ht="14.25" hidden="false" customHeight="false" outlineLevel="0" collapsed="false">
      <c r="A163" s="0" t="n">
        <v>5</v>
      </c>
      <c r="B163" s="0" t="s">
        <v>405</v>
      </c>
      <c r="C163" s="0" t="s">
        <v>406</v>
      </c>
      <c r="D163" s="0" t="s">
        <v>407</v>
      </c>
      <c r="E163" s="0" t="n">
        <v>89</v>
      </c>
    </row>
    <row r="164" customFormat="false" ht="14.25" hidden="false" customHeight="false" outlineLevel="0" collapsed="false">
      <c r="A164" s="0" t="n">
        <v>6</v>
      </c>
      <c r="B164" s="0" t="s">
        <v>408</v>
      </c>
      <c r="C164" s="0" t="s">
        <v>409</v>
      </c>
      <c r="D164" s="0" t="s">
        <v>410</v>
      </c>
      <c r="E164" s="0" t="n">
        <v>49</v>
      </c>
    </row>
    <row r="165" customFormat="false" ht="14.25" hidden="false" customHeight="false" outlineLevel="0" collapsed="false">
      <c r="A165" s="0" t="n">
        <v>7</v>
      </c>
      <c r="B165" s="0" t="s">
        <v>411</v>
      </c>
      <c r="C165" s="0" t="s">
        <v>412</v>
      </c>
      <c r="D165" s="0" t="s">
        <v>413</v>
      </c>
      <c r="E165" s="0" t="n">
        <v>74</v>
      </c>
    </row>
    <row r="166" customFormat="false" ht="14.25" hidden="false" customHeight="false" outlineLevel="0" collapsed="false">
      <c r="A166" s="0" t="n">
        <v>8</v>
      </c>
      <c r="B166" s="0" t="s">
        <v>414</v>
      </c>
      <c r="C166" s="0" t="s">
        <v>415</v>
      </c>
      <c r="D166" s="0" t="s">
        <v>416</v>
      </c>
      <c r="E166" s="0" t="n">
        <v>75</v>
      </c>
    </row>
    <row r="167" customFormat="false" ht="14.25" hidden="false" customHeight="false" outlineLevel="0" collapsed="false">
      <c r="A167" s="0" t="n">
        <v>9</v>
      </c>
      <c r="B167" s="0" t="s">
        <v>417</v>
      </c>
      <c r="C167" s="0" t="s">
        <v>418</v>
      </c>
      <c r="D167" s="0" t="s">
        <v>419</v>
      </c>
      <c r="E167" s="0" t="n">
        <v>70</v>
      </c>
    </row>
    <row r="168" customFormat="false" ht="14.25" hidden="false" customHeight="false" outlineLevel="0" collapsed="false">
      <c r="A168" s="0" t="n">
        <v>10</v>
      </c>
      <c r="B168" s="0" t="s">
        <v>420</v>
      </c>
      <c r="C168" s="0" t="s">
        <v>421</v>
      </c>
      <c r="D168" s="0" t="s">
        <v>422</v>
      </c>
      <c r="E168" s="0" t="n">
        <v>82</v>
      </c>
    </row>
    <row r="169" customFormat="false" ht="14.25" hidden="false" customHeight="false" outlineLevel="0" collapsed="false">
      <c r="A169" s="0" t="n">
        <v>11</v>
      </c>
      <c r="B169" s="0" t="s">
        <v>423</v>
      </c>
      <c r="C169" s="0" t="s">
        <v>424</v>
      </c>
      <c r="D169" s="0" t="s">
        <v>425</v>
      </c>
      <c r="E169" s="0" t="n">
        <v>41</v>
      </c>
    </row>
    <row r="170" customFormat="false" ht="14.25" hidden="false" customHeight="false" outlineLevel="0" collapsed="false">
      <c r="A170" s="0" t="n">
        <v>12</v>
      </c>
      <c r="B170" s="0" t="s">
        <v>426</v>
      </c>
      <c r="C170" s="0" t="s">
        <v>427</v>
      </c>
      <c r="D170" s="0" t="s">
        <v>428</v>
      </c>
      <c r="E170" s="0" t="n">
        <v>77</v>
      </c>
    </row>
    <row r="171" customFormat="false" ht="14.25" hidden="false" customHeight="false" outlineLevel="0" collapsed="false">
      <c r="A171" s="0" t="n">
        <v>13</v>
      </c>
      <c r="B171" s="0" t="s">
        <v>429</v>
      </c>
      <c r="C171" s="0" t="s">
        <v>430</v>
      </c>
      <c r="D171" s="0" t="s">
        <v>431</v>
      </c>
      <c r="E171" s="0" t="n">
        <v>45</v>
      </c>
    </row>
    <row r="172" customFormat="false" ht="14.25" hidden="false" customHeight="false" outlineLevel="0" collapsed="false">
      <c r="A172" s="0" t="n">
        <v>14</v>
      </c>
      <c r="B172" s="0" t="s">
        <v>432</v>
      </c>
      <c r="C172" s="0" t="s">
        <v>433</v>
      </c>
      <c r="D172" s="0" t="s">
        <v>434</v>
      </c>
      <c r="E172" s="0" t="n">
        <v>42</v>
      </c>
    </row>
    <row r="173" customFormat="false" ht="14.25" hidden="false" customHeight="false" outlineLevel="0" collapsed="false">
      <c r="A173" s="0" t="n">
        <v>15</v>
      </c>
      <c r="B173" s="0" t="s">
        <v>435</v>
      </c>
      <c r="C173" s="0" t="s">
        <v>436</v>
      </c>
      <c r="D173" s="0" t="s">
        <v>437</v>
      </c>
      <c r="E173" s="0" t="n">
        <v>76</v>
      </c>
    </row>
    <row r="174" customFormat="false" ht="14.25" hidden="false" customHeight="false" outlineLevel="0" collapsed="false">
      <c r="A174" s="0" t="n">
        <v>16</v>
      </c>
      <c r="B174" s="0" t="s">
        <v>438</v>
      </c>
      <c r="C174" s="0" t="s">
        <v>439</v>
      </c>
      <c r="D174" s="0" t="s">
        <v>440</v>
      </c>
      <c r="E174" s="0" t="n">
        <v>56</v>
      </c>
    </row>
    <row r="175" customFormat="false" ht="14.25" hidden="false" customHeight="false" outlineLevel="0" collapsed="false">
      <c r="A175" s="0" t="n">
        <v>17</v>
      </c>
      <c r="B175" s="0" t="s">
        <v>441</v>
      </c>
      <c r="C175" s="0" t="s">
        <v>442</v>
      </c>
      <c r="D175" s="0" t="s">
        <v>443</v>
      </c>
      <c r="E175" s="0" t="n">
        <v>28</v>
      </c>
    </row>
    <row r="176" customFormat="false" ht="14.25" hidden="false" customHeight="false" outlineLevel="0" collapsed="false">
      <c r="A176" s="0" t="n">
        <v>18</v>
      </c>
      <c r="B176" s="0" t="s">
        <v>444</v>
      </c>
      <c r="C176" s="0" t="s">
        <v>445</v>
      </c>
      <c r="D176" s="0" t="s">
        <v>446</v>
      </c>
      <c r="E176" s="0" t="n">
        <v>50</v>
      </c>
    </row>
    <row r="177" customFormat="false" ht="14.25" hidden="false" customHeight="false" outlineLevel="0" collapsed="false">
      <c r="A177" s="0" t="n">
        <v>19</v>
      </c>
    </row>
    <row r="178" customFormat="false" ht="14.25" hidden="false" customHeight="false" outlineLevel="0" collapsed="false">
      <c r="A178" s="0" t="n">
        <v>20</v>
      </c>
    </row>
    <row r="179" customFormat="false" ht="14.25" hidden="false" customHeight="false" outlineLevel="0" collapsed="false">
      <c r="A179" s="0" t="n">
        <v>21</v>
      </c>
    </row>
    <row r="180" customFormat="false" ht="14.25" hidden="false" customHeight="false" outlineLevel="0" collapsed="false">
      <c r="A180" s="0" t="n">
        <v>22</v>
      </c>
    </row>
  </sheetData>
  <mergeCells count="2">
    <mergeCell ref="A1:C1"/>
    <mergeCell ref="A158:B158"/>
  </mergeCells>
  <conditionalFormatting sqref="F6:AA125">
    <cfRule type="expression" priority="2" aboveAverage="0" equalAverage="0" bottom="0" percent="0" rank="0" text="" dxfId="9">
      <formula>IF(F6=F$2,COUNTIF(F$6:F$125,F6)=1)</formula>
    </cfRule>
    <cfRule type="expression" priority="3" aboveAverage="0" equalAverage="0" bottom="0" percent="0" rank="0" text="" dxfId="10">
      <formula>IF(F6&gt;0,F6=F$2)</formula>
    </cfRule>
  </conditionalFormatting>
  <conditionalFormatting sqref="F4:AA4">
    <cfRule type="cellIs" priority="4" operator="equal" aboveAverage="0" equalAverage="0" bottom="0" percent="0" rank="0" text="" dxfId="11">
      <formula>1</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false" rightToLeft="false" tabSelected="false" showOutlineSymbols="true" defaultGridColor="true" view="normal" topLeftCell="AD1" colorId="64" zoomScale="100" zoomScaleNormal="100" zoomScalePageLayoutView="100" workbookViewId="0">
      <selection pane="topLeft" activeCell="AD1" activeCellId="0" sqref="AD1"/>
    </sheetView>
  </sheetViews>
  <sheetFormatPr defaultColWidth="10.6171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15911</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2014-01-22T15:54:11Z</dcterms:created>
  <dc:creator>Euroclear</dc:creator>
  <dc:description/>
  <dc:language>fr-BE</dc:language>
  <cp:lastModifiedBy>Francine Roux</cp:lastModifiedBy>
  <cp:lastPrinted>2025-03-27T10:38:24Z</cp:lastPrinted>
  <dcterms:modified xsi:type="dcterms:W3CDTF">2025-03-27T10:57:59Z</dcterms:modified>
  <cp:revision>451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